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defaultThemeVersion="166925"/>
  <mc:AlternateContent xmlns:mc="http://schemas.openxmlformats.org/markup-compatibility/2006">
    <mc:Choice Requires="x15">
      <x15ac:absPath xmlns:x15ac="http://schemas.microsoft.com/office/spreadsheetml/2010/11/ac" url="Z:\IR Products\Financial and Statistical Report\2019 Stat Report\Final\"/>
    </mc:Choice>
  </mc:AlternateContent>
  <xr:revisionPtr revIDLastSave="0" documentId="13_ncr:1_{DC39C105-0F8C-4B18-8D96-B0347EB4D032}" xr6:coauthVersionLast="45" xr6:coauthVersionMax="45" xr10:uidLastSave="{00000000-0000-0000-0000-000000000000}"/>
  <bookViews>
    <workbookView xWindow="-110" yWindow="-110" windowWidth="22780" windowHeight="14660" tabRatio="727" firstSheet="15" activeTab="18" xr2:uid="{00000000-000D-0000-FFFF-FFFF00000000}"/>
  </bookViews>
  <sheets>
    <sheet name="Cover Page (EIX)" sheetId="1" r:id="rId1"/>
    <sheet name="Table of Contents" sheetId="2" r:id="rId2"/>
    <sheet name="1 - Corporate Profiles" sheetId="3" r:id="rId3"/>
    <sheet name="2 - Financial  &amp; Business Highl" sheetId="4" r:id="rId4"/>
    <sheet name="3 - Stock and Dividend Highligh" sheetId="5" r:id="rId5"/>
    <sheet name="5 - Credit Ratings" sheetId="6" r:id="rId6"/>
    <sheet name="6 - Contractual Obligations" sheetId="7" r:id="rId7"/>
    <sheet name="7 - Credit Short Term Debt Stoc" sheetId="8" r:id="rId8"/>
    <sheet name="8 - Consolidated Long Term Debt" sheetId="9" r:id="rId9"/>
    <sheet name="Cover Page (SCE)" sheetId="10" r:id="rId10"/>
    <sheet name="9 - Highlights &amp; Large Transmis" sheetId="11" r:id="rId11"/>
    <sheet name="10 - Results of Operations &amp; Co" sheetId="12" r:id="rId12"/>
    <sheet name="11 - Regulatory Assets &amp; Liabil" sheetId="13" r:id="rId13"/>
    <sheet name="12 - Ratios Fuel Consumption &amp; " sheetId="14" r:id="rId14"/>
    <sheet name="13 - Kilowatt Hour Sales &amp; Oper" sheetId="15" r:id="rId15"/>
    <sheet name="14 - Operating Statistics" sheetId="16" r:id="rId16"/>
    <sheet name="15 - Jointly Owned projects &amp; U" sheetId="17" r:id="rId17"/>
    <sheet name="16 - CPUC FERC" sheetId="18" r:id="rId18"/>
    <sheet name="17 - Leadership Team" sheetId="19" r:id="rId19"/>
    <sheet name="18 - Additional Info" sheetId="20" r:id="rId2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5" l="1"/>
  <c r="E21" i="17" l="1"/>
  <c r="K36" i="16"/>
  <c r="J36" i="16"/>
  <c r="I36" i="16"/>
  <c r="H36" i="16"/>
  <c r="F36" i="16"/>
  <c r="G34" i="16" s="1"/>
  <c r="G35" i="16"/>
  <c r="K13" i="16"/>
  <c r="J13" i="16"/>
  <c r="D13" i="16"/>
  <c r="E12" i="16" s="1"/>
  <c r="H12" i="16"/>
  <c r="F12" i="16"/>
  <c r="C12" i="16"/>
  <c r="C11" i="16"/>
  <c r="H10" i="16"/>
  <c r="H13" i="16" s="1"/>
  <c r="I6" i="16" s="1"/>
  <c r="F10" i="16"/>
  <c r="F13" i="16" s="1"/>
  <c r="C10" i="16"/>
  <c r="C9" i="16"/>
  <c r="C8" i="16"/>
  <c r="E7" i="16"/>
  <c r="C7" i="16"/>
  <c r="C6" i="16"/>
  <c r="J2" i="16"/>
  <c r="D50" i="15"/>
  <c r="D37" i="15"/>
  <c r="D34" i="15"/>
  <c r="D18" i="15"/>
  <c r="C18" i="15"/>
  <c r="B18" i="15"/>
  <c r="D17" i="15"/>
  <c r="C17" i="15"/>
  <c r="B17" i="15"/>
  <c r="D16" i="15"/>
  <c r="C16" i="15"/>
  <c r="B16" i="15"/>
  <c r="D15" i="15"/>
  <c r="C15" i="15"/>
  <c r="B15" i="15"/>
  <c r="D14" i="15"/>
  <c r="C14" i="15"/>
  <c r="D13" i="15"/>
  <c r="D19" i="15" s="1"/>
  <c r="C13" i="15"/>
  <c r="C19" i="15" s="1"/>
  <c r="F35" i="14"/>
  <c r="E35" i="14"/>
  <c r="F26" i="14"/>
  <c r="D21" i="14"/>
  <c r="C17" i="14"/>
  <c r="D17" i="14" s="1"/>
  <c r="C2" i="14"/>
  <c r="D2" i="14" s="1"/>
  <c r="C38" i="13"/>
  <c r="C24" i="13"/>
  <c r="C2" i="13"/>
  <c r="J18" i="12"/>
  <c r="G18" i="12"/>
  <c r="E18" i="12"/>
  <c r="J14" i="12"/>
  <c r="H14" i="12"/>
  <c r="G14" i="12"/>
  <c r="F14" i="12"/>
  <c r="E14" i="12"/>
  <c r="H2" i="12"/>
  <c r="E2" i="12"/>
  <c r="F69" i="9"/>
  <c r="F51" i="9"/>
  <c r="E51" i="9"/>
  <c r="F37" i="9"/>
  <c r="E37" i="9"/>
  <c r="F34" i="9"/>
  <c r="E21" i="8"/>
  <c r="D21" i="8"/>
  <c r="C20" i="8"/>
  <c r="C21" i="8" s="1"/>
  <c r="E16" i="8"/>
  <c r="D16" i="8"/>
  <c r="E12" i="8"/>
  <c r="E7" i="8"/>
  <c r="D7" i="8"/>
  <c r="C7" i="8"/>
  <c r="D2" i="8"/>
  <c r="E2" i="8" s="1"/>
  <c r="F14" i="7"/>
  <c r="B14" i="7"/>
  <c r="F13" i="7"/>
  <c r="E13" i="7"/>
  <c r="E14" i="7" s="1"/>
  <c r="D13" i="7"/>
  <c r="D14" i="7" s="1"/>
  <c r="C13" i="7"/>
  <c r="C14" i="7" s="1"/>
  <c r="B13" i="7"/>
  <c r="F9" i="7"/>
  <c r="E9" i="7"/>
  <c r="D9" i="7"/>
  <c r="C9" i="7"/>
  <c r="D40" i="5"/>
  <c r="B15" i="5"/>
  <c r="F2" i="5"/>
  <c r="E2" i="5"/>
  <c r="E79" i="4"/>
  <c r="F79" i="4" s="1"/>
  <c r="C56" i="4"/>
  <c r="B56" i="4"/>
  <c r="F55" i="4"/>
  <c r="E55" i="4"/>
  <c r="D55" i="4"/>
  <c r="C55" i="4"/>
  <c r="B55" i="4"/>
  <c r="F54" i="4"/>
  <c r="E54" i="4"/>
  <c r="D54" i="4"/>
  <c r="C54" i="4"/>
  <c r="B54" i="4"/>
  <c r="F52" i="4"/>
  <c r="E52" i="4"/>
  <c r="B52" i="4"/>
  <c r="F51" i="4"/>
  <c r="D51" i="4"/>
  <c r="B51" i="4"/>
  <c r="F50" i="4"/>
  <c r="E50" i="4"/>
  <c r="D50" i="4"/>
  <c r="C50" i="4"/>
  <c r="B50" i="4"/>
  <c r="F48" i="4"/>
  <c r="E48" i="4"/>
  <c r="D48" i="4"/>
  <c r="C48" i="4"/>
  <c r="B48" i="4"/>
  <c r="F47" i="4"/>
  <c r="E47" i="4"/>
  <c r="D47" i="4"/>
  <c r="C47" i="4"/>
  <c r="B47" i="4"/>
  <c r="F46" i="4"/>
  <c r="E46" i="4"/>
  <c r="D46" i="4"/>
  <c r="C46" i="4"/>
  <c r="B46" i="4"/>
  <c r="F45" i="4"/>
  <c r="D45" i="4"/>
  <c r="C45" i="4"/>
  <c r="F43" i="4"/>
  <c r="E43" i="4"/>
  <c r="D43" i="4"/>
  <c r="C43" i="4"/>
  <c r="B43" i="4"/>
  <c r="F42" i="4"/>
  <c r="D42" i="4"/>
  <c r="C42" i="4"/>
  <c r="B42" i="4"/>
  <c r="F41" i="4"/>
  <c r="D41" i="4"/>
  <c r="C41" i="4"/>
  <c r="F40" i="4"/>
  <c r="D40" i="4"/>
  <c r="C40" i="4"/>
  <c r="D39" i="4"/>
  <c r="C39" i="4"/>
  <c r="F38" i="4"/>
  <c r="D38" i="4"/>
  <c r="C38" i="4"/>
  <c r="C35" i="4"/>
  <c r="B35" i="4"/>
  <c r="F34" i="4"/>
  <c r="D34" i="4"/>
  <c r="C34" i="4"/>
  <c r="B34" i="4"/>
  <c r="F33" i="4"/>
  <c r="D33" i="4"/>
  <c r="C33" i="4"/>
  <c r="B33" i="4"/>
  <c r="F32" i="4"/>
  <c r="E32" i="4"/>
  <c r="C32" i="4"/>
  <c r="B32" i="4"/>
  <c r="F29" i="4"/>
  <c r="F56" i="4" s="1"/>
  <c r="E29" i="4"/>
  <c r="E56" i="4" s="1"/>
  <c r="D29" i="4"/>
  <c r="D56" i="4" s="1"/>
  <c r="C29" i="4"/>
  <c r="F25" i="4"/>
  <c r="E25" i="4"/>
  <c r="D25" i="4"/>
  <c r="D52" i="4" s="1"/>
  <c r="C25" i="4"/>
  <c r="C52" i="4" s="1"/>
  <c r="F9" i="4"/>
  <c r="F35" i="4" s="1"/>
  <c r="E9" i="4"/>
  <c r="D9" i="4"/>
  <c r="D35" i="4" s="1"/>
  <c r="C9" i="4"/>
  <c r="D3" i="4"/>
  <c r="E3" i="4" s="1"/>
  <c r="F3" i="4" s="1"/>
  <c r="E10" i="16" l="1"/>
  <c r="E6" i="16"/>
  <c r="C13" i="16"/>
  <c r="E9" i="16"/>
  <c r="G31" i="16"/>
  <c r="G26" i="16"/>
  <c r="G12" i="16"/>
  <c r="I12" i="16"/>
  <c r="I9" i="16"/>
  <c r="I11" i="16"/>
  <c r="G7" i="16"/>
  <c r="G6" i="16"/>
  <c r="G11" i="16"/>
  <c r="G9" i="16"/>
  <c r="I7" i="16"/>
  <c r="I10" i="16"/>
  <c r="G17" i="16"/>
  <c r="G27" i="16"/>
  <c r="G32" i="16"/>
  <c r="G19" i="16"/>
  <c r="G23" i="16"/>
  <c r="G29" i="16"/>
  <c r="G33" i="16"/>
  <c r="G10" i="16"/>
  <c r="E11" i="16"/>
  <c r="G20" i="16"/>
  <c r="G24" i="16"/>
  <c r="G30" i="16"/>
  <c r="E13" i="16" l="1"/>
  <c r="I13" i="16"/>
  <c r="G13" i="16"/>
</calcChain>
</file>

<file path=xl/sharedStrings.xml><?xml version="1.0" encoding="utf-8"?>
<sst xmlns="http://schemas.openxmlformats.org/spreadsheetml/2006/main" count="985" uniqueCount="729">
  <si>
    <t>EIX Cover Page</t>
  </si>
  <si>
    <t>Contents</t>
  </si>
  <si>
    <t>CORPORATE STRUCTURE AND PROFILES</t>
  </si>
  <si>
    <t>EDISON INTERNATIONAL (EIX)</t>
  </si>
  <si>
    <t>Financial Highlights</t>
  </si>
  <si>
    <t>Business Highlights</t>
  </si>
  <si>
    <t>Stock and Dividend Highlights</t>
  </si>
  <si>
    <t>Credit Ratings</t>
  </si>
  <si>
    <t>Contractual Obligations</t>
  </si>
  <si>
    <t>Credit Agreements and Short-Term Debt</t>
  </si>
  <si>
    <t>Preferred and Preference Stock</t>
  </si>
  <si>
    <t>Five-Year Long-Term Debt Maturities</t>
  </si>
  <si>
    <t>Consolidated Long-Term Debt</t>
  </si>
  <si>
    <t>SOUTHERN CALIFORNIA EDISON (SCE)</t>
  </si>
  <si>
    <t>SCE Highlights</t>
  </si>
  <si>
    <t>SCE Transmission Program</t>
  </si>
  <si>
    <t>SCE Results of Operations</t>
  </si>
  <si>
    <t>SCE Regulatory Assets</t>
  </si>
  <si>
    <t>SCE Regulatory Liabilities</t>
  </si>
  <si>
    <t>SCE Authorized Rates of Return and Capital Structure</t>
  </si>
  <si>
    <t>SCE Operating and Financial Ratios</t>
  </si>
  <si>
    <t>SCE Fuel Consumption</t>
  </si>
  <si>
    <t>SCE Customers</t>
  </si>
  <si>
    <t>SCE Residential Rate Structure</t>
  </si>
  <si>
    <t>SCE Kilowatt-Hour Sales</t>
  </si>
  <si>
    <t>SCE Operating Revenue by Class of Service</t>
  </si>
  <si>
    <t>SCE Operating Statistics</t>
  </si>
  <si>
    <t>SCE Jointly Owned Projects</t>
  </si>
  <si>
    <t>SCE Detail of Utility Plant - Net</t>
  </si>
  <si>
    <t>GENERAL INFORMATION</t>
  </si>
  <si>
    <t>California Public Utilities Commission (CPUC)</t>
  </si>
  <si>
    <t>Federal Energy Regulatory Commission (FERC)</t>
  </si>
  <si>
    <t>Leadership Team</t>
  </si>
  <si>
    <t>Investor Relations Contact Information</t>
  </si>
  <si>
    <t>Cautionary Statement</t>
  </si>
  <si>
    <r>
      <rPr>
        <sz val="12"/>
        <color rgb="FF231F20"/>
        <rFont val="Arial"/>
      </rPr>
      <t>This Financial and Statistical Report and the statements and statistics contained herein have been assembled for informative purposes and are not intended to induce, or for use in connection with, any sale or purchase of securities. Under no circumstances is this report or any part of its contents to be considered a prospectus, or an offer to sell, or the solicitation of an offer to buy, any securities.</t>
    </r>
  </si>
  <si>
    <r>
      <rPr>
        <sz val="12"/>
        <color rgb="FF231F20"/>
        <rFont val="Arial"/>
      </rPr>
      <t>Readers are urged to read this entire Financial &amp; Statistical Report, including the information incorporated by reference, as well as the 201</t>
    </r>
    <r>
      <rPr>
        <sz val="12"/>
        <color rgb="FF231F20"/>
        <rFont val="Arial"/>
      </rPr>
      <t>9</t>
    </r>
    <r>
      <rPr>
        <sz val="12"/>
        <color rgb="FF231F20"/>
        <rFont val="Arial"/>
      </rPr>
      <t xml:space="preserve"> Annual Report on Form 10-K filed by Edison International with the U.S. Securities &amp; Exchange Commission and its other SEC filings. These reports are available on our website: </t>
    </r>
    <r>
      <rPr>
        <u/>
        <sz val="12"/>
        <color rgb="FF231F20"/>
        <rFont val="Arial"/>
      </rPr>
      <t>www.edisoninvestor.com.</t>
    </r>
    <r>
      <rPr>
        <sz val="12"/>
        <color rgb="FF231F20"/>
        <rFont val="Arial"/>
      </rPr>
      <t xml:space="preserve"> These filings also provide additional information on historical and other factual data contained in this report.</t>
    </r>
  </si>
  <si>
    <t>Note: Simplified presentation</t>
  </si>
  <si>
    <t>Corporate Profiles</t>
  </si>
  <si>
    <t>EDISON INTERNATIONAL</t>
  </si>
  <si>
    <t>Edison International was incorporated in 1987 as the parent holding company of SCE, a California public utility incorporated in 1909. Edison International also owns Edison Energy.</t>
  </si>
  <si>
    <t>SOUTHERN CALIFORNIA EDISON</t>
  </si>
  <si>
    <t>EDISON ENERGY GROUP</t>
  </si>
  <si>
    <t>Edison International's earnings are prepared in accordance with GAAP. Management uses core earnings (losses) internally for financial planning and for analysis of performance. Core earnings (losses) are also used when communicating with investors and analysts regarding Edison International's earnings results to facilitate comparisons of the company's performance from period to period. Core earnings (losses) are a non-GAAP financial measure and may not be comparable to those of other companies. Core earnings (losses) are defined as earnings attributable to Edison International shareholders less non-core items. Non-core items include income or loss from discontinued operations and income or loss from significant discrete items that management does not consider representative of ongoing earnings, such as write downs, asset impairments and other income and expense related to changes in law, outcomes in tax, regulatory or legal proceedings, and exit activities, including sale of certain assets and other activities that are no longer continuing.</t>
  </si>
  <si>
    <r>
      <rPr>
        <b/>
        <sz val="16"/>
        <color rgb="FF698B97"/>
        <rFont val="Arial"/>
      </rPr>
      <t>Financial Highlights</t>
    </r>
    <r>
      <rPr>
        <b/>
        <vertAlign val="superscript"/>
        <sz val="16"/>
        <color rgb="FF698B97"/>
        <rFont val="Arial"/>
      </rPr>
      <t>1</t>
    </r>
  </si>
  <si>
    <t>(In millions, except per-share data)</t>
  </si>
  <si>
    <t>December 31,</t>
  </si>
  <si>
    <t>2018</t>
  </si>
  <si>
    <t>2017</t>
  </si>
  <si>
    <t>Net income (loss) attributable to Edison International</t>
  </si>
  <si>
    <t>Continuing Operations</t>
  </si>
  <si>
    <t>Southern California Edison</t>
  </si>
  <si>
    <t>Edison International Parent and Other</t>
  </si>
  <si>
    <t>Discontinued Operations</t>
  </si>
  <si>
    <t>Edison International</t>
  </si>
  <si>
    <t>Less: Non-core items</t>
  </si>
  <si>
    <t>Southern California Edison:</t>
  </si>
  <si>
    <t>Wildfire-related claims, net of recoveries</t>
  </si>
  <si>
    <t>Impairment and other</t>
  </si>
  <si>
    <t>Wildfire insurance fund expense</t>
  </si>
  <si>
    <t>Re-measurement of deferred taxes</t>
  </si>
  <si>
    <t>Settlement of 1994-2006 California tax audits</t>
  </si>
  <si>
    <t>NEIL insurance recoveries</t>
  </si>
  <si>
    <t>Edison International Parent and Other:</t>
  </si>
  <si>
    <t>Goodwill impairment</t>
  </si>
  <si>
    <t>Sale of SoCore Energy and other</t>
  </si>
  <si>
    <t>Edison Capital sale of affordable housing portfolio</t>
  </si>
  <si>
    <t>Total non-core items</t>
  </si>
  <si>
    <t>Core earnings (losses)</t>
  </si>
  <si>
    <t>Earnings (loss) per share to Edison International</t>
  </si>
  <si>
    <t>Impact of share dilution</t>
  </si>
  <si>
    <r>
      <rPr>
        <b/>
        <sz val="16"/>
        <color rgb="FF698B97"/>
        <rFont val="Arial"/>
      </rPr>
      <t>Wil</t>
    </r>
    <r>
      <rPr>
        <b/>
        <sz val="16"/>
        <color rgb="FF698B97"/>
        <rFont val="Arial"/>
      </rPr>
      <t>dfire</t>
    </r>
    <r>
      <rPr>
        <b/>
        <sz val="16"/>
        <color rgb="FF698B97"/>
        <rFont val="Arial"/>
      </rPr>
      <t xml:space="preserve">-related </t>
    </r>
    <r>
      <rPr>
        <b/>
        <sz val="16"/>
        <color rgb="FF698B97"/>
        <rFont val="Arial"/>
      </rPr>
      <t>Charges</t>
    </r>
    <r>
      <rPr>
        <b/>
        <vertAlign val="superscript"/>
        <sz val="16"/>
        <color rgb="FF698B97"/>
        <rFont val="Arial"/>
      </rPr>
      <t>1</t>
    </r>
  </si>
  <si>
    <t>(In millions)</t>
  </si>
  <si>
    <t>Income Statement Impacts</t>
  </si>
  <si>
    <t>Total</t>
  </si>
  <si>
    <t>Charge for wildfire-related claims</t>
  </si>
  <si>
    <t>Expected insurance recoveries</t>
  </si>
  <si>
    <t>Expected revenue from FERC customers</t>
  </si>
  <si>
    <t>Total pre-tax charge</t>
  </si>
  <si>
    <t>Income tax benefit</t>
  </si>
  <si>
    <t>Total after-tax charge</t>
  </si>
  <si>
    <t>Total after-tax charge (per share)</t>
  </si>
  <si>
    <t>Claims Rollforward</t>
  </si>
  <si>
    <t>Wildfire-related claims (Balance as of December 31, 2018)</t>
  </si>
  <si>
    <t>Incremental accrued losses in 2019</t>
  </si>
  <si>
    <t>Wildfire-related claims (Balance as of December 31, 2019)</t>
  </si>
  <si>
    <r>
      <rPr>
        <vertAlign val="superscript"/>
        <sz val="8"/>
        <color rgb="FF000000"/>
        <rFont val="Arial"/>
      </rPr>
      <t>1</t>
    </r>
    <r>
      <rPr>
        <sz val="8"/>
        <color rgb="FF000000"/>
        <rFont val="Arial"/>
      </rPr>
      <t xml:space="preserve">For the year ended December 31, 2019 and December 31, 2018, the income statements and balance sheets include the estimated  losses/accrued liabilities (established at the lower end of the reasonably estimated range of expected losses), net of expected  recoveries from insurance and FERC customers, related to the 2017/2018 Wildfire/Mudslide Events (as defined in the 10-Ks filed on  February 27, 2020 and February 28, 2019) </t>
    </r>
  </si>
  <si>
    <t>Total assets at December 31</t>
  </si>
  <si>
    <r>
      <rPr>
        <sz val="12"/>
        <color rgb="FF000000"/>
        <rFont val="Arial"/>
      </rPr>
      <t>Rate base</t>
    </r>
    <r>
      <rPr>
        <vertAlign val="superscript"/>
        <sz val="12"/>
        <color rgb="FF000000"/>
        <rFont val="Arial"/>
      </rPr>
      <t>1</t>
    </r>
  </si>
  <si>
    <r>
      <rPr>
        <sz val="12"/>
        <color rgb="FF000000"/>
        <rFont val="Arial"/>
      </rPr>
      <t>Capital expenditures</t>
    </r>
    <r>
      <rPr>
        <vertAlign val="superscript"/>
        <sz val="12"/>
        <color rgb="FF000000"/>
        <rFont val="Arial"/>
      </rPr>
      <t>2</t>
    </r>
  </si>
  <si>
    <t>Total system sales (kilowatt-hours, in millions)</t>
  </si>
  <si>
    <t>Peak demand in megawatts (MW)</t>
  </si>
  <si>
    <t>Generating capacity resources (MW)</t>
  </si>
  <si>
    <t>Customers (thousands)</t>
  </si>
  <si>
    <t>Employees (as of December 31)</t>
  </si>
  <si>
    <r>
      <rPr>
        <vertAlign val="superscript"/>
        <sz val="8"/>
        <color rgb="FF000000"/>
        <rFont val="Arial"/>
      </rPr>
      <t>1</t>
    </r>
    <r>
      <rPr>
        <sz val="8"/>
        <color rgb="FF000000"/>
        <rFont val="Arial"/>
      </rPr>
      <t>Represents year-end rate base at December 31, which includes capital expenditures related to certain FERC-approved projects</t>
    </r>
    <r>
      <rPr>
        <sz val="8"/>
        <color rgb="FF000000"/>
        <rFont val="Arial"/>
      </rPr>
      <t xml:space="preserve"> </t>
    </r>
    <r>
      <rPr>
        <sz val="8"/>
        <color rgb="FF000000"/>
        <rFont val="Arial"/>
      </rPr>
      <t>during the construction phase, and excludes rate base related to wildfire risk mitigation capital expenditures required by California</t>
    </r>
    <r>
      <rPr>
        <sz val="8"/>
        <color rgb="FF000000"/>
        <rFont val="Arial"/>
      </rPr>
      <t xml:space="preserve"> </t>
    </r>
    <r>
      <rPr>
        <sz val="8"/>
        <color rgb="FF000000"/>
        <rFont val="Arial"/>
      </rPr>
      <t>A</t>
    </r>
    <r>
      <rPr>
        <sz val="8"/>
        <color rgb="FF000000"/>
        <rFont val="Arial"/>
      </rPr>
      <t>ssembly Bill 1054.</t>
    </r>
  </si>
  <si>
    <r>
      <rPr>
        <vertAlign val="superscript"/>
        <sz val="8"/>
        <color rgb="FF000000"/>
        <rFont val="Arial"/>
      </rPr>
      <t>2</t>
    </r>
    <r>
      <rPr>
        <sz val="8"/>
        <color rgb="FF000000"/>
        <rFont val="Arial"/>
      </rPr>
      <t>Capital expenditures for each year include accruals.</t>
    </r>
  </si>
  <si>
    <t>Stock Price</t>
  </si>
  <si>
    <t>High</t>
  </si>
  <si>
    <t>Low</t>
  </si>
  <si>
    <t>Year end</t>
  </si>
  <si>
    <t>Total Shareholder Return</t>
  </si>
  <si>
    <t>Book Value per Share</t>
  </si>
  <si>
    <t>Dividends</t>
  </si>
  <si>
    <t>Dividend per common share</t>
  </si>
  <si>
    <t>Dividend yield (dividends paid to year-end stock price)</t>
  </si>
  <si>
    <t>2.8%</t>
  </si>
  <si>
    <t>Dividend payout ratio (dividends paid to SCE core earnings)</t>
  </si>
  <si>
    <t>39.8%</t>
  </si>
  <si>
    <t>Common shares outstanding (thousands)</t>
  </si>
  <si>
    <t>Dividend History</t>
  </si>
  <si>
    <t>Sixteen Years of Dividend Growth</t>
  </si>
  <si>
    <t>EIX Dividend Growth</t>
  </si>
  <si>
    <t>SCE Core EPS</t>
  </si>
  <si>
    <t>EIX Dividend Paid</t>
  </si>
  <si>
    <t>Payout Ratio</t>
  </si>
  <si>
    <r>
      <rPr>
        <b/>
        <sz val="16"/>
        <color rgb="FF688B97"/>
        <rFont val="Arial"/>
      </rPr>
      <t>Credit Ratings</t>
    </r>
  </si>
  <si>
    <t>As of April 1, 2020</t>
  </si>
  <si>
    <t>S&amp;P</t>
  </si>
  <si>
    <t>Moody's</t>
  </si>
  <si>
    <t>Fitch</t>
  </si>
  <si>
    <t xml:space="preserve">  Corporate / Outlook</t>
  </si>
  <si>
    <t>BBB/Stable</t>
  </si>
  <si>
    <t>Baa3/Stable</t>
  </si>
  <si>
    <t>BBB-/Stable</t>
  </si>
  <si>
    <t xml:space="preserve">  Senior Unsecured</t>
  </si>
  <si>
    <t>BBB-</t>
  </si>
  <si>
    <t>Baa3</t>
  </si>
  <si>
    <t xml:space="preserve">  Commercial Paper</t>
  </si>
  <si>
    <t>A-2</t>
  </si>
  <si>
    <t>P-3</t>
  </si>
  <si>
    <t>F3</t>
  </si>
  <si>
    <t>Baa2/Stable</t>
  </si>
  <si>
    <t xml:space="preserve">  First Mortgage Bonds</t>
  </si>
  <si>
    <t>A-</t>
  </si>
  <si>
    <t>A3</t>
  </si>
  <si>
    <t>BBB+</t>
  </si>
  <si>
    <t>BBB</t>
  </si>
  <si>
    <t>Baa2</t>
  </si>
  <si>
    <t xml:space="preserve">  Preferred Securities</t>
  </si>
  <si>
    <t>BB+</t>
  </si>
  <si>
    <t>Ba1</t>
  </si>
  <si>
    <t>P-2</t>
  </si>
  <si>
    <t>(In millions)
 December 31,</t>
  </si>
  <si>
    <t>Less than
 1 year</t>
  </si>
  <si>
    <t>1 to 3
 years</t>
  </si>
  <si>
    <t>3 to 5
 years</t>
  </si>
  <si>
    <t>More than
 5 years</t>
  </si>
  <si>
    <t>SCE:</t>
  </si>
  <si>
    <t>Long-term debt maturities and interest</t>
  </si>
  <si>
    <t>Power purchase agreements</t>
  </si>
  <si>
    <t>Other operating lease obligations</t>
  </si>
  <si>
    <t>Purchase obligations:</t>
  </si>
  <si>
    <t>Other contractual obligations</t>
  </si>
  <si>
    <t>Total SCE</t>
  </si>
  <si>
    <t>Total Edison International Parent and Other</t>
  </si>
  <si>
    <t>Total Edison International</t>
  </si>
  <si>
    <t>Credit Agreements and Short-term Debt</t>
  </si>
  <si>
    <t>(In millions)
December 31,</t>
  </si>
  <si>
    <t>Commitments:</t>
  </si>
  <si>
    <r>
      <rPr>
        <b/>
        <sz val="12"/>
        <color rgb="FF000000"/>
        <rFont val="Arial"/>
      </rPr>
      <t>Total commitments</t>
    </r>
    <r>
      <rPr>
        <b/>
        <vertAlign val="superscript"/>
        <sz val="12"/>
        <color rgb="FF000000"/>
        <rFont val="Arial"/>
      </rPr>
      <t>1</t>
    </r>
  </si>
  <si>
    <t>Credit facility utilization:</t>
  </si>
  <si>
    <t>Outstanding borrowings</t>
  </si>
  <si>
    <t>Outstanding letters of credit</t>
  </si>
  <si>
    <t>Total utilization</t>
  </si>
  <si>
    <t>Amount available:</t>
  </si>
  <si>
    <t>Total available</t>
  </si>
  <si>
    <t>(In millions except shares and per-share amounts)
 December 31,</t>
  </si>
  <si>
    <t>Callable On or After</t>
  </si>
  <si>
    <t>Shares Outstanding</t>
  </si>
  <si>
    <t>Redemption Price</t>
  </si>
  <si>
    <t>SCE:
Cumulative preferred stock
$25 par value:</t>
  </si>
  <si>
    <t>4.08% Series</t>
  </si>
  <si>
    <t>4.24% Series</t>
  </si>
  <si>
    <t>4.32% Series</t>
  </si>
  <si>
    <t>4.78% Series</t>
  </si>
  <si>
    <t>Preference stock
No par value:</t>
  </si>
  <si>
    <t>6.25% Series E (cumulative)</t>
  </si>
  <si>
    <r>
      <rPr>
        <sz val="12"/>
        <color rgb="FF000000"/>
        <rFont val="Arial"/>
      </rPr>
      <t>5.10% Series G (cumulative)</t>
    </r>
    <r>
      <rPr>
        <vertAlign val="superscript"/>
        <sz val="12"/>
        <color rgb="FF000000"/>
        <rFont val="Arial"/>
      </rPr>
      <t>1</t>
    </r>
  </si>
  <si>
    <r>
      <rPr>
        <sz val="12"/>
        <color rgb="FF000000"/>
        <rFont val="Arial"/>
      </rPr>
      <t>5.75% Series H (cumulative)</t>
    </r>
    <r>
      <rPr>
        <vertAlign val="superscript"/>
        <sz val="12"/>
        <color rgb="FF000000"/>
        <rFont val="Arial"/>
      </rPr>
      <t>2</t>
    </r>
  </si>
  <si>
    <r>
      <rPr>
        <sz val="12"/>
        <color rgb="FF000000"/>
        <rFont val="Arial"/>
      </rPr>
      <t>5.375% Series J (cumulative)</t>
    </r>
    <r>
      <rPr>
        <vertAlign val="superscript"/>
        <sz val="12"/>
        <color rgb="FF000000"/>
        <rFont val="Arial"/>
      </rPr>
      <t>3</t>
    </r>
  </si>
  <si>
    <r>
      <rPr>
        <sz val="12"/>
        <color rgb="FF000000"/>
        <rFont val="Arial"/>
      </rPr>
      <t>5.45% Series K (cumulative)</t>
    </r>
    <r>
      <rPr>
        <vertAlign val="superscript"/>
        <sz val="12"/>
        <color rgb="FF000000"/>
        <rFont val="Arial"/>
      </rPr>
      <t>4</t>
    </r>
  </si>
  <si>
    <r>
      <rPr>
        <sz val="12"/>
        <color rgb="FF000000"/>
        <rFont val="Arial"/>
      </rPr>
      <t>5.00% Series L (cumulative)</t>
    </r>
    <r>
      <rPr>
        <vertAlign val="superscript"/>
        <sz val="12"/>
        <color rgb="FF000000"/>
        <rFont val="Arial"/>
      </rPr>
      <t>5</t>
    </r>
  </si>
  <si>
    <t>SCE's preferred and preference stock</t>
  </si>
  <si>
    <t>Less issuance costs</t>
  </si>
  <si>
    <t>Edison International's preferred and preference stock of utility</t>
  </si>
  <si>
    <r>
      <rPr>
        <vertAlign val="superscript"/>
        <sz val="8"/>
        <color rgb="FF000000"/>
        <rFont val="Arial"/>
      </rPr>
      <t>1</t>
    </r>
    <r>
      <rPr>
        <sz val="8"/>
        <color rgb="FF000000"/>
        <rFont val="Arial"/>
      </rPr>
      <t>The Series G preference shares were issued to SCE Trust II which issued 5.10% trust preference securities (16,000,000 shares at a liquidation amount of $25 per share) to investors.</t>
    </r>
  </si>
  <si>
    <r>
      <rPr>
        <vertAlign val="superscript"/>
        <sz val="8"/>
        <color rgb="FF000000"/>
        <rFont val="Arial"/>
      </rPr>
      <t>2</t>
    </r>
    <r>
      <rPr>
        <sz val="8"/>
        <color rgb="FF000000"/>
        <rFont val="Arial"/>
      </rPr>
      <t>The Series H preference shares were issued to SCE Trust III which issued 5.75% trust preference securities (11,000,000 shares at a liquidation amount of $25 per share) to investors.</t>
    </r>
  </si>
  <si>
    <r>
      <rPr>
        <vertAlign val="superscript"/>
        <sz val="8"/>
        <color rgb="FF000000"/>
        <rFont val="Arial"/>
      </rPr>
      <t>3</t>
    </r>
    <r>
      <rPr>
        <sz val="8"/>
        <color rgb="FF000000"/>
        <rFont val="Arial"/>
      </rPr>
      <t>The Series J preference shares were issued to SCE Trust IV which issued 5.375% trust preference securities (13,000,000 shares at a liquidation amount of $25 per share) to investors.</t>
    </r>
  </si>
  <si>
    <r>
      <rPr>
        <vertAlign val="superscript"/>
        <sz val="8"/>
        <color rgb="FF000000"/>
        <rFont val="Arial"/>
      </rPr>
      <t>4</t>
    </r>
    <r>
      <rPr>
        <sz val="8"/>
        <color rgb="FF000000"/>
        <rFont val="Arial"/>
      </rPr>
      <t>The Series K preference shares were issued to SCE Trust V which issued 5.45% trust preference securities (12,000,000 shares at a liquidation amount of $25 per share) to investors.</t>
    </r>
  </si>
  <si>
    <r>
      <rPr>
        <vertAlign val="superscript"/>
        <sz val="8"/>
        <color rgb="FF000000"/>
        <rFont val="Arial"/>
      </rPr>
      <t>5</t>
    </r>
    <r>
      <rPr>
        <sz val="8"/>
        <color rgb="FF000000"/>
        <rFont val="Arial"/>
      </rPr>
      <t>The Series L preference shares were issued to SCE Trust VI which issued 5.00% trust preference securities (19,000,000 shares at a liquidation amount of $25 per share) to investors.</t>
    </r>
  </si>
  <si>
    <r>
      <rPr>
        <sz val="12"/>
        <color rgb="FF000000"/>
        <rFont val="Arial"/>
      </rPr>
      <t>Edison International</t>
    </r>
    <r>
      <rPr>
        <vertAlign val="superscript"/>
        <sz val="12"/>
        <color rgb="FF000000"/>
        <rFont val="Arial"/>
      </rPr>
      <t>1</t>
    </r>
  </si>
  <si>
    <r>
      <rPr>
        <vertAlign val="superscript"/>
        <sz val="8"/>
        <color rgb="FF000000"/>
        <rFont val="Arial"/>
      </rPr>
      <t>1</t>
    </r>
    <r>
      <rPr>
        <sz val="8"/>
        <color rgb="FF000000"/>
        <rFont val="Arial"/>
      </rPr>
      <t>Edison International includes Southern California Edison.</t>
    </r>
  </si>
  <si>
    <t>Series</t>
  </si>
  <si>
    <t>Due Date</t>
  </si>
  <si>
    <t>Interest Rate</t>
  </si>
  <si>
    <t>First Call Date</t>
  </si>
  <si>
    <t xml:space="preserve">Southern California Edison
Long-term debt:
</t>
  </si>
  <si>
    <t>First and refunding mortgage bonds</t>
  </si>
  <si>
    <t>Series 2004B</t>
  </si>
  <si>
    <t>N/A</t>
  </si>
  <si>
    <t>Series 2004G</t>
  </si>
  <si>
    <t>Series 2005B</t>
  </si>
  <si>
    <t>Series 2005E</t>
  </si>
  <si>
    <t>Series 2006A</t>
  </si>
  <si>
    <t>Series 2006E</t>
  </si>
  <si>
    <t>Series 2008A</t>
  </si>
  <si>
    <t>Series 2009A</t>
  </si>
  <si>
    <t>Series 2010A</t>
  </si>
  <si>
    <t>Series 2010B</t>
  </si>
  <si>
    <t>3/1/2040</t>
  </si>
  <si>
    <t>Series 2011A</t>
  </si>
  <si>
    <t>3/1/2021</t>
  </si>
  <si>
    <t>Series 2011E</t>
  </si>
  <si>
    <t>6/1/2041</t>
  </si>
  <si>
    <t>Series 2012A</t>
  </si>
  <si>
    <t>9/15/2041</t>
  </si>
  <si>
    <t>Series 2013A</t>
  </si>
  <si>
    <t xml:space="preserve"> 9/15/2042</t>
  </si>
  <si>
    <t>Series 2013C</t>
  </si>
  <si>
    <t>7/1/2023</t>
  </si>
  <si>
    <t>Series 2013D</t>
  </si>
  <si>
    <t>4/1/2043</t>
  </si>
  <si>
    <r>
      <rPr>
        <sz val="12"/>
        <color rgb="FF000000"/>
        <rFont val="Arial"/>
      </rPr>
      <t>Series 2015A</t>
    </r>
    <r>
      <rPr>
        <vertAlign val="superscript"/>
        <sz val="12"/>
        <color rgb="FF000000"/>
        <rFont val="Arial"/>
      </rPr>
      <t>1</t>
    </r>
  </si>
  <si>
    <t>Series 2015B</t>
  </si>
  <si>
    <t>12/1/2021</t>
  </si>
  <si>
    <t>Series 2015C</t>
  </si>
  <si>
    <t>8/1/2044</t>
  </si>
  <si>
    <t>Series 2017A</t>
  </si>
  <si>
    <t>10/1/2046</t>
  </si>
  <si>
    <t>Series 2018A</t>
  </si>
  <si>
    <t>Series 2018B</t>
  </si>
  <si>
    <t>12/1/2027</t>
  </si>
  <si>
    <t>Series 2018C</t>
  </si>
  <si>
    <t>9/1/2047</t>
  </si>
  <si>
    <t>Series 2018D</t>
  </si>
  <si>
    <t>5/1/2023</t>
  </si>
  <si>
    <t>Series 2018E</t>
  </si>
  <si>
    <t>6/1/2025</t>
  </si>
  <si>
    <t>Series 2019A</t>
  </si>
  <si>
    <t>12/1/2028</t>
  </si>
  <si>
    <t>Series 2019B</t>
  </si>
  <si>
    <t>9/1/2048</t>
  </si>
  <si>
    <t>Series 2019C</t>
  </si>
  <si>
    <t>5/1/2029</t>
  </si>
  <si>
    <t>Subtotal</t>
  </si>
  <si>
    <t>1999 Notes</t>
  </si>
  <si>
    <r>
      <rPr>
        <sz val="12"/>
        <color rgb="FF000000"/>
        <rFont val="Arial"/>
      </rPr>
      <t>Other obligation</t>
    </r>
    <r>
      <rPr>
        <vertAlign val="superscript"/>
        <sz val="12"/>
        <color rgb="FF000000"/>
        <rFont val="Arial"/>
      </rPr>
      <t>2</t>
    </r>
  </si>
  <si>
    <t>Pollution control indebtedness:</t>
  </si>
  <si>
    <t>Four Corners Generating Station</t>
  </si>
  <si>
    <r>
      <rPr>
        <sz val="12"/>
        <color rgb="FF000000"/>
        <rFont val="Arial"/>
      </rPr>
      <t>2005 Series A-B</t>
    </r>
    <r>
      <rPr>
        <vertAlign val="superscript"/>
        <sz val="12"/>
        <color rgb="FF000000"/>
        <rFont val="Arial"/>
      </rPr>
      <t>3</t>
    </r>
    <r>
      <rPr>
        <vertAlign val="superscript"/>
        <sz val="12"/>
        <color rgb="FF000000"/>
        <rFont val="Arial"/>
      </rPr>
      <t>,4</t>
    </r>
  </si>
  <si>
    <t>4/1/2020</t>
  </si>
  <si>
    <r>
      <rPr>
        <sz val="12"/>
        <color rgb="FF000000"/>
        <rFont val="Arial"/>
      </rPr>
      <t>2011 Series</t>
    </r>
    <r>
      <rPr>
        <vertAlign val="superscript"/>
        <sz val="12"/>
        <color rgb="FF000000"/>
        <rFont val="Arial"/>
      </rPr>
      <t>3,</t>
    </r>
    <r>
      <rPr>
        <vertAlign val="superscript"/>
        <sz val="12"/>
        <color rgb="FF000000"/>
        <rFont val="Arial"/>
      </rPr>
      <t>4</t>
    </r>
  </si>
  <si>
    <t>Mohave Generating Station</t>
  </si>
  <si>
    <r>
      <rPr>
        <sz val="12"/>
        <color rgb="FF000000"/>
        <rFont val="Arial"/>
      </rPr>
      <t>2010 Series</t>
    </r>
    <r>
      <rPr>
        <vertAlign val="superscript"/>
        <sz val="12"/>
        <color rgb="FF000000"/>
        <rFont val="Arial"/>
      </rPr>
      <t>3</t>
    </r>
    <r>
      <rPr>
        <vertAlign val="superscript"/>
        <sz val="12"/>
        <color rgb="FF000000"/>
        <rFont val="Arial"/>
      </rPr>
      <t>,</t>
    </r>
    <r>
      <rPr>
        <vertAlign val="superscript"/>
        <sz val="12"/>
        <color rgb="FF000000"/>
        <rFont val="Arial"/>
      </rPr>
      <t>4</t>
    </r>
  </si>
  <si>
    <t>Palo Verde Nuclear Generating Station</t>
  </si>
  <si>
    <r>
      <rPr>
        <sz val="12"/>
        <color rgb="FF000000"/>
        <rFont val="Arial"/>
      </rPr>
      <t>2000 Series A-B</t>
    </r>
    <r>
      <rPr>
        <vertAlign val="superscript"/>
        <sz val="12"/>
        <color rgb="FF000000"/>
        <rFont val="Arial"/>
      </rPr>
      <t>3</t>
    </r>
    <r>
      <rPr>
        <vertAlign val="superscript"/>
        <sz val="12"/>
        <color rgb="FF000000"/>
        <rFont val="Arial"/>
      </rPr>
      <t>,4</t>
    </r>
  </si>
  <si>
    <t>6/1/2020</t>
  </si>
  <si>
    <t>San Onofre Nuclear Generating Station</t>
  </si>
  <si>
    <r>
      <rPr>
        <sz val="12"/>
        <color rgb="FF000000"/>
        <rFont val="Arial"/>
      </rPr>
      <t>2010 Series A</t>
    </r>
    <r>
      <rPr>
        <vertAlign val="superscript"/>
        <sz val="12"/>
        <color rgb="FF000000"/>
        <rFont val="Arial"/>
      </rPr>
      <t>3</t>
    </r>
    <r>
      <rPr>
        <vertAlign val="superscript"/>
        <sz val="12"/>
        <color rgb="FF000000"/>
        <rFont val="Arial"/>
      </rPr>
      <t>,4</t>
    </r>
  </si>
  <si>
    <t>9/1/2020</t>
  </si>
  <si>
    <r>
      <rPr>
        <sz val="12"/>
        <color rgb="FF000000"/>
        <rFont val="Arial"/>
      </rPr>
      <t>2006 Series B</t>
    </r>
    <r>
      <rPr>
        <vertAlign val="superscript"/>
        <sz val="12"/>
        <color rgb="FF000000"/>
        <rFont val="Arial"/>
      </rPr>
      <t>3</t>
    </r>
    <r>
      <rPr>
        <vertAlign val="superscript"/>
        <sz val="12"/>
        <color rgb="FF000000"/>
        <rFont val="Arial"/>
      </rPr>
      <t>,4</t>
    </r>
  </si>
  <si>
    <r>
      <rPr>
        <sz val="12"/>
        <color rgb="FF000000"/>
        <rFont val="Arial"/>
      </rPr>
      <t>2006 Series C-D</t>
    </r>
    <r>
      <rPr>
        <vertAlign val="superscript"/>
        <sz val="12"/>
        <color rgb="FF000000"/>
        <rFont val="Arial"/>
      </rPr>
      <t>3,</t>
    </r>
    <r>
      <rPr>
        <vertAlign val="superscript"/>
        <sz val="12"/>
        <color rgb="FF000000"/>
        <rFont val="Arial"/>
      </rPr>
      <t>5</t>
    </r>
  </si>
  <si>
    <t>12/1/2023</t>
  </si>
  <si>
    <t>Total SCE principal amount outstanding</t>
  </si>
  <si>
    <t>Less: current portion of long-term debt</t>
  </si>
  <si>
    <t>Less: unamortized discount — net</t>
  </si>
  <si>
    <t xml:space="preserve"> </t>
  </si>
  <si>
    <t>SCE long-term debt</t>
  </si>
  <si>
    <t>Edison International Parent and Other Long-term debt:</t>
  </si>
  <si>
    <t>2016 Senior Note</t>
  </si>
  <si>
    <t>2017 Senior Note</t>
  </si>
  <si>
    <t>8/15/2022</t>
  </si>
  <si>
    <t>2018 Senior Note</t>
  </si>
  <si>
    <t>12/15/2027</t>
  </si>
  <si>
    <t xml:space="preserve">2019 Senior Note </t>
  </si>
  <si>
    <t>6/15/2027</t>
  </si>
  <si>
    <t>4/15/2027</t>
  </si>
  <si>
    <t>11/15/2022</t>
  </si>
  <si>
    <t>10/15/2022</t>
  </si>
  <si>
    <t>11/15/2024</t>
  </si>
  <si>
    <t>10/15/2024</t>
  </si>
  <si>
    <t>Edison International Parent and Other long-term debt</t>
  </si>
  <si>
    <t>Total Edison International consolidated long-term debt</t>
  </si>
  <si>
    <r>
      <rPr>
        <vertAlign val="superscript"/>
        <sz val="8"/>
        <color rgb="FF000000"/>
        <rFont val="Arial"/>
      </rPr>
      <t>1</t>
    </r>
    <r>
      <rPr>
        <sz val="8"/>
        <color rgb="FF000000"/>
        <rFont val="Arial"/>
      </rPr>
      <t>Amortizing bond.</t>
    </r>
  </si>
  <si>
    <r>
      <rPr>
        <vertAlign val="superscript"/>
        <sz val="8"/>
        <color rgb="FF000000"/>
        <rFont val="Arial"/>
      </rPr>
      <t>2</t>
    </r>
    <r>
      <rPr>
        <sz val="8"/>
        <color rgb="FF000000"/>
        <rFont val="Arial"/>
      </rPr>
      <t>Fort Irwin acquisition debt, not a publicly traded security.</t>
    </r>
  </si>
  <si>
    <r>
      <rPr>
        <vertAlign val="superscript"/>
        <sz val="8"/>
        <color rgb="FF000000"/>
        <rFont val="Arial"/>
      </rPr>
      <t>3</t>
    </r>
    <r>
      <rPr>
        <sz val="8"/>
        <color rgb="FF000000"/>
        <rFont val="Arial"/>
      </rPr>
      <t>Secured by first and refunding mortgage bonds.</t>
    </r>
  </si>
  <si>
    <r>
      <rPr>
        <vertAlign val="superscript"/>
        <sz val="8"/>
        <color rgb="FF000000"/>
        <rFont val="Arial"/>
      </rPr>
      <t>4</t>
    </r>
    <r>
      <rPr>
        <sz val="8"/>
        <color rgb="FF000000"/>
        <rFont val="Arial"/>
      </rPr>
      <t>Subject to remarketing.</t>
    </r>
  </si>
  <si>
    <r>
      <rPr>
        <vertAlign val="superscript"/>
        <sz val="8"/>
        <color rgb="FF000000"/>
        <rFont val="Arial"/>
      </rPr>
      <t>5</t>
    </r>
    <r>
      <rPr>
        <sz val="8"/>
        <color rgb="FF000000"/>
        <rFont val="Arial"/>
      </rPr>
      <t>Held by SCE at year-end 2017. Redeemed April 2018.</t>
    </r>
  </si>
  <si>
    <t>SCE Cover Page</t>
  </si>
  <si>
    <t>One of the nation’s largest electric utilities</t>
  </si>
  <si>
    <t>Significant infrastructure investments</t>
  </si>
  <si>
    <t>Above average rate base growth</t>
  </si>
  <si>
    <t>Limited generation exposure</t>
  </si>
  <si>
    <r>
      <rPr>
        <sz val="12"/>
        <color rgb="FF000000"/>
        <rFont val="Arial"/>
      </rPr>
      <t xml:space="preserve">• 15 million residents in service 
</t>
    </r>
    <r>
      <rPr>
        <sz val="12"/>
        <color rgb="FF000000"/>
        <rFont val="Arial"/>
      </rPr>
      <t xml:space="preserve">  territory
</t>
    </r>
    <r>
      <rPr>
        <sz val="12"/>
        <color rgb="FF000000"/>
        <rFont val="Arial"/>
      </rPr>
      <t xml:space="preserve">
</t>
    </r>
    <r>
      <rPr>
        <sz val="12"/>
        <color rgb="FF000000"/>
        <rFont val="Arial"/>
      </rPr>
      <t xml:space="preserve">• </t>
    </r>
    <r>
      <rPr>
        <sz val="12"/>
        <color rgb="FF231F20"/>
        <rFont val="Arial"/>
      </rPr>
      <t xml:space="preserve">5 million customer accounts
</t>
    </r>
    <r>
      <rPr>
        <sz val="12"/>
        <color rgb="FF000000"/>
        <rFont val="Arial"/>
      </rPr>
      <t xml:space="preserve">
</t>
    </r>
    <r>
      <rPr>
        <sz val="12"/>
        <color rgb="FF000000"/>
        <rFont val="Arial"/>
      </rPr>
      <t xml:space="preserve">• </t>
    </r>
    <r>
      <rPr>
        <sz val="12"/>
        <color rgb="FF231F20"/>
        <rFont val="Arial"/>
      </rPr>
      <t xml:space="preserve">50,000 square-mile service area
</t>
    </r>
    <r>
      <rPr>
        <sz val="12"/>
        <color rgb="FF000000"/>
        <rFont val="Arial"/>
      </rPr>
      <t/>
    </r>
  </si>
  <si>
    <r>
      <rPr>
        <sz val="12"/>
        <color rgb="FF000000"/>
        <rFont val="Arial"/>
      </rPr>
      <t xml:space="preserve">• </t>
    </r>
    <r>
      <rPr>
        <sz val="12"/>
        <color rgb="FF231F20"/>
        <rFont val="Arial"/>
      </rPr>
      <t xml:space="preserve">118,000 miles of 
</t>
    </r>
    <r>
      <rPr>
        <sz val="12"/>
        <color rgb="FF231F20"/>
        <rFont val="Arial"/>
      </rPr>
      <t xml:space="preserve">  distribution and 
</t>
    </r>
    <r>
      <rPr>
        <sz val="12"/>
        <color rgb="FF231F20"/>
        <rFont val="Arial"/>
      </rPr>
      <t xml:space="preserve">  transmission lines
</t>
    </r>
    <r>
      <rPr>
        <sz val="12"/>
        <color rgb="FF000000"/>
        <rFont val="Arial"/>
      </rPr>
      <t xml:space="preserve">
</t>
    </r>
    <r>
      <rPr>
        <sz val="12"/>
        <color rgb="FF000000"/>
        <rFont val="Arial"/>
      </rPr>
      <t xml:space="preserve">• </t>
    </r>
    <r>
      <rPr>
        <sz val="12"/>
        <color rgb="FF231F20"/>
        <rFont val="Arial"/>
      </rPr>
      <t xml:space="preserve">3,200 MW owned 
</t>
    </r>
    <r>
      <rPr>
        <sz val="12"/>
        <color rgb="FF231F20"/>
        <rFont val="Arial"/>
      </rPr>
      <t xml:space="preserve">  generation</t>
    </r>
    <r>
      <rPr>
        <sz val="12"/>
        <color rgb="FF231F20"/>
        <rFont val="Arial"/>
      </rPr>
      <t xml:space="preserve">           </t>
    </r>
  </si>
  <si>
    <r>
      <rPr>
        <sz val="12"/>
        <color rgb="FF000000"/>
        <rFont val="Arial"/>
      </rPr>
      <t xml:space="preserve">• </t>
    </r>
    <r>
      <rPr>
        <sz val="12"/>
        <color rgb="FF231F20"/>
        <rFont val="Arial"/>
      </rPr>
      <t xml:space="preserve">Own less than 20% of its 
</t>
    </r>
    <r>
      <rPr>
        <sz val="12"/>
        <color rgb="FF231F20"/>
        <rFont val="Arial"/>
      </rPr>
      <t xml:space="preserve">  power generation
</t>
    </r>
    <r>
      <rPr>
        <sz val="12"/>
        <color rgb="FF000000"/>
        <rFont val="Arial"/>
      </rPr>
      <t xml:space="preserve">
</t>
    </r>
    <r>
      <rPr>
        <sz val="12"/>
        <color rgb="FF000000"/>
        <rFont val="Arial"/>
      </rPr>
      <t xml:space="preserve">• </t>
    </r>
    <r>
      <rPr>
        <sz val="12"/>
        <color rgb="FF231F20"/>
        <rFont val="Arial"/>
      </rPr>
      <t xml:space="preserve">Future needs via 
</t>
    </r>
    <r>
      <rPr>
        <sz val="12"/>
        <color rgb="FF231F20"/>
        <rFont val="Arial"/>
      </rPr>
      <t xml:space="preserve">  competitive solicitations
</t>
    </r>
    <r>
      <rPr>
        <sz val="12"/>
        <color rgb="FF000000"/>
        <rFont val="Arial"/>
      </rPr>
      <t xml:space="preserve">
</t>
    </r>
    <r>
      <rPr>
        <sz val="12"/>
        <color rgb="FF000000"/>
        <rFont val="Arial"/>
      </rPr>
      <t xml:space="preserve">
</t>
    </r>
    <r>
      <rPr>
        <sz val="12"/>
        <color rgb="FF000000"/>
        <rFont val="Arial"/>
      </rPr>
      <t xml:space="preserve">
</t>
    </r>
    <r>
      <rPr>
        <sz val="12"/>
        <color rgb="FF000000"/>
        <rFont val="Arial"/>
      </rPr>
      <t/>
    </r>
  </si>
  <si>
    <t>SCE Large Transmission Projects</t>
  </si>
  <si>
    <t>Project Name</t>
  </si>
  <si>
    <r>
      <rPr>
        <b/>
        <sz val="12"/>
        <color rgb="FF000000"/>
        <rFont val="Arial"/>
      </rPr>
      <t xml:space="preserve">Total 
</t>
    </r>
    <r>
      <rPr>
        <b/>
        <sz val="12"/>
        <color rgb="FF000000"/>
        <rFont val="Arial"/>
      </rPr>
      <t xml:space="preserve"> Costs</t>
    </r>
    <r>
      <rPr>
        <b/>
        <vertAlign val="superscript"/>
        <sz val="12"/>
        <color rgb="FF000000"/>
        <rFont val="Arial"/>
      </rPr>
      <t>5</t>
    </r>
  </si>
  <si>
    <t>Remaining Investments (as of December 31, 2019)</t>
  </si>
  <si>
    <t>Estimated In Service
 Date</t>
  </si>
  <si>
    <t>Description</t>
  </si>
  <si>
    <t>$840 million</t>
  </si>
  <si>
    <t>$356 million</t>
  </si>
  <si>
    <t>Upgrades existing 220kV transmission lines.</t>
  </si>
  <si>
    <r>
      <rPr>
        <sz val="12"/>
        <color rgb="FF000000"/>
        <rFont val="Arial"/>
      </rPr>
      <t>Mesa Substation</t>
    </r>
    <r>
      <rPr>
        <vertAlign val="superscript"/>
        <sz val="12"/>
        <color rgb="FF000000"/>
        <rFont val="Arial"/>
      </rPr>
      <t>1</t>
    </r>
  </si>
  <si>
    <t>$646 million</t>
  </si>
  <si>
    <t>$273 million</t>
  </si>
  <si>
    <t>Upgrades capacity of  existing Mesa substation to 500kV from 220kV.</t>
  </si>
  <si>
    <r>
      <rPr>
        <sz val="12"/>
        <color rgb="FF000000"/>
        <rFont val="Arial"/>
      </rPr>
      <t>Alberhill System</t>
    </r>
    <r>
      <rPr>
        <vertAlign val="superscript"/>
        <sz val="12"/>
        <color rgb="FF000000"/>
        <rFont val="Arial"/>
      </rPr>
      <t>3</t>
    </r>
  </si>
  <si>
    <t>$486 million</t>
  </si>
  <si>
    <t>$445 million</t>
  </si>
  <si>
    <r>
      <rPr>
        <b/>
        <vertAlign val="superscript"/>
        <sz val="12"/>
        <color rgb="FF000000"/>
        <rFont val="Arial"/>
      </rPr>
      <t>_3</t>
    </r>
  </si>
  <si>
    <t>Construct new 500kV substation and two 500kV transmission lines.</t>
  </si>
  <si>
    <r>
      <rPr>
        <sz val="12"/>
        <color rgb="FF000000"/>
        <rFont val="Arial"/>
      </rPr>
      <t>Riverside Transmission Reliability</t>
    </r>
    <r>
      <rPr>
        <vertAlign val="superscript"/>
        <sz val="12"/>
        <color rgb="FF000000"/>
        <rFont val="Arial"/>
      </rPr>
      <t>4</t>
    </r>
  </si>
  <si>
    <t>$584 million</t>
  </si>
  <si>
    <t>$573 million</t>
  </si>
  <si>
    <t>Upgrades to Riverside Public Utilities (RPU) facilities system, including a new 230kV substation.</t>
  </si>
  <si>
    <t>Eldorado-Lugo-Mohave Upgrade</t>
  </si>
  <si>
    <t>$246 million</t>
  </si>
  <si>
    <t>$153 million</t>
  </si>
  <si>
    <r>
      <rPr>
        <vertAlign val="superscript"/>
        <sz val="8"/>
        <color rgb="FF000000"/>
        <rFont val="Arial"/>
      </rPr>
      <t>1</t>
    </r>
    <r>
      <rPr>
        <sz val="8"/>
        <color rgb="FF000000"/>
        <rFont val="Arial"/>
      </rPr>
      <t>CPUC Approved</t>
    </r>
    <r>
      <rPr>
        <sz val="8"/>
        <color rgb="FF000000"/>
        <rFont val="Arial"/>
      </rPr>
      <t>.</t>
    </r>
  </si>
  <si>
    <r>
      <rPr>
        <vertAlign val="superscript"/>
        <sz val="8"/>
        <color rgb="FF000000"/>
        <rFont val="Arial"/>
      </rPr>
      <t>2</t>
    </r>
    <r>
      <rPr>
        <sz val="8"/>
        <color rgb="FF000000"/>
        <rFont val="Arial"/>
      </rPr>
      <t>Morongo Transmission holds an option to invest up to $400 million, or half of the estimated cost of the transmission facilities only, at the in-service date. If the option is exercised, SCE's rate base would be offset by that amount</t>
    </r>
    <r>
      <rPr>
        <sz val="8"/>
        <color rgb="FF000000"/>
        <rFont val="Arial"/>
      </rPr>
      <t>.</t>
    </r>
  </si>
  <si>
    <r>
      <rPr>
        <vertAlign val="superscript"/>
        <sz val="8"/>
        <color rgb="FF000000"/>
        <rFont val="Arial"/>
      </rPr>
      <t>3</t>
    </r>
    <r>
      <rPr>
        <sz val="8"/>
        <color rgb="FF000000"/>
        <rFont val="Arial"/>
      </rPr>
      <t>In January 2020, SCE supplemented the existing CPUC record with additional analysis as it relates to the Project need which included alternative projects with lower costs as well as an update to the original project cost that is not reflected in the table above. SCE is unable to predict the timing of a final CPUC decision, the corresponding in-service date, and what the final project costs will be for the Alberhill project</t>
    </r>
    <r>
      <rPr>
        <sz val="8"/>
        <color rgb="FF000000"/>
        <rFont val="Arial"/>
      </rPr>
      <t>.</t>
    </r>
  </si>
  <si>
    <r>
      <rPr>
        <vertAlign val="superscript"/>
        <sz val="8"/>
        <color rgb="FF000000"/>
        <rFont val="Arial"/>
      </rPr>
      <t>4</t>
    </r>
    <r>
      <rPr>
        <sz val="8"/>
        <color rgb="FF000000"/>
        <rFont val="Arial"/>
      </rPr>
      <t xml:space="preserve">While the Riverside Transmission Reliability Project total cost </t>
    </r>
    <r>
      <rPr>
        <sz val="8"/>
        <color rgb="FF000000"/>
        <rFont val="Arial"/>
      </rPr>
      <t>of the SCE proposed scope</t>
    </r>
    <r>
      <rPr>
        <sz val="8"/>
        <color rgb="FF000000"/>
        <rFont val="Arial"/>
      </rPr>
      <t xml:space="preserve"> was</t>
    </r>
    <r>
      <rPr>
        <sz val="8"/>
        <color rgb="FF000000"/>
        <rFont val="Arial"/>
      </rPr>
      <t xml:space="preserve"> </t>
    </r>
    <r>
      <rPr>
        <sz val="8"/>
        <color rgb="FF000000"/>
        <rFont val="Arial"/>
      </rPr>
      <t>an</t>
    </r>
    <r>
      <rPr>
        <sz val="8"/>
        <color rgb="FF000000"/>
        <rFont val="Arial"/>
      </rPr>
      <t xml:space="preserve"> estimated </t>
    </r>
    <r>
      <rPr>
        <sz val="8"/>
        <color rgb="FF000000"/>
        <rFont val="Arial"/>
      </rPr>
      <t>$441</t>
    </r>
    <r>
      <rPr>
        <sz val="8"/>
        <color rgb="FF000000"/>
        <rFont val="Arial"/>
      </rPr>
      <t xml:space="preserve"> million </t>
    </r>
    <r>
      <rPr>
        <sz val="8"/>
        <color rgb="FF000000"/>
        <rFont val="Arial"/>
      </rPr>
      <t>(nominal)</t>
    </r>
    <r>
      <rPr>
        <sz val="8"/>
        <color rgb="FF000000"/>
        <rFont val="Arial"/>
      </rPr>
      <t xml:space="preserve">, </t>
    </r>
    <r>
      <rPr>
        <sz val="8"/>
        <color rgb="FF000000"/>
        <rFont val="Arial"/>
      </rPr>
      <t>the CPUC</t>
    </r>
    <r>
      <rPr>
        <sz val="8"/>
        <color rgb="FF000000"/>
        <rFont val="Arial"/>
      </rPr>
      <t xml:space="preserve"> </t>
    </r>
    <r>
      <rPr>
        <sz val="8"/>
        <color rgb="FF000000"/>
        <rFont val="Arial"/>
      </rPr>
      <t>approved</t>
    </r>
    <r>
      <rPr>
        <sz val="8"/>
        <color rgb="FF000000"/>
        <rFont val="Arial"/>
      </rPr>
      <t xml:space="preserve"> a</t>
    </r>
    <r>
      <rPr>
        <sz val="8"/>
        <color rgb="FF000000"/>
        <rFont val="Arial"/>
      </rPr>
      <t>n alternative project with</t>
    </r>
    <r>
      <rPr>
        <sz val="8"/>
        <color rgb="FF000000"/>
        <rFont val="Arial"/>
      </rPr>
      <t xml:space="preserve"> </t>
    </r>
    <r>
      <rPr>
        <sz val="8"/>
        <color rgb="FF000000"/>
        <rFont val="Arial"/>
      </rPr>
      <t>revised scope and Maximum Prudent and Reasonable Cost of</t>
    </r>
    <r>
      <rPr>
        <sz val="8"/>
        <color rgb="FF000000"/>
        <rFont val="Arial"/>
      </rPr>
      <t xml:space="preserve"> </t>
    </r>
    <r>
      <rPr>
        <sz val="8"/>
        <color rgb="FF000000"/>
        <rFont val="Arial"/>
      </rPr>
      <t xml:space="preserve"> $584 million</t>
    </r>
    <r>
      <rPr>
        <sz val="8"/>
        <color rgb="FF000000"/>
        <rFont val="Arial"/>
      </rPr>
      <t xml:space="preserve"> (nominal) on March 12, 2020</t>
    </r>
    <r>
      <rPr>
        <sz val="8"/>
        <color rgb="FF000000"/>
        <rFont val="Arial"/>
      </rPr>
      <t>.</t>
    </r>
  </si>
  <si>
    <r>
      <rPr>
        <vertAlign val="superscript"/>
        <sz val="8"/>
        <color rgb="FF000000"/>
        <rFont val="Arial"/>
      </rPr>
      <t>5</t>
    </r>
    <r>
      <rPr>
        <sz val="8"/>
        <color rgb="FF000000"/>
        <rFont val="Arial"/>
      </rPr>
      <t>Total Costs are nominal direct expenditures, subject to CPUC and FERC cost recovery approval. SCE regularly evaluates the cost and schedule based on permitting processes, given that SCE continues to see delays in securing project approvals</t>
    </r>
  </si>
  <si>
    <t>For the year ending December 31,</t>
  </si>
  <si>
    <t>Earning Activities</t>
  </si>
  <si>
    <t>Cost- Recovery Activities</t>
  </si>
  <si>
    <t>Total Consolidated</t>
  </si>
  <si>
    <t>Operating revenue</t>
  </si>
  <si>
    <t>Purchased power and fuel</t>
  </si>
  <si>
    <r>
      <rPr>
        <sz val="12"/>
        <color rgb="FF000000"/>
        <rFont val="Arial"/>
      </rPr>
      <t>Operation and maintenance</t>
    </r>
    <r>
      <rPr>
        <vertAlign val="superscript"/>
        <sz val="12"/>
        <color rgb="FF000000"/>
        <rFont val="Arial"/>
      </rPr>
      <t>1</t>
    </r>
  </si>
  <si>
    <t>Wildfire-related claims, net of insurance recoveries</t>
  </si>
  <si>
    <t>Depreciation and amortization</t>
  </si>
  <si>
    <t>Property and other taxes</t>
  </si>
  <si>
    <t>Other operating income</t>
  </si>
  <si>
    <t>Total operating expenses</t>
  </si>
  <si>
    <t>Operating income (loss)</t>
  </si>
  <si>
    <t>Interest expense</t>
  </si>
  <si>
    <t>Other income</t>
  </si>
  <si>
    <t>Income (loss) before income taxes</t>
  </si>
  <si>
    <t>Net income (loss)</t>
  </si>
  <si>
    <t>Preferred and preference stock dividend requirements</t>
  </si>
  <si>
    <t>Net income (loss) available for common stock</t>
  </si>
  <si>
    <t>Net (Loss) income available for common stock</t>
  </si>
  <si>
    <t>Settlement of California tax audits</t>
  </si>
  <si>
    <r>
      <rPr>
        <vertAlign val="superscript"/>
        <sz val="8"/>
        <color rgb="FF000000"/>
        <rFont val="Arial"/>
      </rPr>
      <t>1</t>
    </r>
    <r>
      <rPr>
        <sz val="8"/>
        <color rgb="FF000000"/>
        <rFont val="Arial"/>
      </rPr>
      <t>See disclaimer on page 1 on use of non-GAAP earnings.</t>
    </r>
  </si>
  <si>
    <t>Current:</t>
  </si>
  <si>
    <t>Regulatory balancing and memorandum accounts</t>
  </si>
  <si>
    <r>
      <rPr>
        <sz val="12"/>
        <color rgb="FF000000"/>
        <rFont val="Arial"/>
      </rPr>
      <t>Power contracts</t>
    </r>
    <r>
      <rPr>
        <vertAlign val="superscript"/>
        <sz val="12"/>
        <color rgb="FF000000"/>
        <rFont val="Arial"/>
      </rPr>
      <t>1</t>
    </r>
  </si>
  <si>
    <t>Other</t>
  </si>
  <si>
    <t>Total current</t>
  </si>
  <si>
    <t>Long-term:</t>
  </si>
  <si>
    <t>Deferred income taxes, net of liabilities</t>
  </si>
  <si>
    <t>Pensions and other postretirement benefits</t>
  </si>
  <si>
    <r>
      <rPr>
        <sz val="12"/>
        <color rgb="FF000000"/>
        <rFont val="Arial"/>
      </rPr>
      <t>Unamortized investments, net of accumulated amortization</t>
    </r>
    <r>
      <rPr>
        <vertAlign val="superscript"/>
        <sz val="12"/>
        <color rgb="FF000000"/>
        <rFont val="Arial"/>
      </rPr>
      <t>2</t>
    </r>
  </si>
  <si>
    <t>Unamortized loss on reacquired debt</t>
  </si>
  <si>
    <t xml:space="preserve">Environmental remediation </t>
  </si>
  <si>
    <t>Total long-term</t>
  </si>
  <si>
    <t>Total regulatory assets</t>
  </si>
  <si>
    <t> </t>
  </si>
  <si>
    <t>Energy derivatives</t>
  </si>
  <si>
    <r>
      <rPr>
        <sz val="12"/>
        <color rgb="FF000000"/>
        <rFont val="Arial"/>
      </rPr>
      <t>2</t>
    </r>
    <r>
      <rPr>
        <sz val="12"/>
        <color rgb="FF000000"/>
        <rFont val="Arial"/>
      </rPr>
      <t>018 GRC</t>
    </r>
    <r>
      <rPr>
        <vertAlign val="superscript"/>
        <sz val="12"/>
        <color rgb="FF000000"/>
        <rFont val="Arial"/>
      </rPr>
      <t>1</t>
    </r>
  </si>
  <si>
    <t>Costs of removal</t>
  </si>
  <si>
    <t>Recoveries in excess of ARO liabilities</t>
  </si>
  <si>
    <t>Other post retirement benefits</t>
  </si>
  <si>
    <r>
      <rPr>
        <sz val="12"/>
        <color rgb="FF000000"/>
        <rFont val="Arial"/>
      </rPr>
      <t>Other</t>
    </r>
    <r>
      <rPr>
        <vertAlign val="superscript"/>
        <sz val="12"/>
        <color rgb="FF000000"/>
        <rFont val="Arial"/>
      </rPr>
      <t>1</t>
    </r>
  </si>
  <si>
    <t>Total regulatory liabilities</t>
  </si>
  <si>
    <r>
      <rPr>
        <vertAlign val="superscript"/>
        <sz val="8"/>
        <color rgb="FF000000"/>
        <rFont val="Arial"/>
      </rPr>
      <t>1</t>
    </r>
    <r>
      <rPr>
        <sz val="8"/>
        <color rgb="FF000000"/>
        <rFont val="Arial"/>
      </rPr>
      <t>During 2018, SCE recorded CPUC revenue based on the 2017 authorized revenue requirement adjusted for the July 2017 cost of capital decision and Tax Reform pending</t>
    </r>
    <r>
      <rPr>
        <sz val="8"/>
        <color rgb="FF000000"/>
        <rFont val="Arial"/>
      </rPr>
      <t xml:space="preserve"> </t>
    </r>
    <r>
      <rPr>
        <sz val="8"/>
        <color rgb="FF000000"/>
        <rFont val="Arial"/>
      </rPr>
      <t>the outcome of the 2018 GRC. SCE recorded regulatory liabilities primarily associated with these adjustments. In May 2019, these regulatory liabilities were reversed due</t>
    </r>
    <r>
      <rPr>
        <sz val="8"/>
        <color rgb="FF000000"/>
        <rFont val="Arial"/>
      </rPr>
      <t xml:space="preserve"> </t>
    </r>
    <r>
      <rPr>
        <sz val="8"/>
        <color rgb="FF000000"/>
        <rFont val="Arial"/>
      </rPr>
      <t>to the adoption of 2018 GRC final decision.</t>
    </r>
  </si>
  <si>
    <t>CPUC 2019</t>
  </si>
  <si>
    <t>Rate of Return</t>
  </si>
  <si>
    <t>Capital Structure</t>
  </si>
  <si>
    <r>
      <rPr>
        <sz val="12"/>
        <color rgb="FF000000"/>
        <rFont val="Arial"/>
      </rPr>
      <t>Common equity</t>
    </r>
    <r>
      <rPr>
        <vertAlign val="superscript"/>
        <sz val="12"/>
        <color rgb="FF000000"/>
        <rFont val="Arial"/>
      </rPr>
      <t>1</t>
    </r>
  </si>
  <si>
    <t>Preferred equity</t>
  </si>
  <si>
    <t>Long-term debt</t>
  </si>
  <si>
    <t>FERC 2019</t>
  </si>
  <si>
    <t>Base rate</t>
  </si>
  <si>
    <t>California Independent System Operator (ISO) participation</t>
  </si>
  <si>
    <t>Weighted average project incentives</t>
  </si>
  <si>
    <r>
      <rPr>
        <sz val="12"/>
        <color rgb="FF000000"/>
        <rFont val="Arial"/>
      </rPr>
      <t xml:space="preserve">Common </t>
    </r>
    <r>
      <rPr>
        <sz val="12"/>
        <color rgb="FF000000"/>
        <rFont val="Arial"/>
      </rPr>
      <t>e</t>
    </r>
    <r>
      <rPr>
        <sz val="12"/>
        <color rgb="FF000000"/>
        <rFont val="Arial"/>
      </rPr>
      <t>quity</t>
    </r>
    <r>
      <rPr>
        <vertAlign val="superscript"/>
        <sz val="12"/>
        <color rgb="FF000000"/>
        <rFont val="Arial"/>
      </rPr>
      <t>2</t>
    </r>
  </si>
  <si>
    <r>
      <rPr>
        <vertAlign val="superscript"/>
        <sz val="8"/>
        <color rgb="FF000000"/>
        <rFont val="Arial"/>
      </rPr>
      <t>1</t>
    </r>
    <r>
      <rPr>
        <sz val="8"/>
        <color rgb="FF000000"/>
        <rFont val="Arial"/>
      </rPr>
      <t>ROE adjusted based on 12-month average of Moody's Baa utility bond rates, if index exceeds 100 bps deadband from starting index value, authorized ROE changes by half the difference.</t>
    </r>
  </si>
  <si>
    <r>
      <rPr>
        <vertAlign val="superscript"/>
        <sz val="8"/>
        <color rgb="FF000000"/>
        <rFont val="Arial"/>
      </rPr>
      <t>2</t>
    </r>
    <r>
      <rPr>
        <sz val="8"/>
        <color rgb="FF000000"/>
        <rFont val="Arial"/>
      </rPr>
      <t>F</t>
    </r>
    <r>
      <rPr>
        <sz val="8"/>
        <color rgb="FF000000"/>
        <rFont val="Arial"/>
      </rPr>
      <t xml:space="preserve">ERC 13.24% is "in effect" subject to the outcome of </t>
    </r>
    <r>
      <rPr>
        <sz val="8"/>
        <color rgb="FF000000"/>
        <rFont val="Arial"/>
      </rPr>
      <t>settlement</t>
    </r>
    <r>
      <rPr>
        <sz val="8"/>
        <color rgb="FF000000"/>
        <rFont val="Arial"/>
      </rPr>
      <t xml:space="preserve"> discussions</t>
    </r>
    <r>
      <rPr>
        <sz val="8"/>
        <color rgb="FF000000"/>
        <rFont val="Arial"/>
      </rPr>
      <t>, went into effect November 12, 2019.</t>
    </r>
  </si>
  <si>
    <t>Year Ended December 31,</t>
  </si>
  <si>
    <r>
      <rPr>
        <b/>
        <sz val="12"/>
        <color rgb="FF000000"/>
        <rFont val="Arial"/>
      </rPr>
      <t>Capital structure</t>
    </r>
    <r>
      <rPr>
        <b/>
        <vertAlign val="superscript"/>
        <sz val="12"/>
        <color rgb="FF000000"/>
        <rFont val="Arial"/>
      </rPr>
      <t>1</t>
    </r>
    <r>
      <rPr>
        <b/>
        <sz val="12"/>
        <color rgb="FF000000"/>
        <rFont val="Arial"/>
      </rPr>
      <t>:</t>
    </r>
  </si>
  <si>
    <r>
      <rPr>
        <sz val="12"/>
        <color rgb="FF000000"/>
        <rFont val="Arial"/>
      </rPr>
      <t>Common shareholders' equity</t>
    </r>
    <r>
      <rPr>
        <vertAlign val="superscript"/>
        <sz val="12"/>
        <color rgb="FF000000"/>
        <rFont val="Arial"/>
      </rPr>
      <t>2</t>
    </r>
  </si>
  <si>
    <t>47.3 %</t>
  </si>
  <si>
    <t>Preferred and preference stock</t>
  </si>
  <si>
    <t>6.8 %</t>
  </si>
  <si>
    <t>45.9 %</t>
  </si>
  <si>
    <r>
      <rPr>
        <b/>
        <sz val="12"/>
        <color rgb="FF000000"/>
        <rFont val="Arial"/>
      </rPr>
      <t>Rate of return on common equity</t>
    </r>
    <r>
      <rPr>
        <b/>
        <vertAlign val="superscript"/>
        <sz val="12"/>
        <color rgb="FF000000"/>
        <rFont val="Arial"/>
      </rPr>
      <t>3</t>
    </r>
  </si>
  <si>
    <r>
      <rPr>
        <vertAlign val="superscript"/>
        <sz val="8"/>
        <color rgb="FF000000"/>
        <rFont val="Arial"/>
      </rPr>
      <t>1</t>
    </r>
    <r>
      <rPr>
        <sz val="8"/>
        <color rgb="FF000000"/>
        <rFont val="Arial"/>
      </rPr>
      <t>This capital structure is based on the financial statements as reported under generally accepted accounting principles and does not factor in the adjustments required to calculate CPUC ratemaking capital structure.</t>
    </r>
  </si>
  <si>
    <r>
      <rPr>
        <vertAlign val="superscript"/>
        <sz val="8"/>
        <color rgb="FF000000"/>
        <rFont val="Arial"/>
      </rPr>
      <t>3</t>
    </r>
    <r>
      <rPr>
        <sz val="8"/>
        <color rgb="FF000000"/>
        <rFont val="Arial"/>
      </rPr>
      <t>SCE's rate of return on common equity was calculated using GAAP earnings and 13-month weighted average common shareholders' equity. 2018 rate was recalculated to be consistent with 2019 and 2017 methodology.</t>
    </r>
  </si>
  <si>
    <r>
      <rPr>
        <b/>
        <sz val="16"/>
        <color rgb="FF000000"/>
        <rFont val="Arial"/>
      </rPr>
      <t>SCE Fuel Consumption</t>
    </r>
    <r>
      <rPr>
        <b/>
        <vertAlign val="superscript"/>
        <sz val="16"/>
        <color rgb="FF000000"/>
        <rFont val="Arial"/>
      </rPr>
      <t>1</t>
    </r>
  </si>
  <si>
    <t>(In thousands)
Year Ended December 31,</t>
  </si>
  <si>
    <t>Gas - Combined Cycle (mcf)</t>
  </si>
  <si>
    <t>Gas - Peakers (mcf)</t>
  </si>
  <si>
    <r>
      <rPr>
        <b/>
        <sz val="16"/>
        <color rgb="FF000000"/>
        <rFont val="Arial"/>
      </rPr>
      <t>SCE Customers</t>
    </r>
    <r>
      <rPr>
        <b/>
        <vertAlign val="superscript"/>
        <sz val="16"/>
        <color rgb="FF000000"/>
        <rFont val="Arial"/>
      </rPr>
      <t>1</t>
    </r>
  </si>
  <si>
    <t>Customers Accounts:</t>
  </si>
  <si>
    <t>Residential</t>
  </si>
  <si>
    <t>Commercial</t>
  </si>
  <si>
    <t>Industrial</t>
  </si>
  <si>
    <r>
      <rPr>
        <sz val="12"/>
        <color rgb="FF000000"/>
        <rFont val="Arial"/>
      </rPr>
      <t>Public authorities</t>
    </r>
    <r>
      <rPr>
        <vertAlign val="superscript"/>
        <sz val="12"/>
        <color rgb="FF000000"/>
        <rFont val="Arial"/>
      </rPr>
      <t>2</t>
    </r>
  </si>
  <si>
    <t>Agricultural</t>
  </si>
  <si>
    <t>Railroads and railways</t>
  </si>
  <si>
    <t>Interdepartmental</t>
  </si>
  <si>
    <t>Number of new connections</t>
  </si>
  <si>
    <r>
      <rPr>
        <vertAlign val="superscript"/>
        <sz val="8"/>
        <color rgb="FF000000"/>
        <rFont val="Arial"/>
      </rPr>
      <t>2</t>
    </r>
    <r>
      <rPr>
        <sz val="8"/>
        <color rgb="FF000000"/>
        <rFont val="Arial"/>
      </rPr>
      <t>Public authorities includes Public Street &amp; Highway Lighting.</t>
    </r>
  </si>
  <si>
    <t>Class of service (in millions of kWh):</t>
  </si>
  <si>
    <t>Public authorities</t>
  </si>
  <si>
    <t>Agricultural and other</t>
  </si>
  <si>
    <t>Resale</t>
  </si>
  <si>
    <t>Total kilowatt-hour sales</t>
  </si>
  <si>
    <t>Class of service (in percent):</t>
  </si>
  <si>
    <t>Class of service (in millions):</t>
  </si>
  <si>
    <t>Sales of electric energy</t>
  </si>
  <si>
    <t>Other operating revenue</t>
  </si>
  <si>
    <r>
      <rPr>
        <sz val="12"/>
        <color rgb="FF000000"/>
        <rFont val="Arial"/>
      </rPr>
      <t>Re</t>
    </r>
    <r>
      <rPr>
        <sz val="12"/>
        <color rgb="FF000000"/>
        <rFont val="Arial"/>
      </rPr>
      <t xml:space="preserve">gulatory </t>
    </r>
    <r>
      <rPr>
        <sz val="12"/>
        <color rgb="FF000000"/>
        <rFont val="Arial"/>
      </rPr>
      <t>revenue adjustment</t>
    </r>
    <r>
      <rPr>
        <vertAlign val="superscript"/>
        <sz val="12"/>
        <color rgb="FF000000"/>
        <rFont val="Arial"/>
      </rPr>
      <t>1</t>
    </r>
  </si>
  <si>
    <r>
      <rPr>
        <b/>
        <sz val="12"/>
        <color rgb="FF000000"/>
        <rFont val="Arial"/>
      </rPr>
      <t>Total operating revenue</t>
    </r>
    <r>
      <rPr>
        <b/>
        <vertAlign val="superscript"/>
        <sz val="12"/>
        <color rgb="FF000000"/>
        <rFont val="Arial"/>
      </rPr>
      <t>2</t>
    </r>
  </si>
  <si>
    <t>36.9 %</t>
  </si>
  <si>
    <t>39.8 %</t>
  </si>
  <si>
    <t>40.9 %</t>
  </si>
  <si>
    <t>43.4 %</t>
  </si>
  <si>
    <t>4.1 %</t>
  </si>
  <si>
    <t>4.4 %</t>
  </si>
  <si>
    <t>4.2 %</t>
  </si>
  <si>
    <t>4.5 %</t>
  </si>
  <si>
    <t>1.5 %</t>
  </si>
  <si>
    <t>1.7 %</t>
  </si>
  <si>
    <t>0.1 %</t>
  </si>
  <si>
    <t>0.7 %</t>
  </si>
  <si>
    <t>0.6 %</t>
  </si>
  <si>
    <t>88.4 %</t>
  </si>
  <si>
    <t>94.5 %</t>
  </si>
  <si>
    <t>7.0 %</t>
  </si>
  <si>
    <r>
      <rPr>
        <sz val="12"/>
        <color rgb="FF000000"/>
        <rFont val="Arial"/>
      </rPr>
      <t>Re</t>
    </r>
    <r>
      <rPr>
        <sz val="12"/>
        <color rgb="FF000000"/>
        <rFont val="Arial"/>
      </rPr>
      <t>gulator revenue adjustment</t>
    </r>
    <r>
      <rPr>
        <vertAlign val="superscript"/>
        <sz val="12"/>
        <color rgb="FF000000"/>
        <rFont val="Arial"/>
      </rPr>
      <t>1</t>
    </r>
  </si>
  <si>
    <t>4.6 %</t>
  </si>
  <si>
    <t>100.0 %</t>
  </si>
  <si>
    <r>
      <rPr>
        <vertAlign val="superscript"/>
        <sz val="8"/>
        <color rgb="FF000000"/>
        <rFont val="Arial"/>
      </rPr>
      <t xml:space="preserve">1 </t>
    </r>
    <r>
      <rPr>
        <sz val="8"/>
        <color rgb="FF000000"/>
        <rFont val="Arial"/>
      </rPr>
      <t>Timing difference between authorized revenue and revenue billed to customers.</t>
    </r>
  </si>
  <si>
    <r>
      <rPr>
        <vertAlign val="superscript"/>
        <sz val="8"/>
        <color rgb="FF000000"/>
        <rFont val="Arial"/>
      </rPr>
      <t xml:space="preserve">2 </t>
    </r>
    <r>
      <rPr>
        <sz val="8"/>
        <color rgb="FF000000"/>
        <rFont val="Arial"/>
      </rPr>
      <t>Does not include energy from direct access customers.</t>
    </r>
  </si>
  <si>
    <t>MW</t>
  </si>
  <si>
    <t>%</t>
  </si>
  <si>
    <t>SCE Generating Capacity Resources (MW) - Net Physical Capacity:</t>
  </si>
  <si>
    <t>Owned:</t>
  </si>
  <si>
    <t>Oil and gas (Catalina)</t>
  </si>
  <si>
    <t>Nuclear</t>
  </si>
  <si>
    <t>Coal</t>
  </si>
  <si>
    <t>Hydro</t>
  </si>
  <si>
    <t>Natural Gas</t>
  </si>
  <si>
    <t>Solar</t>
  </si>
  <si>
    <t>Electricity</t>
  </si>
  <si>
    <t>SCE Total Energy Requirement (millions of kWh):</t>
  </si>
  <si>
    <r>
      <rPr>
        <sz val="12"/>
        <color rgb="FF000000"/>
        <rFont val="Arial"/>
      </rPr>
      <t>Nuclear</t>
    </r>
    <r>
      <rPr>
        <vertAlign val="superscript"/>
        <sz val="12"/>
        <color rgb="FF000000"/>
        <rFont val="Arial"/>
      </rPr>
      <t>1</t>
    </r>
  </si>
  <si>
    <t xml:space="preserve"> 5,043 </t>
  </si>
  <si>
    <t>7.8 %</t>
  </si>
  <si>
    <t xml:space="preserve"> 4,913 </t>
  </si>
  <si>
    <t xml:space="preserve"> 4,308 </t>
  </si>
  <si>
    <t>6.7 %</t>
  </si>
  <si>
    <t xml:space="preserve"> 3,504 </t>
  </si>
  <si>
    <t xml:space="preserve"> 69 </t>
  </si>
  <si>
    <t xml:space="preserve"> 88 </t>
  </si>
  <si>
    <t>Fuel Cell</t>
  </si>
  <si>
    <t xml:space="preserve"> 11 </t>
  </si>
  <si>
    <t xml:space="preserve"> 10 </t>
  </si>
  <si>
    <t>Oil (Catalina)</t>
  </si>
  <si>
    <t xml:space="preserve"> 30 </t>
  </si>
  <si>
    <t xml:space="preserve"> 29 </t>
  </si>
  <si>
    <t>Gas-fired peakers</t>
  </si>
  <si>
    <t xml:space="preserve"> 73 </t>
  </si>
  <si>
    <t xml:space="preserve"> 106 </t>
  </si>
  <si>
    <t>CCGT</t>
  </si>
  <si>
    <t xml:space="preserve"> 3,006 </t>
  </si>
  <si>
    <t>4.7 %</t>
  </si>
  <si>
    <t xml:space="preserve"> 1,965 </t>
  </si>
  <si>
    <r>
      <rPr>
        <b/>
        <sz val="12"/>
        <color rgb="FF000000"/>
        <rFont val="Arial"/>
      </rPr>
      <t>Purchased power:</t>
    </r>
    <r>
      <rPr>
        <b/>
        <vertAlign val="superscript"/>
        <sz val="12"/>
        <color rgb="FF000000"/>
        <rFont val="Arial"/>
      </rPr>
      <t>2</t>
    </r>
  </si>
  <si>
    <r>
      <rPr>
        <sz val="12"/>
        <color rgb="FF000000"/>
        <rFont val="Arial"/>
      </rPr>
      <t>Firm</t>
    </r>
    <r>
      <rPr>
        <vertAlign val="superscript"/>
        <sz val="12"/>
        <color rgb="FF000000"/>
        <rFont val="Arial"/>
      </rPr>
      <t>3</t>
    </r>
  </si>
  <si>
    <t xml:space="preserve"> 6,396 </t>
  </si>
  <si>
    <t>9.9 %</t>
  </si>
  <si>
    <t xml:space="preserve"> 9,706 </t>
  </si>
  <si>
    <r>
      <rPr>
        <sz val="12"/>
        <color rgb="FF000000"/>
        <rFont val="Arial"/>
      </rPr>
      <t>Economy/other</t>
    </r>
    <r>
      <rPr>
        <vertAlign val="superscript"/>
        <sz val="12"/>
        <color rgb="FF000000"/>
        <rFont val="Arial"/>
      </rPr>
      <t>4</t>
    </r>
  </si>
  <si>
    <t xml:space="preserve"> 103 </t>
  </si>
  <si>
    <t>0.2 %</t>
  </si>
  <si>
    <t>139</t>
  </si>
  <si>
    <r>
      <rPr>
        <b/>
        <sz val="12"/>
        <color rgb="FF000000"/>
        <rFont val="Arial"/>
      </rPr>
      <t>Other power producers:</t>
    </r>
    <r>
      <rPr>
        <b/>
        <vertAlign val="superscript"/>
        <sz val="12"/>
        <color rgb="FF000000"/>
        <rFont val="Arial"/>
      </rPr>
      <t>2</t>
    </r>
  </si>
  <si>
    <t>Cogeneration</t>
  </si>
  <si>
    <t xml:space="preserve"> 5,832 </t>
  </si>
  <si>
    <t>9.1 %</t>
  </si>
  <si>
    <t xml:space="preserve"> 6,647 </t>
  </si>
  <si>
    <t>Biomass</t>
  </si>
  <si>
    <t xml:space="preserve"> 550 </t>
  </si>
  <si>
    <t>0.9 %</t>
  </si>
  <si>
    <t>725</t>
  </si>
  <si>
    <t>Small hydro</t>
  </si>
  <si>
    <t xml:space="preserve"> 152 </t>
  </si>
  <si>
    <t xml:space="preserve"> 75 </t>
  </si>
  <si>
    <t>Wind</t>
  </si>
  <si>
    <t xml:space="preserve"> 9,426 </t>
  </si>
  <si>
    <t>14.6 %</t>
  </si>
  <si>
    <t xml:space="preserve"> 9,663 </t>
  </si>
  <si>
    <t>Geothermal</t>
  </si>
  <si>
    <t xml:space="preserve"> 3,957 </t>
  </si>
  <si>
    <t>6.1 %</t>
  </si>
  <si>
    <t>5,735</t>
  </si>
  <si>
    <t xml:space="preserve"> 10,162 </t>
  </si>
  <si>
    <t>15.7 %</t>
  </si>
  <si>
    <t xml:space="preserve"> 9,462 </t>
  </si>
  <si>
    <t>CDWR (ISO)</t>
  </si>
  <si>
    <t xml:space="preserve"> 15,446 </t>
  </si>
  <si>
    <t>23.9 %</t>
  </si>
  <si>
    <t xml:space="preserve"> 25,678 </t>
  </si>
  <si>
    <r>
      <rPr>
        <b/>
        <sz val="12"/>
        <color rgb="FF000000"/>
        <rFont val="Arial"/>
      </rPr>
      <t>Total</t>
    </r>
    <r>
      <rPr>
        <b/>
        <vertAlign val="superscript"/>
        <sz val="12"/>
        <color rgb="FF000000"/>
        <rFont val="Arial"/>
      </rPr>
      <t>5</t>
    </r>
  </si>
  <si>
    <t xml:space="preserve"> 64,564 </t>
  </si>
  <si>
    <t xml:space="preserve"> 78,445 </t>
  </si>
  <si>
    <t>Area peak demand (MW)</t>
  </si>
  <si>
    <t>22,009</t>
  </si>
  <si>
    <t>23,766</t>
  </si>
  <si>
    <t>23,508</t>
  </si>
  <si>
    <t>23,091</t>
  </si>
  <si>
    <t>23,079</t>
  </si>
  <si>
    <t>Annual area system load factor (%)</t>
  </si>
  <si>
    <r>
      <rPr>
        <vertAlign val="superscript"/>
        <sz val="8"/>
        <color rgb="FF000000"/>
        <rFont val="Arial"/>
      </rPr>
      <t>1</t>
    </r>
    <r>
      <rPr>
        <sz val="8"/>
        <color rgb="FF000000"/>
        <rFont val="Arial"/>
      </rPr>
      <t>Excludes SONGS usage.</t>
    </r>
  </si>
  <si>
    <r>
      <rPr>
        <vertAlign val="superscript"/>
        <sz val="8"/>
        <color rgb="FF000000"/>
        <rFont val="Arial"/>
      </rPr>
      <t>2</t>
    </r>
    <r>
      <rPr>
        <sz val="8"/>
        <color rgb="FF000000"/>
        <rFont val="Arial"/>
      </rPr>
      <t>Calculation consistent with accrual basis of accounting.</t>
    </r>
  </si>
  <si>
    <r>
      <rPr>
        <vertAlign val="superscript"/>
        <sz val="8"/>
        <color rgb="FF000000"/>
        <rFont val="Arial"/>
      </rPr>
      <t>3</t>
    </r>
    <r>
      <rPr>
        <sz val="8"/>
        <color rgb="FF000000"/>
        <rFont val="Arial"/>
      </rPr>
      <t>Includes bilateral and long-term contracts.</t>
    </r>
  </si>
  <si>
    <r>
      <rPr>
        <vertAlign val="superscript"/>
        <sz val="8"/>
        <color rgb="FF000000"/>
        <rFont val="Arial"/>
      </rPr>
      <t>4</t>
    </r>
    <r>
      <rPr>
        <sz val="8"/>
        <color rgb="FF000000"/>
        <rFont val="Arial"/>
      </rPr>
      <t>Includes economy energy, exchange energy, fringe energy and net interchange.</t>
    </r>
  </si>
  <si>
    <r>
      <rPr>
        <vertAlign val="superscript"/>
        <sz val="8"/>
        <color rgb="FF000000"/>
        <rFont val="Arial"/>
      </rPr>
      <t>5</t>
    </r>
    <r>
      <rPr>
        <sz val="8"/>
        <color rgb="FF000000"/>
        <rFont val="Arial"/>
      </rPr>
      <t>Excludes direct access and resale customer requirements. Includes generation line losses.</t>
    </r>
  </si>
  <si>
    <t>(In millions)
As of December 31, 2019</t>
  </si>
  <si>
    <t>Plant in Service</t>
  </si>
  <si>
    <t>Construction Work in Progress</t>
  </si>
  <si>
    <t>Accumulated Depreciation</t>
  </si>
  <si>
    <t>Net Book Value</t>
  </si>
  <si>
    <t>Ownership Interest</t>
  </si>
  <si>
    <t>Transmission systems:</t>
  </si>
  <si>
    <t>Eldorado</t>
  </si>
  <si>
    <t>Pacific Intertie</t>
  </si>
  <si>
    <t>Generating station:</t>
  </si>
  <si>
    <t>Palo Verde (nuclear)</t>
  </si>
  <si>
    <t>(In millions)
Year Ended December 31,</t>
  </si>
  <si>
    <t>Generation:</t>
  </si>
  <si>
    <t>Steam</t>
  </si>
  <si>
    <t>Total generation</t>
  </si>
  <si>
    <t>Distribution</t>
  </si>
  <si>
    <t>Transmission</t>
  </si>
  <si>
    <t>General and intangible</t>
  </si>
  <si>
    <t>Gas and water (Catalina)</t>
  </si>
  <si>
    <t>Construction work in progress</t>
  </si>
  <si>
    <t>Nuclear fuel (at amortized cost)</t>
  </si>
  <si>
    <t>Total utility plant - net</t>
  </si>
  <si>
    <r>
      <rPr>
        <b/>
        <sz val="16"/>
        <color rgb="FF698B97"/>
        <rFont val="Arial"/>
      </rPr>
      <t>California Public Utilities Commission (CPUC)</t>
    </r>
    <r>
      <rPr>
        <b/>
        <vertAlign val="superscript"/>
        <sz val="16"/>
        <color rgb="FF698B97"/>
        <rFont val="Arial"/>
      </rPr>
      <t>1</t>
    </r>
  </si>
  <si>
    <r>
      <rPr>
        <sz val="12"/>
        <color rgb="FF231F20"/>
        <rFont val="Arial"/>
      </rPr>
      <t xml:space="preserve">The California Public Utilities Commission (CPUC) regulates privately owned electric, natural gas, telecommunications, water, railroad, rail transit, and passenger transportation companies, in addition to authorizing video franchises. The Governor appoints five commissioners for six year terms.
</t>
    </r>
    <r>
      <rPr>
        <sz val="12"/>
        <color rgb="FF231F20"/>
        <rFont val="Arial"/>
      </rPr>
      <t xml:space="preserve">The CPUC plays a key role in making California a national and international leader on a number of clean energy related initiatives and policies designed to benefit consumers, the environment, and the economy. For additional information, please refer to their website </t>
    </r>
    <r>
      <rPr>
        <b/>
        <sz val="12"/>
        <color rgb="FF231F20"/>
        <rFont val="Arial"/>
      </rPr>
      <t>www.cpuc.ca.gov</t>
    </r>
    <r>
      <rPr>
        <sz val="12"/>
        <color rgb="FF231F20"/>
        <rFont val="Arial"/>
      </rPr>
      <t xml:space="preserve">.
</t>
    </r>
    <r>
      <rPr>
        <sz val="12"/>
        <color rgb="FF000000"/>
        <rFont val="Arial"/>
      </rPr>
      <t/>
    </r>
  </si>
  <si>
    <t>Commissioner</t>
  </si>
  <si>
    <t>Service Began</t>
  </si>
  <si>
    <t>Term Ends</t>
  </si>
  <si>
    <t>Prior Professional Experience</t>
  </si>
  <si>
    <t>Marybel Batjer (President)</t>
  </si>
  <si>
    <t>8/19</t>
  </si>
  <si>
    <t>1/21</t>
  </si>
  <si>
    <t>Formerly served as the first Secretary of the California Government Operations Agency. She has also served as Vice President for Public Policy and Corporate Social Responsibility at Caesars Entertainment Inc. Before that Batjer served as Cabinet Secretary to Governor Arnold Schwarzenegger from 2003 to 2005, Chief of Staff to Nevada Governor Kenny Guinn from 2000 to 2003 and Undersecretary at the California Business, Transportation and Housing Agency from 1997 to 1998.</t>
  </si>
  <si>
    <t>Martha Guzman Aceves</t>
  </si>
  <si>
    <t>12/16</t>
  </si>
  <si>
    <t>12/22</t>
  </si>
  <si>
    <t>Formerly served as Deputy Legislative Affairs Secretary in the Office of the Governor since 2011, focusing on natural resources, environmental protection, energy and food and agriculture.</t>
  </si>
  <si>
    <t>Liane M. Randolph</t>
  </si>
  <si>
    <t>1/15</t>
  </si>
  <si>
    <t>Formerly served as Deputy Secretary and General Counsel at the California Natural Resources Agency prior to appointment in to the commission in December 2014</t>
  </si>
  <si>
    <t>Clifford Rechtschaffen</t>
  </si>
  <si>
    <t>Formerly served as a Senior Advisor for Governor Jerry Brown from 2011-2017, where he worked on climate, energy, and environmental issues.</t>
  </si>
  <si>
    <t>Genevieve Shiroma</t>
  </si>
  <si>
    <t>1/19</t>
  </si>
  <si>
    <t>1/25</t>
  </si>
  <si>
    <t>Formerly served as a member of the Agricultural Labor Relations Board since 1999, serving as chair since 2017 and from 2011 to 2014 and 1999 to 2006.</t>
  </si>
  <si>
    <r>
      <rPr>
        <b/>
        <sz val="16"/>
        <color rgb="FF698B97"/>
        <rFont val="Arial"/>
      </rPr>
      <t>Federal Energy Regulatory Commission (FERC)</t>
    </r>
    <r>
      <rPr>
        <b/>
        <vertAlign val="superscript"/>
        <sz val="16"/>
        <color rgb="FF698B97"/>
        <rFont val="Arial"/>
      </rPr>
      <t>1</t>
    </r>
  </si>
  <si>
    <r>
      <rPr>
        <sz val="12"/>
        <color rgb="FF231F20"/>
        <rFont val="Arial"/>
      </rPr>
      <t xml:space="preserve">The Federal Energy Regulatory Commission is composed of up to five commissioners who are appointed by the President of the United States with the advice and consent of the Senate. Commissioners serve five-year terms, and have an equal vote on regulatory matters. For additional information, please refer to their website </t>
    </r>
    <r>
      <rPr>
        <b/>
        <sz val="12"/>
        <color rgb="FF231F20"/>
        <rFont val="Arial"/>
      </rPr>
      <t>www.ferc.gov</t>
    </r>
    <r>
      <rPr>
        <sz val="12"/>
        <color rgb="FF231F20"/>
        <rFont val="Arial"/>
      </rPr>
      <t xml:space="preserve">.
</t>
    </r>
    <r>
      <rPr>
        <sz val="12"/>
        <color rgb="FF000000"/>
        <rFont val="Arial"/>
      </rPr>
      <t/>
    </r>
  </si>
  <si>
    <t>Neil Chatterjee (Chairman)</t>
  </si>
  <si>
    <t>5/17</t>
  </si>
  <si>
    <t>6/21</t>
  </si>
  <si>
    <t>Formerly served as energy policy advisor to U.S. Senate Majority Leader Mitch McConnell.</t>
  </si>
  <si>
    <t>James Danly</t>
  </si>
  <si>
    <t>3/20</t>
  </si>
  <si>
    <t>6/23</t>
  </si>
  <si>
    <t xml:space="preserve">Formerly served as FERC General Counsel since September 2017. Prior to joining the Commission, he was a member of the energy regulation and litigation group at Skadden, Arps, Slate, Meagher and Flom LLP. 
</t>
  </si>
  <si>
    <t>Richard Glick</t>
  </si>
  <si>
    <t>11/17</t>
  </si>
  <si>
    <t>6/22</t>
  </si>
  <si>
    <t>Formerly served as general counsel for the Democrats on the Senate Energy and Natural Resources Committee, serving as a senior policy advisor on numerous issues including electricity and renewable energy.</t>
  </si>
  <si>
    <t>Bernard McNamee</t>
  </si>
  <si>
    <t>12/18</t>
  </si>
  <si>
    <t>6/20</t>
  </si>
  <si>
    <t>Formerly served in a number of legal and policy positions at the state and federal level throughout his career. He also served at the U.S. Department of Energy (DOE) in multiple positions, including Executive Director of the Office of Policy and Deputy General Counsel for Energy Policy.</t>
  </si>
  <si>
    <r>
      <rPr>
        <vertAlign val="superscript"/>
        <sz val="11"/>
        <color rgb="FF000000"/>
        <rFont val="Arial"/>
      </rPr>
      <t>1</t>
    </r>
    <r>
      <rPr>
        <sz val="11"/>
        <color rgb="FF000000"/>
        <rFont val="Arial"/>
      </rPr>
      <t xml:space="preserve">As of </t>
    </r>
    <r>
      <rPr>
        <sz val="11"/>
        <color rgb="FF000000"/>
        <rFont val="Arial"/>
      </rPr>
      <t>April</t>
    </r>
    <r>
      <rPr>
        <sz val="11"/>
        <color rgb="FF000000"/>
        <rFont val="Arial"/>
      </rPr>
      <t xml:space="preserve"> </t>
    </r>
    <r>
      <rPr>
        <sz val="11"/>
        <color rgb="FF000000"/>
        <rFont val="Arial"/>
      </rPr>
      <t>1, 20</t>
    </r>
    <r>
      <rPr>
        <sz val="11"/>
        <color rgb="FF000000"/>
        <rFont val="Arial"/>
      </rPr>
      <t>20</t>
    </r>
    <r>
      <rPr>
        <sz val="11"/>
        <color rgb="FF000000"/>
        <rFont val="Arial"/>
      </rPr>
      <t>.</t>
    </r>
  </si>
  <si>
    <r>
      <rPr>
        <b/>
        <sz val="16"/>
        <color rgb="FF698B97"/>
        <rFont val="Arial"/>
      </rPr>
      <t>Leadership Team</t>
    </r>
    <r>
      <rPr>
        <b/>
        <vertAlign val="superscript"/>
        <sz val="16"/>
        <color rgb="FF698B97"/>
        <rFont val="Arial"/>
      </rPr>
      <t>1</t>
    </r>
  </si>
  <si>
    <t>Pedro J. Pizarro</t>
  </si>
  <si>
    <t>Jacqueline Trapp</t>
  </si>
  <si>
    <t>David J. Heller</t>
  </si>
  <si>
    <t>Andrea L. Wood</t>
  </si>
  <si>
    <t>President and</t>
  </si>
  <si>
    <t>Senior Vice President and</t>
  </si>
  <si>
    <t>Vice President</t>
  </si>
  <si>
    <t>Chief Executive Officer</t>
  </si>
  <si>
    <t>Chief Human Resources Officer</t>
  </si>
  <si>
    <t>Enterprise Risk Management</t>
  </si>
  <si>
    <t>Tax</t>
  </si>
  <si>
    <t>Maria Rigatti</t>
  </si>
  <si>
    <t>Robert C. Boada</t>
  </si>
  <si>
    <t>Executive Vice President</t>
  </si>
  <si>
    <t>Vice President and Treasurer</t>
  </si>
  <si>
    <t>Michael D. Montoya</t>
  </si>
  <si>
    <t>and Chief Financial Officer</t>
  </si>
  <si>
    <t>Vice President and</t>
  </si>
  <si>
    <t>Alisa Do</t>
  </si>
  <si>
    <t>Chief Ethics &amp; Compliance Officer</t>
  </si>
  <si>
    <t>Adam S. Umanoff</t>
  </si>
  <si>
    <t>Corporate Secretary</t>
  </si>
  <si>
    <t>Aaron D. Moss</t>
  </si>
  <si>
    <t>and General Counsel</t>
  </si>
  <si>
    <t>Beth M. Foley</t>
  </si>
  <si>
    <t>and Corporate Controller</t>
  </si>
  <si>
    <t>J. Andrew Murphy</t>
  </si>
  <si>
    <t>Senior Vice President</t>
  </si>
  <si>
    <t>Corporate Communication</t>
  </si>
  <si>
    <t>Sam Ramraj</t>
  </si>
  <si>
    <t>Development</t>
  </si>
  <si>
    <t>Investor Relations</t>
  </si>
  <si>
    <t>Kevin M. Payne</t>
  </si>
  <si>
    <t>Andrew S. Martinez</t>
  </si>
  <si>
    <t>Safety, Security &amp;</t>
  </si>
  <si>
    <t>Steven D. Powell</t>
  </si>
  <si>
    <t>Business Resiliency</t>
  </si>
  <si>
    <t>Douglas R. Bauder</t>
  </si>
  <si>
    <t>Daniel S. Wood</t>
  </si>
  <si>
    <t>Operations</t>
  </si>
  <si>
    <t>Decommissioning and</t>
  </si>
  <si>
    <t xml:space="preserve">Vice President and </t>
  </si>
  <si>
    <t>Operational Finance</t>
  </si>
  <si>
    <t>Jill C. Anderson</t>
  </si>
  <si>
    <t>Chief Nuclear Officer</t>
  </si>
  <si>
    <t>Natalia L. Woodward</t>
  </si>
  <si>
    <t>Treasurer</t>
  </si>
  <si>
    <t>Caroline Choi</t>
  </si>
  <si>
    <t>Corporate Controller</t>
  </si>
  <si>
    <t>Corporate Affairs</t>
  </si>
  <si>
    <t>Gregory M. Ferree</t>
  </si>
  <si>
    <t>James W. Niemiec</t>
  </si>
  <si>
    <t>Philip R. Herrington</t>
  </si>
  <si>
    <t>Operational Services</t>
  </si>
  <si>
    <t>Erik Takayesu</t>
  </si>
  <si>
    <t>Todd L. Inlander</t>
  </si>
  <si>
    <t xml:space="preserve">Transmission, Substations </t>
  </si>
  <si>
    <t>&amp; Operations</t>
  </si>
  <si>
    <t>Chief Information Officer</t>
  </si>
  <si>
    <t>Paul J. Grigaux</t>
  </si>
  <si>
    <t>Carla J. Peterman</t>
  </si>
  <si>
    <t>Local Public Affairs</t>
  </si>
  <si>
    <t>Regulatory Affairs</t>
  </si>
  <si>
    <t>Albert Ma</t>
  </si>
  <si>
    <t>Marc L. Ulrich</t>
  </si>
  <si>
    <t>William M. Petmecky, III</t>
  </si>
  <si>
    <t>Information Technology,</t>
  </si>
  <si>
    <t>Customer Service Operations</t>
  </si>
  <si>
    <t>Chief Financial Officer</t>
  </si>
  <si>
    <t>Enterprise Services</t>
  </si>
  <si>
    <t>William V. Walsh</t>
  </si>
  <si>
    <t>Russell C. Swartz</t>
  </si>
  <si>
    <t>Michael Marelli</t>
  </si>
  <si>
    <t xml:space="preserve">Energy Procurement </t>
  </si>
  <si>
    <t>General Counsel</t>
  </si>
  <si>
    <t>Business Customer Division</t>
  </si>
  <si>
    <t>Edison Energy Group</t>
  </si>
  <si>
    <t>Oded J. Rhone</t>
  </si>
  <si>
    <t>For Additional Information, Contact:</t>
  </si>
  <si>
    <t>Vice President,</t>
  </si>
  <si>
    <t>Sam.Ramraj@edisonintl.com</t>
  </si>
  <si>
    <t>(626) 302-2540</t>
  </si>
  <si>
    <t>Allison G. Bahen</t>
  </si>
  <si>
    <t>Principal Manager,</t>
  </si>
  <si>
    <t>Allison.Bahen@edisonintl.com</t>
  </si>
  <si>
    <t>(626) 302-5493</t>
  </si>
  <si>
    <t>2244 Walnut Grove Avenue</t>
  </si>
  <si>
    <t>Rosemead, California 91770</t>
  </si>
  <si>
    <t>(877) 379-9515</t>
  </si>
  <si>
    <t>invrel@edisonintl.com</t>
  </si>
  <si>
    <t>Stock Transfer Agent, Registrar of Stock, and</t>
  </si>
  <si>
    <t>Administrator of Dividend Reinvestment Plan</t>
  </si>
  <si>
    <t>EQ Bank, N.A.</t>
  </si>
  <si>
    <t>1110 Centre Point Curve, Suite 101</t>
  </si>
  <si>
    <t>Mendota Heights, MN 55120-4100</t>
  </si>
  <si>
    <t>Telephone (800) 347-8625</t>
  </si>
  <si>
    <t>Fax (651) 450-4033</t>
  </si>
  <si>
    <t>www.shareowneronline.com</t>
  </si>
  <si>
    <t>Ticker Symbol</t>
  </si>
  <si>
    <t>EIX (Common Stock)</t>
  </si>
  <si>
    <t>Internet Address</t>
  </si>
  <si>
    <t>http://www.edisoninvestor.com</t>
  </si>
  <si>
    <t>Listed Securities</t>
  </si>
  <si>
    <t>Media Listing</t>
  </si>
  <si>
    <t>EdisonInt or EIX (Common Stock)</t>
  </si>
  <si>
    <t>SoCalEd (Preferred Stock)</t>
  </si>
  <si>
    <t>Stock Exchange Listing</t>
  </si>
  <si>
    <t>New York</t>
  </si>
  <si>
    <t>New York Alt</t>
  </si>
  <si>
    <t>Edison Energy Group is a holding company for Edison Energy which is engaged in the competitive business of providing energy services to commercial and industrial customers.</t>
  </si>
  <si>
    <t>Southern California Edison is an investor-owned public utility primarily engaged in the business of supplying and delivering electricity through SCE's electrical infrastructure to an approximately 50,000 square-mile area of southern California. SCE serves approximately 5 million customers in its service area.</t>
  </si>
  <si>
    <r>
      <t xml:space="preserve">• </t>
    </r>
    <r>
      <rPr>
        <sz val="12"/>
        <color rgb="FF231F20"/>
        <rFont val="Arial"/>
      </rPr>
      <t xml:space="preserve">Safety and reliability
</t>
    </r>
    <r>
      <rPr>
        <sz val="12"/>
        <color rgb="FF000000"/>
        <rFont val="Arial"/>
      </rPr>
      <t xml:space="preserve">  </t>
    </r>
    <r>
      <rPr>
        <sz val="10"/>
        <color rgb="FF000000"/>
        <rFont val="Arial"/>
      </rPr>
      <t xml:space="preserve">-Infrastructure replacement
</t>
    </r>
    <r>
      <rPr>
        <sz val="10"/>
        <color rgb="FF231F20"/>
        <rFont val="Arial"/>
      </rPr>
      <t xml:space="preserve">  -Wildfire Mitigation                                      
</t>
    </r>
    <r>
      <rPr>
        <sz val="12"/>
        <color rgb="FF000000"/>
        <rFont val="Arial"/>
      </rPr>
      <t xml:space="preserve">                                                     • California's low carbon objectives
</t>
    </r>
    <r>
      <rPr>
        <sz val="10"/>
        <color rgb="FF000000"/>
        <rFont val="Arial"/>
      </rPr>
      <t xml:space="preserve">  -Grid modernization
</t>
    </r>
    <r>
      <rPr>
        <sz val="10"/>
        <color rgb="FF231F20"/>
        <rFont val="Arial"/>
      </rPr>
      <t xml:space="preserve"> </t>
    </r>
    <r>
      <rPr>
        <sz val="10"/>
        <color rgb="FF000000"/>
        <rFont val="Arial"/>
      </rPr>
      <t xml:space="preserve"> -Transportation electrification
</t>
    </r>
    <r>
      <rPr>
        <sz val="10"/>
        <color rgb="FF231F20"/>
        <rFont val="Arial"/>
      </rPr>
      <t xml:space="preserve">  -Energy Storage</t>
    </r>
  </si>
  <si>
    <t>Upgrades to existing 500kV transmission line.</t>
  </si>
  <si>
    <r>
      <t>Core earnings</t>
    </r>
    <r>
      <rPr>
        <b/>
        <vertAlign val="superscript"/>
        <sz val="12"/>
        <color rgb="FF000000"/>
        <rFont val="Arial"/>
        <family val="2"/>
      </rPr>
      <t>1</t>
    </r>
  </si>
  <si>
    <t>Price to Book Ratio</t>
  </si>
  <si>
    <t>2.05x</t>
  </si>
  <si>
    <t>1.77x</t>
  </si>
  <si>
    <t>1.96x</t>
  </si>
  <si>
    <t>1.70x</t>
  </si>
  <si>
    <r>
      <rPr>
        <vertAlign val="superscript"/>
        <sz val="8"/>
        <color rgb="FF000000"/>
        <rFont val="Arial"/>
        <family val="2"/>
      </rPr>
      <t>1</t>
    </r>
    <r>
      <rPr>
        <sz val="8"/>
        <color rgb="FF000000"/>
        <rFont val="Arial"/>
        <family val="2"/>
      </rPr>
      <t xml:space="preserve">In June 2019, SCE and Edison International Parent amended the maturity date of their multi-year revolving credit facilities of $3.0 billion and $1.5 billion, respectively. The facilities now mature in May 2024, with an option to extend for an additional year, which may be exercised upon agreement between SCE or Edison International Parent and their respective lenders. SCE's credit facility is generally used to support commercial paper borrowings and letters of credit issued for procurement-related collateral requirements, balancing account undercollections and for general corporate purposes, including working capital requirements to support operations and capital expenditures. Edison International Parent's credit facility is used to support commercial paper borrowings and for general corporate purposes. </t>
    </r>
  </si>
  <si>
    <r>
      <rPr>
        <vertAlign val="superscript"/>
        <sz val="8"/>
        <color rgb="FF000000"/>
        <rFont val="Arial"/>
        <family val="2"/>
      </rPr>
      <t>1</t>
    </r>
    <r>
      <rPr>
        <sz val="8"/>
        <color rgb="FF000000"/>
        <rFont val="Arial"/>
        <family val="2"/>
      </rPr>
      <t xml:space="preserve"> In 2018, SCE amended the termination date of two power purchase agreements. As a result of this amendment, SCE is required to make early termination payments totaling $206 million by 2021. The unpaid portion of $29 million and $206 million were reflected as a regulatory asset in the consolidated balance sheets as of December 31, 2019 and 2018, respectively.</t>
    </r>
  </si>
  <si>
    <r>
      <rPr>
        <vertAlign val="superscript"/>
        <sz val="8"/>
        <color rgb="FF000000"/>
        <rFont val="Arial"/>
        <family val="2"/>
      </rPr>
      <t>2</t>
    </r>
    <r>
      <rPr>
        <sz val="8"/>
        <color rgb="FF000000"/>
        <rFont val="Arial"/>
        <family val="2"/>
      </rPr>
      <t xml:space="preserve"> Relates to a regulatory asset that earns a rate of return.</t>
    </r>
  </si>
  <si>
    <r>
      <rPr>
        <vertAlign val="superscript"/>
        <sz val="8"/>
        <color rgb="FF000000"/>
        <rFont val="Arial"/>
      </rPr>
      <t>1</t>
    </r>
    <r>
      <rPr>
        <sz val="8"/>
        <color rgb="FF000000"/>
        <rFont val="Arial"/>
      </rPr>
      <t>SCE owned generation.</t>
    </r>
  </si>
  <si>
    <r>
      <rPr>
        <sz val="12"/>
        <color rgb="FF000000"/>
        <rFont val="Arial"/>
      </rPr>
      <t xml:space="preserve">Nuclear Fuel                    </t>
    </r>
    <r>
      <rPr>
        <sz val="11"/>
        <color rgb="FF000000"/>
        <rFont val="Arial"/>
      </rPr>
      <t>(at amortized cost)</t>
    </r>
  </si>
  <si>
    <t>Payments (public entities settlement)</t>
  </si>
  <si>
    <r>
      <rPr>
        <vertAlign val="superscript"/>
        <sz val="8"/>
        <color rgb="FF000000"/>
        <rFont val="Arial"/>
        <family val="2"/>
      </rPr>
      <t>1</t>
    </r>
    <r>
      <rPr>
        <sz val="8"/>
        <color rgb="FF000000"/>
        <rFont val="Arial"/>
        <family val="2"/>
      </rPr>
      <t>Reflects the total number of customers in our service territory including bundled, DA, and CCA's.</t>
    </r>
  </si>
  <si>
    <r>
      <rPr>
        <vertAlign val="superscript"/>
        <sz val="8"/>
        <color rgb="FF000000"/>
        <rFont val="Arial"/>
      </rPr>
      <t xml:space="preserve">2 </t>
    </r>
    <r>
      <rPr>
        <sz val="8"/>
        <color rgb="FF000000"/>
        <rFont val="Arial"/>
      </rPr>
      <t>SCE's 13-month weighted average common shareholders' equity was 50.0% in 2017. For CPUC compliance, in 2018 SCE moved to a 37-month weighted average common shareholder's equity, recorded at 49.7%. In 2019, SCE's 37-month weighted average common shareholders' equity was 48.5%</t>
    </r>
    <r>
      <rPr>
        <vertAlign val="superscript"/>
        <sz val="8"/>
        <color rgb="FF000000"/>
        <rFont val="Arial"/>
      </rPr>
      <t>.</t>
    </r>
  </si>
  <si>
    <r>
      <t>West of Devers</t>
    </r>
    <r>
      <rPr>
        <vertAlign val="superscript"/>
        <sz val="12"/>
        <color rgb="FF000000"/>
        <rFont val="Arial"/>
        <family val="2"/>
      </rPr>
      <t>1,2</t>
    </r>
  </si>
  <si>
    <t>Customer Care</t>
  </si>
  <si>
    <t>J. Christopher Thompson</t>
  </si>
  <si>
    <t xml:space="preserve">President and </t>
  </si>
  <si>
    <t>&amp; Insurance and General Auditor</t>
  </si>
  <si>
    <t>Strategy &amp; Corporate</t>
  </si>
  <si>
    <t>Transmission &amp; Distribution</t>
  </si>
  <si>
    <t>Corporate Communications</t>
  </si>
  <si>
    <t>Asset Management,</t>
  </si>
  <si>
    <t>Strategy &amp; Engineering</t>
  </si>
  <si>
    <t>&amp;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</si>
</sst>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4">
    <numFmt numFmtId="44" formatCode="_(&quot;$&quot;* #,##0.00_);_(&quot;$&quot;* \(#,##0.00\);_(&quot;$&quot;* &quot;-&quot;??_);_(@_)"/>
    <numFmt numFmtId="164" formatCode="* #,##0;* \(#,##0\);* &quot;-&quot;;_(@_)"/>
    <numFmt numFmtId="165" formatCode="#0;&quot;-&quot;#0;#0;_(@_)"/>
    <numFmt numFmtId="166" formatCode="&quot;$&quot;* #,##0_);&quot;$&quot;* \(#,##0\);&quot;$&quot;* &quot;-&quot;_);_(@_)"/>
    <numFmt numFmtId="167" formatCode="&quot;$&quot;* #,##0,,_);&quot;$&quot;* \(#,##0,,\);&quot;$&quot;* &quot;-&quot;_);_(@_)"/>
    <numFmt numFmtId="168" formatCode="* #,##0,,;* \(#,##0,,\);* &quot;-&quot;;_(@_)"/>
    <numFmt numFmtId="169" formatCode="&quot;$&quot;* #,##0.00_);&quot;$&quot;* \(#,##0.00\);&quot;$&quot;* &quot;-&quot;_);_(@_)"/>
    <numFmt numFmtId="170" formatCode="&quot;$&quot;* #,##0.00,,_);&quot;$&quot;* \(#,##0.00,,\);&quot;$&quot;* &quot;-&quot;_);_(@_)"/>
    <numFmt numFmtId="171" formatCode="* #,##0.00;* \(#,##0.00\);* &quot;-&quot;;_(@_)"/>
    <numFmt numFmtId="172" formatCode="* #,##0.00,,;* \(#,##0.00,,\);* &quot;-&quot;;_(@_)"/>
    <numFmt numFmtId="173" formatCode="&quot;$&quot;* #,##0.#######################_);&quot;$&quot;* \(#,##0.#######################\);&quot;$&quot;* &quot;-&quot;_);_(@_)"/>
    <numFmt numFmtId="174" formatCode="#,##0.#######################_)%;\(#,##0.#######################\)%;&quot;-&quot;_)\%;_(@_)"/>
    <numFmt numFmtId="175" formatCode="#,##0.00_)%;\(#,##0.00\)%;&quot;-&quot;_)\%;_(@_)"/>
    <numFmt numFmtId="176" formatCode="#,##0.0_)%;\(#,##0.0\)%;&quot;-&quot;_)\%;_(@_)"/>
    <numFmt numFmtId="177" formatCode="#,##0,;&quot;-&quot;#,##0,;#,##0,;_(@_)"/>
    <numFmt numFmtId="178" formatCode="* #,##0.#######################;* \(#,##0.#######################\);* &quot;-&quot;;_(@_)"/>
    <numFmt numFmtId="179" formatCode="#,##0.000_)%;\(#,##0.000\)%;&quot;-&quot;_)\%;_(@_)"/>
    <numFmt numFmtId="180" formatCode="#0.000_)%;\(#0.000\)%;&quot;-&quot;_)\%;_(@_)"/>
    <numFmt numFmtId="181" formatCode="#0;\(#0\);&quot;-&quot;;_(@_)"/>
    <numFmt numFmtId="182" formatCode="#,##0.0_)&quot;$&quot;%;\(#,##0.0\)&quot;$&quot;%;&quot;-&quot;_)&quot;$&quot;\%;_(@_)"/>
    <numFmt numFmtId="183" formatCode="#0.0_)%;\(#0.0\)%;&quot;-&quot;_)\%;_(@_)"/>
    <numFmt numFmtId="184" formatCode="#,##0_)%;\(#,##0\)%;&quot;-&quot;_)\%;_(@_)"/>
    <numFmt numFmtId="185" formatCode="* #,##0.0;* \(#,##0.0\);* &quot;-&quot;;_(@_)"/>
    <numFmt numFmtId="186" formatCode="0.0%"/>
  </numFmts>
  <fonts count="41" x14ac:knownFonts="1">
    <font>
      <sz val="10"/>
      <name val="Arial"/>
    </font>
    <font>
      <sz val="10"/>
      <color rgb="FF000000"/>
      <name val="Times New Roman"/>
    </font>
    <font>
      <b/>
      <sz val="16"/>
      <color rgb="FF33CCCC"/>
      <name val="Arial"/>
    </font>
    <font>
      <b/>
      <sz val="12"/>
      <color rgb="FF000000"/>
      <name val="Arial"/>
    </font>
    <font>
      <sz val="12"/>
      <color rgb="FF000000"/>
      <name val="Arial"/>
    </font>
    <font>
      <b/>
      <sz val="12"/>
      <color rgb="FF33CCCC"/>
      <name val="Arial"/>
    </font>
    <font>
      <sz val="12"/>
      <color rgb="FF231F20"/>
      <name val="Arial"/>
    </font>
    <font>
      <b/>
      <sz val="16"/>
      <color rgb="FF698B97"/>
      <name val="Arial"/>
    </font>
    <font>
      <b/>
      <sz val="14"/>
      <color rgb="FF698B97"/>
      <name val="Arial"/>
    </font>
    <font>
      <sz val="10"/>
      <color rgb="FF000000"/>
      <name val="Arial"/>
    </font>
    <font>
      <b/>
      <sz val="12"/>
      <color rgb="FF698B97"/>
      <name val="Arial"/>
    </font>
    <font>
      <sz val="8"/>
      <color rgb="FF000000"/>
      <name val="Arial"/>
    </font>
    <font>
      <b/>
      <sz val="10"/>
      <color rgb="FF000000"/>
      <name val="Times New Roman"/>
    </font>
    <font>
      <b/>
      <sz val="16"/>
      <color rgb="FF688B97"/>
      <name val="Arial"/>
    </font>
    <font>
      <b/>
      <u/>
      <sz val="12"/>
      <color rgb="FF000000"/>
      <name val="Arial"/>
    </font>
    <font>
      <sz val="6.5"/>
      <color rgb="FF000000"/>
      <name val="Arial"/>
    </font>
    <font>
      <sz val="12"/>
      <color rgb="FF698B97"/>
      <name val="Arial"/>
    </font>
    <font>
      <u/>
      <sz val="12"/>
      <color rgb="FF000000"/>
      <name val="Arial"/>
    </font>
    <font>
      <b/>
      <sz val="12"/>
      <color rgb="FFFFFFFF"/>
      <name val="Arial"/>
    </font>
    <font>
      <b/>
      <sz val="16"/>
      <color rgb="FF000000"/>
      <name val="Arial"/>
    </font>
    <font>
      <i/>
      <sz val="12"/>
      <color rgb="FF000000"/>
      <name val="Arial"/>
    </font>
    <font>
      <sz val="11"/>
      <color rgb="FF000000"/>
      <name val="Arial"/>
    </font>
    <font>
      <u/>
      <sz val="12"/>
      <color rgb="FF231F20"/>
      <name val="Arial"/>
    </font>
    <font>
      <b/>
      <vertAlign val="superscript"/>
      <sz val="16"/>
      <color rgb="FF698B97"/>
      <name val="Arial"/>
    </font>
    <font>
      <vertAlign val="superscript"/>
      <sz val="8"/>
      <color rgb="FF000000"/>
      <name val="Arial"/>
    </font>
    <font>
      <vertAlign val="superscript"/>
      <sz val="12"/>
      <color rgb="FF000000"/>
      <name val="Arial"/>
    </font>
    <font>
      <b/>
      <vertAlign val="superscript"/>
      <sz val="12"/>
      <color rgb="FF000000"/>
      <name val="Arial"/>
    </font>
    <font>
      <sz val="10"/>
      <color rgb="FF231F20"/>
      <name val="Arial"/>
    </font>
    <font>
      <b/>
      <vertAlign val="superscript"/>
      <sz val="16"/>
      <color rgb="FF000000"/>
      <name val="Arial"/>
    </font>
    <font>
      <b/>
      <sz val="12"/>
      <color rgb="FF231F20"/>
      <name val="Arial"/>
    </font>
    <font>
      <vertAlign val="superscript"/>
      <sz val="11"/>
      <color rgb="FF000000"/>
      <name val="Arial"/>
    </font>
    <font>
      <sz val="10"/>
      <name val="Arial"/>
    </font>
    <font>
      <b/>
      <vertAlign val="superscript"/>
      <sz val="12"/>
      <color rgb="FF000000"/>
      <name val="Arial"/>
      <family val="2"/>
    </font>
    <font>
      <b/>
      <sz val="12"/>
      <color rgb="FF000000"/>
      <name val="Arial"/>
      <family val="2"/>
    </font>
    <font>
      <sz val="8"/>
      <color rgb="FF000000"/>
      <name val="Arial"/>
      <family val="2"/>
    </font>
    <font>
      <vertAlign val="superscript"/>
      <sz val="8"/>
      <color rgb="FF000000"/>
      <name val="Arial"/>
      <family val="2"/>
    </font>
    <font>
      <sz val="8"/>
      <name val="Arial"/>
      <family val="2"/>
    </font>
    <font>
      <sz val="10"/>
      <name val="Arial"/>
      <family val="2"/>
    </font>
    <font>
      <sz val="10"/>
      <color rgb="FF000000"/>
      <name val="Arial"/>
      <family val="2"/>
    </font>
    <font>
      <sz val="12"/>
      <color rgb="FF000000"/>
      <name val="Arial"/>
      <family val="2"/>
    </font>
    <font>
      <vertAlign val="superscript"/>
      <sz val="12"/>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698B97"/>
        <bgColor indexed="64"/>
      </patternFill>
    </fill>
  </fills>
  <borders count="25">
    <border>
      <left/>
      <right/>
      <top/>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medium">
        <color rgb="FF000000"/>
      </top>
      <bottom/>
      <diagonal/>
    </border>
    <border>
      <left/>
      <right/>
      <top/>
      <bottom style="medium">
        <color rgb="FF000000"/>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thin">
        <color rgb="FF000000"/>
      </bottom>
      <diagonal/>
    </border>
  </borders>
  <cellStyleXfs count="3">
    <xf numFmtId="0" fontId="0" fillId="0" borderId="0"/>
    <xf numFmtId="44" fontId="31" fillId="0" borderId="0" applyFont="0" applyFill="0" applyBorder="0" applyAlignment="0" applyProtection="0"/>
    <xf numFmtId="9" fontId="31" fillId="0" borderId="0" applyFont="0" applyFill="0" applyBorder="0" applyAlignment="0" applyProtection="0"/>
  </cellStyleXfs>
  <cellXfs count="371">
    <xf numFmtId="0" fontId="0" fillId="0" borderId="0" xfId="0"/>
    <xf numFmtId="0" fontId="1" fillId="0" borderId="0" xfId="0" applyFont="1" applyAlignment="1">
      <alignment horizontal="left" wrapText="1"/>
    </xf>
    <xf numFmtId="0" fontId="3" fillId="0" borderId="0" xfId="0" applyFont="1" applyAlignment="1">
      <alignment horizontal="left" wrapText="1"/>
    </xf>
    <xf numFmtId="164" fontId="4" fillId="0" borderId="0" xfId="0" applyNumberFormat="1" applyFont="1" applyAlignment="1">
      <alignment wrapText="1"/>
    </xf>
    <xf numFmtId="0" fontId="4" fillId="0" borderId="0" xfId="0" applyFont="1" applyAlignment="1">
      <alignment horizontal="left" wrapText="1"/>
    </xf>
    <xf numFmtId="165" fontId="1" fillId="0" borderId="0" xfId="0" applyNumberFormat="1" applyFont="1" applyAlignment="1">
      <alignment wrapText="1"/>
    </xf>
    <xf numFmtId="0" fontId="7" fillId="0" borderId="0" xfId="0" applyFont="1" applyAlignment="1">
      <alignment horizontal="center" wrapText="1"/>
    </xf>
    <xf numFmtId="0" fontId="8" fillId="0" borderId="0" xfId="0" applyFont="1" applyAlignment="1">
      <alignment horizontal="left" wrapText="1"/>
    </xf>
    <xf numFmtId="0" fontId="9" fillId="0" borderId="1" xfId="0" applyFont="1" applyBorder="1" applyAlignment="1">
      <alignment horizontal="left" wrapText="1"/>
    </xf>
    <xf numFmtId="0" fontId="7" fillId="0" borderId="0" xfId="0" applyFont="1" applyAlignment="1">
      <alignment horizontal="left" wrapText="1"/>
    </xf>
    <xf numFmtId="0" fontId="9" fillId="0" borderId="0" xfId="0" applyFont="1" applyAlignment="1">
      <alignment horizontal="left" wrapText="1"/>
    </xf>
    <xf numFmtId="0" fontId="9" fillId="0" borderId="2" xfId="0" applyFont="1" applyBorder="1" applyAlignment="1">
      <alignment horizontal="left" wrapText="1"/>
    </xf>
    <xf numFmtId="165" fontId="10" fillId="0" borderId="2" xfId="0" applyNumberFormat="1" applyFont="1" applyBorder="1" applyAlignment="1">
      <alignment horizontal="right" wrapText="1"/>
    </xf>
    <xf numFmtId="165" fontId="4" fillId="0" borderId="2" xfId="0" applyNumberFormat="1" applyFont="1" applyBorder="1" applyAlignment="1">
      <alignment horizontal="right" wrapText="1"/>
    </xf>
    <xf numFmtId="0" fontId="3" fillId="0" borderId="1" xfId="0" applyFont="1" applyBorder="1" applyAlignment="1">
      <alignment horizontal="left" wrapText="1"/>
    </xf>
    <xf numFmtId="0" fontId="4" fillId="0" borderId="0" xfId="0" applyFont="1" applyAlignment="1">
      <alignment horizontal="left" wrapText="1" indent="1"/>
    </xf>
    <xf numFmtId="0" fontId="4" fillId="0" borderId="0" xfId="0" applyFont="1" applyAlignment="1">
      <alignment horizontal="left" wrapText="1" indent="2"/>
    </xf>
    <xf numFmtId="166" fontId="10" fillId="0" borderId="0" xfId="0" applyNumberFormat="1" applyFont="1" applyAlignment="1">
      <alignment wrapText="1"/>
    </xf>
    <xf numFmtId="167" fontId="4" fillId="0" borderId="0" xfId="0" applyNumberFormat="1" applyFont="1" applyAlignment="1">
      <alignment wrapText="1"/>
    </xf>
    <xf numFmtId="164" fontId="10" fillId="0" borderId="0" xfId="0" applyNumberFormat="1" applyFont="1" applyAlignment="1">
      <alignment wrapText="1"/>
    </xf>
    <xf numFmtId="168" fontId="4" fillId="0" borderId="0" xfId="0" applyNumberFormat="1" applyFont="1" applyAlignment="1">
      <alignment wrapText="1"/>
    </xf>
    <xf numFmtId="0" fontId="4" fillId="0" borderId="2" xfId="0" applyFont="1" applyBorder="1" applyAlignment="1">
      <alignment horizontal="left" wrapText="1" indent="1"/>
    </xf>
    <xf numFmtId="168" fontId="4" fillId="0" borderId="2" xfId="0" applyNumberFormat="1" applyFont="1" applyBorder="1" applyAlignment="1">
      <alignment wrapText="1"/>
    </xf>
    <xf numFmtId="0" fontId="4" fillId="0" borderId="3" xfId="0" applyFont="1" applyBorder="1" applyAlignment="1">
      <alignment horizontal="left" wrapText="1"/>
    </xf>
    <xf numFmtId="164" fontId="10" fillId="0" borderId="3" xfId="0" applyNumberFormat="1" applyFont="1" applyBorder="1" applyAlignment="1">
      <alignment wrapText="1"/>
    </xf>
    <xf numFmtId="168" fontId="4" fillId="0" borderId="3" xfId="0" applyNumberFormat="1" applyFont="1" applyBorder="1" applyAlignment="1">
      <alignment wrapText="1"/>
    </xf>
    <xf numFmtId="0" fontId="3" fillId="0" borderId="4" xfId="0" applyFont="1" applyBorder="1" applyAlignment="1">
      <alignment horizontal="left" wrapText="1"/>
    </xf>
    <xf numFmtId="0" fontId="1" fillId="0" borderId="4" xfId="0" applyFont="1" applyBorder="1" applyAlignment="1">
      <alignment wrapText="1"/>
    </xf>
    <xf numFmtId="0" fontId="1" fillId="0" borderId="0" xfId="0" applyFont="1" applyAlignment="1">
      <alignment wrapText="1"/>
    </xf>
    <xf numFmtId="168" fontId="3" fillId="0" borderId="0" xfId="0" applyNumberFormat="1" applyFont="1" applyAlignment="1">
      <alignment wrapText="1"/>
    </xf>
    <xf numFmtId="164" fontId="10" fillId="0" borderId="2" xfId="0" applyNumberFormat="1" applyFont="1" applyBorder="1" applyAlignment="1">
      <alignment wrapText="1"/>
    </xf>
    <xf numFmtId="0" fontId="3" fillId="0" borderId="3" xfId="0" applyFont="1" applyBorder="1" applyAlignment="1">
      <alignment horizontal="left" wrapText="1"/>
    </xf>
    <xf numFmtId="166" fontId="10" fillId="0" borderId="3" xfId="0" applyNumberFormat="1" applyFont="1" applyBorder="1" applyAlignment="1">
      <alignment wrapText="1"/>
    </xf>
    <xf numFmtId="169" fontId="10" fillId="0" borderId="0" xfId="0" applyNumberFormat="1" applyFont="1" applyAlignment="1">
      <alignment wrapText="1"/>
    </xf>
    <xf numFmtId="169" fontId="4" fillId="0" borderId="0" xfId="0" applyNumberFormat="1" applyFont="1" applyAlignment="1">
      <alignment wrapText="1"/>
    </xf>
    <xf numFmtId="170" fontId="4" fillId="0" borderId="0" xfId="0" applyNumberFormat="1" applyFont="1" applyAlignment="1">
      <alignment wrapText="1"/>
    </xf>
    <xf numFmtId="171" fontId="10" fillId="0" borderId="0" xfId="0" applyNumberFormat="1" applyFont="1" applyAlignment="1">
      <alignment wrapText="1"/>
    </xf>
    <xf numFmtId="171" fontId="4" fillId="0" borderId="0" xfId="0" applyNumberFormat="1" applyFont="1" applyAlignment="1">
      <alignment wrapText="1"/>
    </xf>
    <xf numFmtId="0" fontId="4" fillId="0" borderId="2" xfId="0" applyFont="1" applyBorder="1" applyAlignment="1">
      <alignment horizontal="left" wrapText="1"/>
    </xf>
    <xf numFmtId="171" fontId="10" fillId="0" borderId="2" xfId="0" applyNumberFormat="1" applyFont="1" applyBorder="1" applyAlignment="1">
      <alignment wrapText="1"/>
    </xf>
    <xf numFmtId="171" fontId="4" fillId="0" borderId="2" xfId="0" applyNumberFormat="1" applyFont="1" applyBorder="1" applyAlignment="1">
      <alignment wrapText="1"/>
    </xf>
    <xf numFmtId="172" fontId="4" fillId="0" borderId="2" xfId="0" applyNumberFormat="1" applyFont="1" applyBorder="1" applyAlignment="1">
      <alignment wrapText="1"/>
    </xf>
    <xf numFmtId="169" fontId="10" fillId="0" borderId="3" xfId="0" applyNumberFormat="1" applyFont="1" applyBorder="1" applyAlignment="1">
      <alignment wrapText="1"/>
    </xf>
    <xf numFmtId="169" fontId="4" fillId="0" borderId="3" xfId="0" applyNumberFormat="1" applyFont="1" applyBorder="1" applyAlignment="1">
      <alignment wrapText="1"/>
    </xf>
    <xf numFmtId="170" fontId="4" fillId="0" borderId="3" xfId="0" applyNumberFormat="1" applyFont="1" applyBorder="1" applyAlignment="1">
      <alignment wrapText="1"/>
    </xf>
    <xf numFmtId="0" fontId="10" fillId="0" borderId="4" xfId="0" applyFont="1" applyBorder="1" applyAlignment="1">
      <alignment wrapText="1"/>
    </xf>
    <xf numFmtId="0" fontId="4" fillId="0" borderId="4" xfId="0" applyFont="1" applyBorder="1" applyAlignment="1">
      <alignment wrapText="1"/>
    </xf>
    <xf numFmtId="0" fontId="10" fillId="0" borderId="0" xfId="0" applyFont="1" applyAlignment="1">
      <alignment wrapText="1"/>
    </xf>
    <xf numFmtId="0" fontId="4" fillId="0" borderId="0" xfId="0" applyFont="1" applyAlignment="1">
      <alignment wrapText="1"/>
    </xf>
    <xf numFmtId="0" fontId="4" fillId="0" borderId="2" xfId="0" applyFont="1" applyBorder="1" applyAlignment="1">
      <alignment horizontal="right" wrapText="1"/>
    </xf>
    <xf numFmtId="0" fontId="4" fillId="0" borderId="1" xfId="0" applyFont="1" applyBorder="1" applyAlignment="1">
      <alignment horizontal="left" wrapText="1"/>
    </xf>
    <xf numFmtId="166" fontId="10" fillId="0" borderId="1" xfId="0" applyNumberFormat="1" applyFont="1" applyBorder="1" applyAlignment="1">
      <alignment wrapText="1"/>
    </xf>
    <xf numFmtId="166" fontId="4" fillId="0" borderId="1" xfId="0" applyNumberFormat="1" applyFont="1" applyBorder="1" applyAlignment="1">
      <alignment wrapText="1"/>
    </xf>
    <xf numFmtId="164" fontId="4" fillId="0" borderId="2" xfId="0" applyNumberFormat="1" applyFont="1" applyBorder="1" applyAlignment="1">
      <alignment wrapText="1"/>
    </xf>
    <xf numFmtId="164" fontId="10" fillId="0" borderId="1" xfId="0" applyNumberFormat="1" applyFont="1" applyBorder="1" applyAlignment="1">
      <alignment wrapText="1"/>
    </xf>
    <xf numFmtId="164" fontId="4" fillId="0" borderId="1" xfId="0" applyNumberFormat="1" applyFont="1" applyBorder="1" applyAlignment="1">
      <alignment wrapText="1"/>
    </xf>
    <xf numFmtId="0" fontId="4" fillId="0" borderId="5" xfId="0" applyFont="1" applyBorder="1" applyAlignment="1">
      <alignment horizontal="left" wrapText="1"/>
    </xf>
    <xf numFmtId="173" fontId="10" fillId="0" borderId="5" xfId="0" applyNumberFormat="1" applyFont="1" applyBorder="1" applyAlignment="1">
      <alignment wrapText="1"/>
    </xf>
    <xf numFmtId="169" fontId="4" fillId="0" borderId="5" xfId="0" applyNumberFormat="1" applyFont="1" applyBorder="1" applyAlignment="1">
      <alignment wrapText="1"/>
    </xf>
    <xf numFmtId="0" fontId="4" fillId="0" borderId="5" xfId="0" applyFont="1" applyBorder="1" applyAlignment="1">
      <alignment wrapText="1"/>
    </xf>
    <xf numFmtId="0" fontId="11" fillId="0" borderId="0" xfId="0" applyFont="1" applyAlignment="1">
      <alignment horizontal="left" wrapText="1"/>
    </xf>
    <xf numFmtId="0" fontId="11" fillId="0" borderId="4" xfId="0" applyFont="1" applyBorder="1" applyAlignment="1">
      <alignment horizontal="left" wrapText="1"/>
    </xf>
    <xf numFmtId="167" fontId="4" fillId="0" borderId="1" xfId="0" applyNumberFormat="1" applyFont="1" applyBorder="1" applyAlignment="1">
      <alignment wrapText="1"/>
    </xf>
    <xf numFmtId="166" fontId="4" fillId="0" borderId="0" xfId="0" applyNumberFormat="1" applyFont="1" applyAlignment="1">
      <alignment wrapText="1"/>
    </xf>
    <xf numFmtId="0" fontId="1" fillId="0" borderId="1" xfId="0" applyFont="1" applyBorder="1" applyAlignment="1">
      <alignment wrapText="1"/>
    </xf>
    <xf numFmtId="173" fontId="10" fillId="0" borderId="0" xfId="0" applyNumberFormat="1" applyFont="1" applyAlignment="1">
      <alignment wrapText="1"/>
    </xf>
    <xf numFmtId="173" fontId="4" fillId="0" borderId="0" xfId="0" applyNumberFormat="1" applyFont="1" applyAlignment="1">
      <alignment wrapText="1"/>
    </xf>
    <xf numFmtId="174" fontId="10" fillId="0" borderId="0" xfId="0" applyNumberFormat="1" applyFont="1" applyAlignment="1">
      <alignment horizontal="right" wrapText="1"/>
    </xf>
    <xf numFmtId="174" fontId="4" fillId="0" borderId="0" xfId="0" applyNumberFormat="1" applyFont="1" applyAlignment="1">
      <alignment horizontal="right" wrapText="1"/>
    </xf>
    <xf numFmtId="0" fontId="4" fillId="0" borderId="0" xfId="0" applyFont="1" applyAlignment="1">
      <alignment horizontal="right" wrapText="1"/>
    </xf>
    <xf numFmtId="176" fontId="4" fillId="0" borderId="0" xfId="0" applyNumberFormat="1" applyFont="1" applyAlignment="1">
      <alignment horizontal="right" wrapText="1"/>
    </xf>
    <xf numFmtId="177" fontId="10" fillId="0" borderId="0" xfId="0" applyNumberFormat="1" applyFont="1" applyAlignment="1">
      <alignment horizontal="right" wrapText="1"/>
    </xf>
    <xf numFmtId="177" fontId="4" fillId="0" borderId="0" xfId="0" applyNumberFormat="1" applyFont="1" applyAlignment="1">
      <alignment horizontal="right" wrapText="1"/>
    </xf>
    <xf numFmtId="165" fontId="9" fillId="0" borderId="0" xfId="0" applyNumberFormat="1" applyFont="1" applyAlignment="1">
      <alignment horizontal="right" wrapText="1"/>
    </xf>
    <xf numFmtId="169" fontId="9" fillId="0" borderId="0" xfId="0" applyNumberFormat="1" applyFont="1" applyAlignment="1">
      <alignment wrapText="1"/>
    </xf>
    <xf numFmtId="175" fontId="9" fillId="0" borderId="0" xfId="0" applyNumberFormat="1" applyFont="1" applyAlignment="1">
      <alignment horizontal="right" wrapText="1"/>
    </xf>
    <xf numFmtId="0" fontId="13" fillId="0" borderId="0" xfId="0" applyFont="1" applyAlignment="1">
      <alignment horizontal="left" vertical="top" wrapText="1"/>
    </xf>
    <xf numFmtId="0" fontId="3" fillId="0" borderId="2" xfId="0" applyFont="1" applyBorder="1" applyAlignment="1">
      <alignment horizontal="center" wrapText="1"/>
    </xf>
    <xf numFmtId="0" fontId="14" fillId="0" borderId="1" xfId="0" applyFont="1" applyBorder="1" applyAlignment="1">
      <alignment horizontal="left" wrapText="1"/>
    </xf>
    <xf numFmtId="0" fontId="4" fillId="0" borderId="0" xfId="0" applyFont="1" applyAlignment="1">
      <alignment horizontal="center" wrapText="1"/>
    </xf>
    <xf numFmtId="0" fontId="14" fillId="0" borderId="0" xfId="0" applyFont="1" applyAlignment="1">
      <alignment horizontal="left" wrapText="1"/>
    </xf>
    <xf numFmtId="0" fontId="4" fillId="0" borderId="2" xfId="0" applyFont="1" applyBorder="1" applyAlignment="1">
      <alignment horizontal="left" wrapText="1" indent="2"/>
    </xf>
    <xf numFmtId="167" fontId="3" fillId="0" borderId="1" xfId="0" applyNumberFormat="1" applyFont="1" applyBorder="1" applyAlignment="1">
      <alignment wrapText="1"/>
    </xf>
    <xf numFmtId="0" fontId="4" fillId="0" borderId="6" xfId="0" applyFont="1" applyBorder="1" applyAlignment="1">
      <alignment horizontal="left" wrapText="1"/>
    </xf>
    <xf numFmtId="167" fontId="4" fillId="0" borderId="6" xfId="0" applyNumberFormat="1" applyFont="1" applyBorder="1" applyAlignment="1">
      <alignment wrapText="1"/>
    </xf>
    <xf numFmtId="167" fontId="3" fillId="0" borderId="3" xfId="0" applyNumberFormat="1" applyFont="1" applyBorder="1" applyAlignment="1">
      <alignment wrapText="1"/>
    </xf>
    <xf numFmtId="0" fontId="9" fillId="0" borderId="5" xfId="0" applyFont="1" applyBorder="1" applyAlignment="1">
      <alignment horizontal="left" wrapText="1"/>
    </xf>
    <xf numFmtId="165" fontId="10" fillId="0" borderId="5" xfId="0" applyNumberFormat="1" applyFont="1" applyBorder="1" applyAlignment="1">
      <alignment horizontal="right" wrapText="1"/>
    </xf>
    <xf numFmtId="165" fontId="4" fillId="0" borderId="5" xfId="0" applyNumberFormat="1" applyFont="1" applyBorder="1" applyAlignment="1">
      <alignment horizontal="right" wrapText="1"/>
    </xf>
    <xf numFmtId="167" fontId="10" fillId="0" borderId="0" xfId="0" applyNumberFormat="1" applyFont="1" applyAlignment="1">
      <alignment wrapText="1"/>
    </xf>
    <xf numFmtId="168" fontId="10" fillId="0" borderId="5" xfId="0" applyNumberFormat="1" applyFont="1" applyBorder="1" applyAlignment="1">
      <alignment wrapText="1"/>
    </xf>
    <xf numFmtId="168" fontId="4" fillId="0" borderId="5" xfId="0" applyNumberFormat="1" applyFont="1" applyBorder="1" applyAlignment="1">
      <alignment wrapText="1"/>
    </xf>
    <xf numFmtId="0" fontId="3" fillId="0" borderId="7" xfId="0" applyFont="1" applyBorder="1" applyAlignment="1">
      <alignment horizontal="left" wrapText="1"/>
    </xf>
    <xf numFmtId="167" fontId="10" fillId="0" borderId="7" xfId="0" applyNumberFormat="1" applyFont="1" applyBorder="1" applyAlignment="1">
      <alignment wrapText="1"/>
    </xf>
    <xf numFmtId="167" fontId="4" fillId="0" borderId="7" xfId="0" applyNumberFormat="1" applyFont="1" applyBorder="1" applyAlignment="1">
      <alignment wrapText="1"/>
    </xf>
    <xf numFmtId="0" fontId="1" fillId="0" borderId="4" xfId="0" applyFont="1" applyBorder="1" applyAlignment="1">
      <alignment horizontal="right" wrapText="1"/>
    </xf>
    <xf numFmtId="0" fontId="1" fillId="0" borderId="0" xfId="0" applyFont="1" applyAlignment="1">
      <alignment horizontal="right" wrapText="1"/>
    </xf>
    <xf numFmtId="168" fontId="10" fillId="0" borderId="0" xfId="0" applyNumberFormat="1" applyFont="1" applyAlignment="1">
      <alignment wrapText="1"/>
    </xf>
    <xf numFmtId="0" fontId="4" fillId="0" borderId="5" xfId="0" applyFont="1" applyBorder="1" applyAlignment="1">
      <alignment horizontal="left" wrapText="1" indent="1"/>
    </xf>
    <xf numFmtId="164" fontId="4" fillId="0" borderId="5" xfId="0" applyNumberFormat="1" applyFont="1" applyBorder="1" applyAlignment="1">
      <alignment wrapText="1"/>
    </xf>
    <xf numFmtId="166" fontId="4" fillId="0" borderId="7" xfId="0" applyNumberFormat="1" applyFont="1" applyBorder="1" applyAlignment="1">
      <alignment wrapText="1"/>
    </xf>
    <xf numFmtId="0" fontId="4" fillId="0" borderId="5" xfId="0" applyFont="1" applyBorder="1" applyAlignment="1">
      <alignment horizontal="right" wrapText="1"/>
    </xf>
    <xf numFmtId="14" fontId="4" fillId="0" borderId="0" xfId="0" applyNumberFormat="1" applyFont="1" applyAlignment="1">
      <alignment horizontal="right" wrapText="1"/>
    </xf>
    <xf numFmtId="178" fontId="4" fillId="0" borderId="0" xfId="0" applyNumberFormat="1" applyFont="1" applyAlignment="1">
      <alignment wrapText="1"/>
    </xf>
    <xf numFmtId="0" fontId="16" fillId="0" borderId="0" xfId="0" applyFont="1" applyAlignment="1">
      <alignment horizontal="left" wrapText="1"/>
    </xf>
    <xf numFmtId="14" fontId="4" fillId="0" borderId="5" xfId="0" applyNumberFormat="1" applyFont="1" applyBorder="1" applyAlignment="1">
      <alignment horizontal="right" wrapText="1"/>
    </xf>
    <xf numFmtId="171" fontId="4" fillId="0" borderId="5" xfId="0" applyNumberFormat="1" applyFont="1" applyBorder="1" applyAlignment="1">
      <alignment wrapText="1"/>
    </xf>
    <xf numFmtId="0" fontId="4" fillId="0" borderId="4" xfId="0" applyFont="1" applyBorder="1" applyAlignment="1">
      <alignment horizontal="left" wrapText="1"/>
    </xf>
    <xf numFmtId="167" fontId="10" fillId="0" borderId="4" xfId="0" applyNumberFormat="1" applyFont="1" applyBorder="1" applyAlignment="1">
      <alignment wrapText="1"/>
    </xf>
    <xf numFmtId="167" fontId="4" fillId="0" borderId="4" xfId="0" applyNumberFormat="1" applyFont="1" applyBorder="1" applyAlignment="1">
      <alignment wrapText="1"/>
    </xf>
    <xf numFmtId="167" fontId="4" fillId="0" borderId="5" xfId="0" applyNumberFormat="1" applyFont="1" applyBorder="1" applyAlignment="1">
      <alignment wrapText="1"/>
    </xf>
    <xf numFmtId="0" fontId="1" fillId="0" borderId="7" xfId="0" applyFont="1" applyBorder="1" applyAlignment="1">
      <alignment wrapText="1"/>
    </xf>
    <xf numFmtId="0" fontId="4" fillId="0" borderId="6" xfId="0" applyFont="1" applyBorder="1" applyAlignment="1">
      <alignment horizontal="center" wrapText="1"/>
    </xf>
    <xf numFmtId="165" fontId="10" fillId="0" borderId="6" xfId="0" applyNumberFormat="1" applyFont="1" applyBorder="1" applyAlignment="1">
      <alignment horizontal="center" wrapText="1"/>
    </xf>
    <xf numFmtId="165" fontId="4" fillId="0" borderId="6" xfId="0" applyNumberFormat="1" applyFont="1" applyBorder="1" applyAlignment="1">
      <alignment horizontal="center" wrapText="1"/>
    </xf>
    <xf numFmtId="0" fontId="17" fillId="0" borderId="0" xfId="0" applyFont="1" applyAlignment="1">
      <alignment horizontal="left" wrapText="1"/>
    </xf>
    <xf numFmtId="14" fontId="4" fillId="0" borderId="0" xfId="0" applyNumberFormat="1" applyFont="1" applyAlignment="1">
      <alignment horizontal="center" wrapText="1"/>
    </xf>
    <xf numFmtId="179" fontId="4" fillId="0" borderId="0" xfId="0" applyNumberFormat="1" applyFont="1" applyAlignment="1">
      <alignment horizontal="center" wrapText="1"/>
    </xf>
    <xf numFmtId="180" fontId="4" fillId="0" borderId="0" xfId="0" applyNumberFormat="1" applyFont="1" applyAlignment="1">
      <alignment horizontal="center" wrapText="1"/>
    </xf>
    <xf numFmtId="0" fontId="4" fillId="0" borderId="0" xfId="0" applyFont="1" applyAlignment="1">
      <alignment horizontal="center" vertical="center" wrapText="1"/>
    </xf>
    <xf numFmtId="14" fontId="4" fillId="0" borderId="2" xfId="0" applyNumberFormat="1" applyFont="1" applyBorder="1" applyAlignment="1">
      <alignment horizontal="center" wrapText="1"/>
    </xf>
    <xf numFmtId="180" fontId="4" fillId="0" borderId="2" xfId="0" applyNumberFormat="1" applyFont="1" applyBorder="1" applyAlignment="1">
      <alignment horizontal="center" wrapText="1"/>
    </xf>
    <xf numFmtId="0" fontId="4" fillId="0" borderId="2" xfId="0" applyFont="1" applyBorder="1" applyAlignment="1">
      <alignment horizontal="center" vertical="center" wrapText="1"/>
    </xf>
    <xf numFmtId="168" fontId="10" fillId="0" borderId="2" xfId="0" applyNumberFormat="1" applyFont="1" applyBorder="1" applyAlignment="1">
      <alignment wrapText="1"/>
    </xf>
    <xf numFmtId="0" fontId="3" fillId="0" borderId="6" xfId="0" applyFont="1" applyBorder="1" applyAlignment="1">
      <alignment horizontal="left" wrapText="1"/>
    </xf>
    <xf numFmtId="167" fontId="10" fillId="0" borderId="6" xfId="0" applyNumberFormat="1" applyFont="1" applyBorder="1" applyAlignment="1">
      <alignment wrapText="1"/>
    </xf>
    <xf numFmtId="0" fontId="4" fillId="0" borderId="1" xfId="0" applyFont="1" applyBorder="1" applyAlignment="1">
      <alignment horizontal="left" wrapText="1" indent="1"/>
    </xf>
    <xf numFmtId="14" fontId="4" fillId="0" borderId="1" xfId="0" applyNumberFormat="1" applyFont="1" applyBorder="1" applyAlignment="1">
      <alignment horizontal="center" wrapText="1"/>
    </xf>
    <xf numFmtId="179" fontId="4" fillId="0" borderId="1" xfId="0" applyNumberFormat="1" applyFont="1" applyBorder="1" applyAlignment="1">
      <alignment horizontal="center" wrapText="1"/>
    </xf>
    <xf numFmtId="0" fontId="4" fillId="0" borderId="1" xfId="0" applyFont="1" applyBorder="1" applyAlignment="1">
      <alignment horizontal="center" wrapText="1"/>
    </xf>
    <xf numFmtId="168" fontId="10" fillId="0" borderId="1" xfId="0" applyNumberFormat="1" applyFont="1" applyBorder="1" applyAlignment="1">
      <alignment wrapText="1"/>
    </xf>
    <xf numFmtId="168" fontId="4" fillId="0" borderId="1" xfId="0" applyNumberFormat="1" applyFont="1" applyBorder="1" applyAlignment="1">
      <alignment wrapText="1"/>
    </xf>
    <xf numFmtId="179" fontId="4" fillId="0" borderId="2" xfId="0" applyNumberFormat="1" applyFont="1" applyBorder="1" applyAlignment="1">
      <alignment horizontal="center" wrapText="1"/>
    </xf>
    <xf numFmtId="0" fontId="4" fillId="0" borderId="2" xfId="0" applyFont="1" applyBorder="1" applyAlignment="1">
      <alignment horizontal="center" wrapText="1"/>
    </xf>
    <xf numFmtId="167" fontId="10" fillId="0" borderId="1" xfId="0" applyNumberFormat="1" applyFont="1" applyBorder="1" applyAlignment="1">
      <alignment wrapText="1"/>
    </xf>
    <xf numFmtId="0" fontId="4" fillId="0" borderId="0" xfId="0" applyFont="1" applyAlignment="1">
      <alignment horizontal="left" vertical="center" wrapText="1" indent="1"/>
    </xf>
    <xf numFmtId="167" fontId="10" fillId="0" borderId="3" xfId="0" applyNumberFormat="1" applyFont="1" applyBorder="1" applyAlignment="1">
      <alignment wrapText="1"/>
    </xf>
    <xf numFmtId="167" fontId="4" fillId="0" borderId="3" xfId="0" applyNumberFormat="1" applyFont="1" applyBorder="1" applyAlignment="1">
      <alignment wrapText="1"/>
    </xf>
    <xf numFmtId="0" fontId="1" fillId="0" borderId="6" xfId="0" applyFont="1" applyBorder="1" applyAlignment="1">
      <alignment wrapText="1"/>
    </xf>
    <xf numFmtId="0" fontId="1" fillId="0" borderId="3" xfId="0" applyFont="1" applyBorder="1" applyAlignment="1">
      <alignment wrapText="1"/>
    </xf>
    <xf numFmtId="0" fontId="18" fillId="3" borderId="0" xfId="0" applyFont="1" applyFill="1" applyAlignment="1">
      <alignment horizontal="center" wrapText="1"/>
    </xf>
    <xf numFmtId="0" fontId="18" fillId="3" borderId="0" xfId="0" applyFont="1" applyFill="1" applyAlignment="1">
      <alignment horizontal="center" vertical="center" wrapText="1"/>
    </xf>
    <xf numFmtId="0" fontId="4" fillId="0" borderId="0" xfId="0" applyFont="1" applyAlignment="1">
      <alignment horizontal="left" vertical="top" wrapText="1"/>
    </xf>
    <xf numFmtId="0" fontId="3" fillId="0" borderId="5" xfId="0" applyFont="1" applyBorder="1" applyAlignment="1">
      <alignment horizontal="left" wrapText="1"/>
    </xf>
    <xf numFmtId="0" fontId="3" fillId="0" borderId="5" xfId="0" applyFont="1" applyBorder="1" applyAlignment="1">
      <alignment horizontal="center" wrapText="1"/>
    </xf>
    <xf numFmtId="0" fontId="4" fillId="0" borderId="4" xfId="0" applyFont="1" applyBorder="1" applyAlignment="1">
      <alignment horizontal="left" vertical="top" wrapText="1"/>
    </xf>
    <xf numFmtId="165" fontId="4" fillId="0" borderId="4" xfId="0" applyNumberFormat="1" applyFont="1" applyBorder="1" applyAlignment="1">
      <alignment horizontal="center" wrapText="1"/>
    </xf>
    <xf numFmtId="165" fontId="4" fillId="0" borderId="0" xfId="0" applyNumberFormat="1" applyFont="1" applyAlignment="1">
      <alignment horizontal="center" wrapText="1"/>
    </xf>
    <xf numFmtId="0" fontId="3" fillId="0" borderId="0" xfId="0" applyFont="1" applyAlignment="1">
      <alignment horizontal="center" wrapText="1"/>
    </xf>
    <xf numFmtId="165" fontId="4" fillId="0" borderId="2" xfId="0" applyNumberFormat="1" applyFont="1" applyBorder="1" applyAlignment="1">
      <alignment horizontal="center" wrapText="1"/>
    </xf>
    <xf numFmtId="0" fontId="10" fillId="0" borderId="8" xfId="0" applyFont="1" applyBorder="1" applyAlignment="1">
      <alignment horizontal="center" wrapText="1"/>
    </xf>
    <xf numFmtId="0" fontId="10" fillId="0" borderId="6" xfId="0" applyFont="1" applyBorder="1" applyAlignment="1">
      <alignment horizontal="center" wrapText="1"/>
    </xf>
    <xf numFmtId="0" fontId="10" fillId="0" borderId="9" xfId="0" applyFont="1" applyBorder="1" applyAlignment="1">
      <alignment horizontal="center" wrapText="1"/>
    </xf>
    <xf numFmtId="0" fontId="4" fillId="0" borderId="8" xfId="0" applyFont="1" applyBorder="1" applyAlignment="1">
      <alignment horizontal="center" wrapText="1"/>
    </xf>
    <xf numFmtId="0" fontId="4" fillId="0" borderId="9" xfId="0" applyFont="1" applyBorder="1" applyAlignment="1">
      <alignment horizontal="center" wrapText="1"/>
    </xf>
    <xf numFmtId="0" fontId="1" fillId="0" borderId="10" xfId="0" applyFont="1" applyBorder="1" applyAlignment="1">
      <alignment wrapText="1"/>
    </xf>
    <xf numFmtId="0" fontId="1" fillId="0" borderId="11" xfId="0" applyFont="1" applyBorder="1" applyAlignment="1">
      <alignment wrapText="1"/>
    </xf>
    <xf numFmtId="0" fontId="3" fillId="0" borderId="12" xfId="0" applyFont="1" applyBorder="1" applyAlignment="1">
      <alignment horizontal="left" wrapText="1"/>
    </xf>
    <xf numFmtId="166" fontId="10" fillId="0" borderId="13" xfId="0" applyNumberFormat="1" applyFont="1" applyBorder="1" applyAlignment="1">
      <alignment wrapText="1"/>
    </xf>
    <xf numFmtId="166" fontId="10" fillId="0" borderId="2" xfId="0" applyNumberFormat="1" applyFont="1" applyBorder="1" applyAlignment="1">
      <alignment wrapText="1"/>
    </xf>
    <xf numFmtId="166" fontId="10" fillId="0" borderId="12" xfId="0" applyNumberFormat="1" applyFont="1" applyBorder="1" applyAlignment="1">
      <alignment wrapText="1"/>
    </xf>
    <xf numFmtId="166" fontId="4" fillId="0" borderId="13" xfId="0" applyNumberFormat="1" applyFont="1" applyBorder="1" applyAlignment="1">
      <alignment wrapText="1"/>
    </xf>
    <xf numFmtId="166" fontId="4" fillId="0" borderId="2" xfId="0" applyNumberFormat="1" applyFont="1" applyBorder="1" applyAlignment="1">
      <alignment wrapText="1"/>
    </xf>
    <xf numFmtId="166" fontId="4" fillId="0" borderId="12" xfId="0" applyNumberFormat="1" applyFont="1" applyBorder="1" applyAlignment="1">
      <alignment wrapText="1"/>
    </xf>
    <xf numFmtId="0" fontId="4" fillId="0" borderId="11" xfId="0" applyFont="1" applyBorder="1" applyAlignment="1">
      <alignment horizontal="left" wrapText="1"/>
    </xf>
    <xf numFmtId="164" fontId="10" fillId="0" borderId="10" xfId="0" applyNumberFormat="1" applyFont="1" applyBorder="1" applyAlignment="1">
      <alignment wrapText="1"/>
    </xf>
    <xf numFmtId="164" fontId="10" fillId="0" borderId="11" xfId="0" applyNumberFormat="1" applyFont="1" applyBorder="1" applyAlignment="1">
      <alignment wrapText="1"/>
    </xf>
    <xf numFmtId="164" fontId="4" fillId="0" borderId="10" xfId="0" applyNumberFormat="1" applyFont="1" applyBorder="1" applyAlignment="1">
      <alignment wrapText="1"/>
    </xf>
    <xf numFmtId="164" fontId="4" fillId="0" borderId="11" xfId="0" applyNumberFormat="1" applyFont="1" applyBorder="1" applyAlignment="1">
      <alignment wrapText="1"/>
    </xf>
    <xf numFmtId="0" fontId="4" fillId="0" borderId="14" xfId="0" applyFont="1" applyBorder="1" applyAlignment="1">
      <alignment horizontal="left" wrapText="1"/>
    </xf>
    <xf numFmtId="164" fontId="10" fillId="0" borderId="15" xfId="0" applyNumberFormat="1" applyFont="1" applyBorder="1" applyAlignment="1">
      <alignment wrapText="1"/>
    </xf>
    <xf numFmtId="164" fontId="10" fillId="0" borderId="14" xfId="0" applyNumberFormat="1" applyFont="1" applyBorder="1" applyAlignment="1">
      <alignment wrapText="1"/>
    </xf>
    <xf numFmtId="164" fontId="4" fillId="0" borderId="15" xfId="0" applyNumberFormat="1" applyFont="1" applyBorder="1" applyAlignment="1">
      <alignment wrapText="1"/>
    </xf>
    <xf numFmtId="164" fontId="4" fillId="0" borderId="14" xfId="0" applyNumberFormat="1" applyFont="1" applyBorder="1" applyAlignment="1">
      <alignment wrapText="1"/>
    </xf>
    <xf numFmtId="0" fontId="4" fillId="0" borderId="12" xfId="0" applyFont="1" applyBorder="1" applyAlignment="1">
      <alignment horizontal="left" wrapText="1"/>
    </xf>
    <xf numFmtId="164" fontId="10" fillId="0" borderId="13" xfId="0" applyNumberFormat="1" applyFont="1" applyBorder="1" applyAlignment="1">
      <alignment wrapText="1"/>
    </xf>
    <xf numFmtId="164" fontId="10" fillId="0" borderId="12" xfId="0" applyNumberFormat="1" applyFont="1" applyBorder="1" applyAlignment="1">
      <alignment wrapText="1"/>
    </xf>
    <xf numFmtId="164" fontId="4" fillId="0" borderId="13" xfId="0" applyNumberFormat="1" applyFont="1" applyBorder="1" applyAlignment="1">
      <alignment wrapText="1"/>
    </xf>
    <xf numFmtId="164" fontId="4" fillId="0" borderId="12" xfId="0" applyNumberFormat="1" applyFont="1" applyBorder="1" applyAlignment="1">
      <alignment wrapText="1"/>
    </xf>
    <xf numFmtId="0" fontId="3" fillId="0" borderId="9" xfId="0" applyFont="1" applyBorder="1" applyAlignment="1">
      <alignment horizontal="left" wrapText="1"/>
    </xf>
    <xf numFmtId="164" fontId="10" fillId="0" borderId="8" xfId="0" applyNumberFormat="1" applyFont="1" applyBorder="1" applyAlignment="1">
      <alignment wrapText="1"/>
    </xf>
    <xf numFmtId="164" fontId="10" fillId="0" borderId="6" xfId="0" applyNumberFormat="1" applyFont="1" applyBorder="1" applyAlignment="1">
      <alignment wrapText="1"/>
    </xf>
    <xf numFmtId="164" fontId="10" fillId="0" borderId="9" xfId="0" applyNumberFormat="1" applyFont="1" applyBorder="1" applyAlignment="1">
      <alignment wrapText="1"/>
    </xf>
    <xf numFmtId="164" fontId="4" fillId="0" borderId="8" xfId="0" applyNumberFormat="1" applyFont="1" applyBorder="1" applyAlignment="1">
      <alignment wrapText="1"/>
    </xf>
    <xf numFmtId="164" fontId="4" fillId="0" borderId="6" xfId="0" applyNumberFormat="1" applyFont="1" applyBorder="1" applyAlignment="1">
      <alignment wrapText="1"/>
    </xf>
    <xf numFmtId="164" fontId="4" fillId="0" borderId="9" xfId="0" applyNumberFormat="1" applyFont="1" applyBorder="1" applyAlignment="1">
      <alignment wrapText="1"/>
    </xf>
    <xf numFmtId="0" fontId="3" fillId="0" borderId="11" xfId="0" applyFont="1" applyBorder="1" applyAlignment="1">
      <alignment horizontal="left" wrapText="1"/>
    </xf>
    <xf numFmtId="0" fontId="3" fillId="0" borderId="16" xfId="0" applyFont="1" applyBorder="1" applyAlignment="1">
      <alignment horizontal="left" wrapText="1"/>
    </xf>
    <xf numFmtId="166" fontId="10" fillId="0" borderId="17" xfId="0" applyNumberFormat="1" applyFont="1" applyBorder="1" applyAlignment="1">
      <alignment wrapText="1"/>
    </xf>
    <xf numFmtId="166" fontId="10" fillId="0" borderId="16" xfId="0" applyNumberFormat="1" applyFont="1" applyBorder="1" applyAlignment="1">
      <alignment wrapText="1"/>
    </xf>
    <xf numFmtId="166" fontId="4" fillId="0" borderId="17" xfId="0" applyNumberFormat="1" applyFont="1" applyBorder="1" applyAlignment="1">
      <alignment wrapText="1"/>
    </xf>
    <xf numFmtId="166" fontId="4" fillId="0" borderId="3" xfId="0" applyNumberFormat="1" applyFont="1" applyBorder="1" applyAlignment="1">
      <alignment wrapText="1"/>
    </xf>
    <xf numFmtId="166" fontId="4" fillId="0" borderId="16" xfId="0" applyNumberFormat="1" applyFont="1" applyBorder="1" applyAlignment="1">
      <alignment wrapText="1"/>
    </xf>
    <xf numFmtId="0" fontId="4" fillId="0" borderId="18" xfId="0" applyFont="1" applyBorder="1" applyAlignment="1">
      <alignment horizontal="left" wrapText="1"/>
    </xf>
    <xf numFmtId="0" fontId="1" fillId="0" borderId="19" xfId="0" applyFont="1" applyBorder="1" applyAlignment="1">
      <alignment wrapText="1"/>
    </xf>
    <xf numFmtId="166" fontId="10" fillId="0" borderId="18" xfId="0" applyNumberFormat="1" applyFont="1" applyBorder="1" applyAlignment="1">
      <alignment wrapText="1"/>
    </xf>
    <xf numFmtId="166" fontId="4" fillId="0" borderId="18" xfId="0" applyNumberFormat="1" applyFont="1" applyBorder="1" applyAlignment="1">
      <alignment wrapText="1"/>
    </xf>
    <xf numFmtId="0" fontId="1" fillId="0" borderId="15" xfId="0" applyFont="1" applyBorder="1" applyAlignment="1">
      <alignment wrapText="1"/>
    </xf>
    <xf numFmtId="0" fontId="1" fillId="0" borderId="14" xfId="0" applyFont="1" applyBorder="1" applyAlignment="1">
      <alignment wrapText="1"/>
    </xf>
    <xf numFmtId="0" fontId="4" fillId="0" borderId="14" xfId="0" applyFont="1" applyBorder="1" applyAlignment="1">
      <alignment horizontal="left" wrapText="1" indent="1"/>
    </xf>
    <xf numFmtId="0" fontId="4" fillId="0" borderId="20" xfId="0" applyFont="1" applyBorder="1" applyAlignment="1">
      <alignment horizontal="left" wrapText="1" indent="1"/>
    </xf>
    <xf numFmtId="0" fontId="1" fillId="0" borderId="21" xfId="0" applyFont="1" applyBorder="1" applyAlignment="1">
      <alignment wrapText="1"/>
    </xf>
    <xf numFmtId="0" fontId="1" fillId="0" borderId="5" xfId="0" applyFont="1" applyBorder="1" applyAlignment="1">
      <alignment wrapText="1"/>
    </xf>
    <xf numFmtId="164" fontId="10" fillId="0" borderId="20" xfId="0" applyNumberFormat="1" applyFont="1" applyBorder="1" applyAlignment="1">
      <alignment wrapText="1"/>
    </xf>
    <xf numFmtId="164" fontId="4" fillId="0" borderId="20" xfId="0" applyNumberFormat="1" applyFont="1" applyBorder="1" applyAlignment="1">
      <alignment wrapText="1"/>
    </xf>
    <xf numFmtId="0" fontId="1" fillId="0" borderId="23" xfId="0" applyFont="1" applyBorder="1" applyAlignment="1">
      <alignment wrapText="1"/>
    </xf>
    <xf numFmtId="166" fontId="10" fillId="0" borderId="22" xfId="0" applyNumberFormat="1" applyFont="1" applyBorder="1" applyAlignment="1">
      <alignment vertical="center" wrapText="1"/>
    </xf>
    <xf numFmtId="166" fontId="4" fillId="0" borderId="22" xfId="0" applyNumberFormat="1" applyFont="1" applyBorder="1" applyAlignment="1">
      <alignment vertical="center" wrapText="1"/>
    </xf>
    <xf numFmtId="164" fontId="10" fillId="0" borderId="5" xfId="0" applyNumberFormat="1" applyFont="1" applyBorder="1" applyAlignment="1">
      <alignment wrapText="1"/>
    </xf>
    <xf numFmtId="164" fontId="10" fillId="0" borderId="7" xfId="0" applyNumberFormat="1" applyFont="1" applyBorder="1" applyAlignment="1">
      <alignment wrapText="1"/>
    </xf>
    <xf numFmtId="175" fontId="4" fillId="0" borderId="4" xfId="0" applyNumberFormat="1" applyFont="1" applyBorder="1" applyAlignment="1">
      <alignment horizontal="right" wrapText="1"/>
    </xf>
    <xf numFmtId="174" fontId="4" fillId="0" borderId="4" xfId="0" applyNumberFormat="1" applyFont="1" applyBorder="1" applyAlignment="1">
      <alignment horizontal="right" wrapText="1"/>
    </xf>
    <xf numFmtId="175" fontId="4" fillId="0" borderId="0" xfId="0" applyNumberFormat="1" applyFont="1" applyAlignment="1">
      <alignment horizontal="right" wrapText="1"/>
    </xf>
    <xf numFmtId="175" fontId="4" fillId="0" borderId="5" xfId="0" applyNumberFormat="1" applyFont="1" applyBorder="1" applyAlignment="1">
      <alignment horizontal="right" wrapText="1"/>
    </xf>
    <xf numFmtId="0" fontId="4" fillId="0" borderId="7" xfId="0" applyFont="1" applyBorder="1" applyAlignment="1">
      <alignment horizontal="left" wrapText="1"/>
    </xf>
    <xf numFmtId="174" fontId="4" fillId="0" borderId="7" xfId="0" applyNumberFormat="1" applyFont="1" applyBorder="1" applyAlignment="1">
      <alignment horizontal="right" wrapText="1"/>
    </xf>
    <xf numFmtId="0" fontId="19" fillId="0" borderId="0" xfId="0" applyFont="1" applyAlignment="1">
      <alignment horizontal="left" wrapText="1"/>
    </xf>
    <xf numFmtId="165" fontId="3" fillId="0" borderId="5" xfId="0" applyNumberFormat="1" applyFont="1" applyBorder="1" applyAlignment="1">
      <alignment horizontal="right" wrapText="1"/>
    </xf>
    <xf numFmtId="0" fontId="3" fillId="0" borderId="0" xfId="0" applyFont="1" applyAlignment="1">
      <alignment horizontal="right" wrapText="1"/>
    </xf>
    <xf numFmtId="0" fontId="3" fillId="0" borderId="2" xfId="0" applyFont="1" applyBorder="1" applyAlignment="1">
      <alignment horizontal="right" wrapText="1"/>
    </xf>
    <xf numFmtId="176" fontId="4" fillId="0" borderId="2" xfId="0" applyNumberFormat="1" applyFont="1" applyBorder="1" applyAlignment="1">
      <alignment horizontal="right" wrapText="1"/>
    </xf>
    <xf numFmtId="175" fontId="3" fillId="0" borderId="5" xfId="0" applyNumberFormat="1" applyFont="1" applyBorder="1" applyAlignment="1">
      <alignment horizontal="right" wrapText="1"/>
    </xf>
    <xf numFmtId="174" fontId="4" fillId="0" borderId="5" xfId="0" applyNumberFormat="1" applyFont="1" applyBorder="1" applyAlignment="1">
      <alignment horizontal="right" wrapText="1"/>
    </xf>
    <xf numFmtId="164" fontId="3" fillId="0" borderId="0" xfId="0" applyNumberFormat="1" applyFont="1" applyAlignment="1">
      <alignment wrapText="1"/>
    </xf>
    <xf numFmtId="164" fontId="3" fillId="0" borderId="2" xfId="0" applyNumberFormat="1" applyFont="1" applyBorder="1" applyAlignment="1">
      <alignment wrapText="1"/>
    </xf>
    <xf numFmtId="164" fontId="3" fillId="0" borderId="3" xfId="0" applyNumberFormat="1" applyFont="1" applyBorder="1" applyAlignment="1">
      <alignment wrapText="1"/>
    </xf>
    <xf numFmtId="164" fontId="4" fillId="0" borderId="3" xfId="0" applyNumberFormat="1" applyFont="1" applyBorder="1" applyAlignment="1">
      <alignment wrapText="1"/>
    </xf>
    <xf numFmtId="164" fontId="3" fillId="0" borderId="5" xfId="0" applyNumberFormat="1" applyFont="1" applyBorder="1" applyAlignment="1">
      <alignment wrapText="1"/>
    </xf>
    <xf numFmtId="164" fontId="3" fillId="0" borderId="7" xfId="0" applyNumberFormat="1" applyFont="1" applyBorder="1" applyAlignment="1">
      <alignment wrapText="1"/>
    </xf>
    <xf numFmtId="164" fontId="4" fillId="0" borderId="7" xfId="0" applyNumberFormat="1" applyFont="1" applyBorder="1" applyAlignment="1">
      <alignment wrapText="1"/>
    </xf>
    <xf numFmtId="0" fontId="4" fillId="0" borderId="24" xfId="0" applyFont="1" applyBorder="1" applyAlignment="1">
      <alignment horizontal="left" wrapText="1"/>
    </xf>
    <xf numFmtId="164" fontId="3" fillId="0" borderId="24" xfId="0" applyNumberFormat="1" applyFont="1" applyBorder="1" applyAlignment="1">
      <alignment wrapText="1"/>
    </xf>
    <xf numFmtId="164" fontId="4" fillId="0" borderId="24" xfId="0" applyNumberFormat="1" applyFont="1" applyBorder="1" applyAlignment="1">
      <alignment wrapText="1"/>
    </xf>
    <xf numFmtId="181" fontId="9" fillId="0" borderId="5" xfId="0" applyNumberFormat="1" applyFont="1" applyBorder="1" applyAlignment="1">
      <alignment horizontal="right" wrapText="1"/>
    </xf>
    <xf numFmtId="176" fontId="4" fillId="0" borderId="5" xfId="0" applyNumberFormat="1" applyFont="1" applyBorder="1" applyAlignment="1">
      <alignment horizontal="right" wrapText="1"/>
    </xf>
    <xf numFmtId="182" fontId="10" fillId="0" borderId="7" xfId="0" applyNumberFormat="1" applyFont="1" applyBorder="1" applyAlignment="1">
      <alignment horizontal="right" wrapText="1"/>
    </xf>
    <xf numFmtId="176" fontId="4" fillId="0" borderId="7" xfId="0" applyNumberFormat="1" applyFont="1" applyBorder="1" applyAlignment="1">
      <alignment horizontal="right" wrapText="1"/>
    </xf>
    <xf numFmtId="0" fontId="15" fillId="0" borderId="0" xfId="0" applyFont="1" applyAlignment="1">
      <alignment horizontal="left" wrapText="1"/>
    </xf>
    <xf numFmtId="0" fontId="3" fillId="0" borderId="4" xfId="0" applyFont="1" applyBorder="1" applyAlignment="1">
      <alignment horizontal="left" vertical="center" wrapText="1"/>
    </xf>
    <xf numFmtId="164" fontId="10" fillId="0" borderId="4" xfId="0" applyNumberFormat="1" applyFont="1" applyBorder="1" applyAlignment="1">
      <alignment vertical="center" wrapText="1"/>
    </xf>
    <xf numFmtId="164" fontId="4" fillId="0" borderId="4" xfId="0" applyNumberFormat="1" applyFont="1" applyBorder="1" applyAlignment="1">
      <alignment vertical="center" wrapText="1"/>
    </xf>
    <xf numFmtId="0" fontId="3" fillId="0" borderId="7" xfId="0" applyFont="1" applyBorder="1" applyAlignment="1">
      <alignment horizontal="left" vertical="center" wrapText="1"/>
    </xf>
    <xf numFmtId="166" fontId="10" fillId="0" borderId="7" xfId="0" applyNumberFormat="1" applyFont="1" applyBorder="1" applyAlignment="1">
      <alignment vertical="center" wrapText="1"/>
    </xf>
    <xf numFmtId="166" fontId="4" fillId="0" borderId="7" xfId="0" applyNumberFormat="1" applyFont="1" applyBorder="1" applyAlignment="1">
      <alignment vertical="center" wrapText="1"/>
    </xf>
    <xf numFmtId="0" fontId="10" fillId="0" borderId="0" xfId="0" applyFont="1" applyAlignment="1">
      <alignment horizontal="right" wrapText="1"/>
    </xf>
    <xf numFmtId="0" fontId="10" fillId="0" borderId="5" xfId="0" applyFont="1" applyBorder="1" applyAlignment="1">
      <alignment horizontal="right" wrapText="1"/>
    </xf>
    <xf numFmtId="0" fontId="10" fillId="0" borderId="4" xfId="0" applyFont="1" applyBorder="1" applyAlignment="1">
      <alignment horizontal="right" wrapText="1"/>
    </xf>
    <xf numFmtId="0" fontId="4" fillId="0" borderId="4" xfId="0" applyFont="1" applyBorder="1" applyAlignment="1">
      <alignment horizontal="right" wrapText="1"/>
    </xf>
    <xf numFmtId="176" fontId="4" fillId="0" borderId="4" xfId="0" applyNumberFormat="1" applyFont="1" applyBorder="1" applyAlignment="1">
      <alignment horizontal="right" wrapText="1"/>
    </xf>
    <xf numFmtId="0" fontId="10" fillId="0" borderId="7" xfId="0" applyFont="1" applyBorder="1" applyAlignment="1">
      <alignment horizontal="right" wrapText="1"/>
    </xf>
    <xf numFmtId="0" fontId="10" fillId="0" borderId="7" xfId="0" applyFont="1" applyBorder="1" applyAlignment="1">
      <alignment horizontal="center" wrapText="1"/>
    </xf>
    <xf numFmtId="0" fontId="4" fillId="0" borderId="7" xfId="0" applyFont="1" applyBorder="1" applyAlignment="1">
      <alignment horizontal="center" wrapText="1"/>
    </xf>
    <xf numFmtId="184" fontId="4" fillId="0" borderId="3" xfId="0" applyNumberFormat="1" applyFont="1" applyBorder="1" applyAlignment="1">
      <alignment horizontal="right" wrapText="1"/>
    </xf>
    <xf numFmtId="178" fontId="4" fillId="0" borderId="3" xfId="0" applyNumberFormat="1" applyFont="1" applyBorder="1" applyAlignment="1">
      <alignment wrapText="1"/>
    </xf>
    <xf numFmtId="185" fontId="4" fillId="0" borderId="0" xfId="0" applyNumberFormat="1" applyFont="1" applyAlignment="1">
      <alignment wrapText="1"/>
    </xf>
    <xf numFmtId="181" fontId="4" fillId="0" borderId="0" xfId="0" applyNumberFormat="1" applyFont="1" applyAlignment="1">
      <alignment horizontal="right" wrapText="1"/>
    </xf>
    <xf numFmtId="0" fontId="10" fillId="0" borderId="2" xfId="0" applyFont="1" applyBorder="1" applyAlignment="1">
      <alignment horizontal="right" wrapText="1"/>
    </xf>
    <xf numFmtId="174" fontId="4" fillId="0" borderId="2" xfId="0" applyNumberFormat="1" applyFont="1" applyBorder="1" applyAlignment="1">
      <alignment horizontal="right" wrapText="1"/>
    </xf>
    <xf numFmtId="0" fontId="10" fillId="0" borderId="3" xfId="0" applyFont="1" applyBorder="1" applyAlignment="1">
      <alignment horizontal="right" wrapText="1"/>
    </xf>
    <xf numFmtId="0" fontId="4" fillId="0" borderId="3" xfId="0" applyFont="1" applyBorder="1" applyAlignment="1">
      <alignment horizontal="right" wrapText="1"/>
    </xf>
    <xf numFmtId="176" fontId="4" fillId="0" borderId="3" xfId="0" applyNumberFormat="1" applyFont="1" applyBorder="1" applyAlignment="1">
      <alignment horizontal="right" wrapText="1"/>
    </xf>
    <xf numFmtId="176" fontId="10" fillId="0" borderId="0" xfId="0" applyNumberFormat="1" applyFont="1" applyAlignment="1">
      <alignment horizontal="right" wrapText="1"/>
    </xf>
    <xf numFmtId="0" fontId="3" fillId="0" borderId="24" xfId="0" applyFont="1" applyBorder="1" applyAlignment="1">
      <alignment horizontal="left" wrapText="1"/>
    </xf>
    <xf numFmtId="167" fontId="4" fillId="0" borderId="24" xfId="0" applyNumberFormat="1" applyFont="1" applyBorder="1" applyAlignment="1">
      <alignment wrapText="1"/>
    </xf>
    <xf numFmtId="0" fontId="11" fillId="0" borderId="1" xfId="0" applyFont="1" applyBorder="1" applyAlignment="1">
      <alignment horizontal="left" wrapText="1"/>
    </xf>
    <xf numFmtId="166" fontId="3" fillId="0" borderId="0" xfId="0" applyNumberFormat="1" applyFont="1" applyAlignment="1">
      <alignment wrapText="1"/>
    </xf>
    <xf numFmtId="164" fontId="3" fillId="0" borderId="4" xfId="0" applyNumberFormat="1" applyFont="1" applyBorder="1" applyAlignment="1">
      <alignment wrapText="1"/>
    </xf>
    <xf numFmtId="164" fontId="4" fillId="0" borderId="4" xfId="0" applyNumberFormat="1" applyFont="1" applyBorder="1" applyAlignment="1">
      <alignment wrapText="1"/>
    </xf>
    <xf numFmtId="0" fontId="12" fillId="0" borderId="0" xfId="0" applyFont="1" applyAlignment="1">
      <alignment wrapText="1"/>
    </xf>
    <xf numFmtId="166" fontId="3" fillId="0" borderId="7" xfId="0" applyNumberFormat="1" applyFont="1" applyBorder="1" applyAlignment="1">
      <alignment wrapText="1"/>
    </xf>
    <xf numFmtId="0" fontId="1" fillId="0" borderId="24" xfId="0" applyFont="1" applyBorder="1" applyAlignment="1">
      <alignment wrapText="1"/>
    </xf>
    <xf numFmtId="0" fontId="4" fillId="0" borderId="4" xfId="0" applyFont="1" applyBorder="1" applyAlignment="1">
      <alignment horizontal="center" vertical="top" wrapText="1"/>
    </xf>
    <xf numFmtId="0" fontId="4" fillId="0" borderId="0" xfId="0" applyFont="1" applyAlignment="1">
      <alignment horizontal="center" vertical="top" wrapText="1"/>
    </xf>
    <xf numFmtId="0" fontId="21" fillId="0" borderId="0" xfId="0" applyFont="1" applyAlignment="1">
      <alignment horizontal="left" wrapText="1"/>
    </xf>
    <xf numFmtId="0" fontId="12" fillId="2" borderId="0" xfId="0" applyFont="1" applyFill="1" applyAlignment="1">
      <alignment wrapText="1"/>
    </xf>
    <xf numFmtId="0" fontId="10" fillId="0" borderId="5" xfId="0" applyFont="1" applyBorder="1" applyAlignment="1">
      <alignment horizontal="left" wrapText="1"/>
    </xf>
    <xf numFmtId="0" fontId="10" fillId="0" borderId="0" xfId="0" applyFont="1" applyAlignment="1">
      <alignment horizontal="left" wrapText="1"/>
    </xf>
    <xf numFmtId="0" fontId="0" fillId="0" borderId="0" xfId="0"/>
    <xf numFmtId="0" fontId="4" fillId="0" borderId="0" xfId="0" applyFont="1" applyAlignment="1">
      <alignment horizontal="left" wrapText="1"/>
    </xf>
    <xf numFmtId="0" fontId="4" fillId="0" borderId="4" xfId="0" applyFont="1" applyBorder="1" applyAlignment="1">
      <alignment horizontal="center" wrapText="1"/>
    </xf>
    <xf numFmtId="0" fontId="33" fillId="0" borderId="22" xfId="0" applyFont="1" applyBorder="1" applyAlignment="1">
      <alignment vertical="center" wrapText="1"/>
    </xf>
    <xf numFmtId="168" fontId="10" fillId="0" borderId="5" xfId="0" applyNumberFormat="1" applyFont="1" applyBorder="1" applyAlignment="1">
      <alignment horizontal="right" wrapText="1"/>
    </xf>
    <xf numFmtId="166" fontId="10" fillId="0" borderId="0" xfId="0" applyNumberFormat="1" applyFont="1" applyAlignment="1">
      <alignment horizontal="right" wrapText="1"/>
    </xf>
    <xf numFmtId="167" fontId="4" fillId="0" borderId="0" xfId="0" applyNumberFormat="1" applyFont="1" applyAlignment="1">
      <alignment horizontal="right" wrapText="1"/>
    </xf>
    <xf numFmtId="164" fontId="10" fillId="0" borderId="0" xfId="0" applyNumberFormat="1" applyFont="1" applyAlignment="1">
      <alignment horizontal="right" wrapText="1"/>
    </xf>
    <xf numFmtId="168" fontId="4" fillId="0" borderId="0" xfId="0" applyNumberFormat="1" applyFont="1" applyAlignment="1">
      <alignment horizontal="right" wrapText="1"/>
    </xf>
    <xf numFmtId="164" fontId="10" fillId="0" borderId="5" xfId="0" applyNumberFormat="1" applyFont="1" applyBorder="1" applyAlignment="1">
      <alignment horizontal="right" wrapText="1"/>
    </xf>
    <xf numFmtId="168" fontId="4" fillId="0" borderId="5" xfId="0" applyNumberFormat="1" applyFont="1" applyBorder="1" applyAlignment="1">
      <alignment horizontal="right" wrapText="1"/>
    </xf>
    <xf numFmtId="164" fontId="10" fillId="0" borderId="7" xfId="0" applyNumberFormat="1" applyFont="1" applyBorder="1" applyAlignment="1">
      <alignment horizontal="right" wrapText="1"/>
    </xf>
    <xf numFmtId="168" fontId="4" fillId="0" borderId="7" xfId="0" applyNumberFormat="1" applyFont="1" applyBorder="1" applyAlignment="1">
      <alignment horizontal="right" wrapText="1"/>
    </xf>
    <xf numFmtId="168" fontId="10" fillId="0" borderId="0" xfId="0" applyNumberFormat="1" applyFont="1" applyAlignment="1">
      <alignment horizontal="right" wrapText="1"/>
    </xf>
    <xf numFmtId="168" fontId="10" fillId="0" borderId="7" xfId="0" applyNumberFormat="1" applyFont="1" applyBorder="1" applyAlignment="1">
      <alignment horizontal="right" wrapText="1"/>
    </xf>
    <xf numFmtId="167" fontId="10" fillId="0" borderId="7" xfId="0" applyNumberFormat="1" applyFont="1" applyBorder="1" applyAlignment="1">
      <alignment horizontal="right" wrapText="1"/>
    </xf>
    <xf numFmtId="167" fontId="4" fillId="0" borderId="7" xfId="0" applyNumberFormat="1" applyFont="1" applyBorder="1" applyAlignment="1">
      <alignment horizontal="right" wrapText="1"/>
    </xf>
    <xf numFmtId="166" fontId="10" fillId="0" borderId="7" xfId="0" applyNumberFormat="1" applyFont="1" applyBorder="1" applyAlignment="1">
      <alignment horizontal="right" wrapText="1"/>
    </xf>
    <xf numFmtId="186" fontId="4" fillId="0" borderId="0" xfId="2" applyNumberFormat="1" applyFont="1" applyAlignment="1">
      <alignment horizontal="right" wrapText="1"/>
    </xf>
    <xf numFmtId="186" fontId="4" fillId="0" borderId="2" xfId="2" applyNumberFormat="1" applyFont="1" applyBorder="1" applyAlignment="1">
      <alignment horizontal="right" wrapText="1"/>
    </xf>
    <xf numFmtId="186" fontId="4" fillId="0" borderId="3" xfId="2" applyNumberFormat="1" applyFont="1" applyBorder="1" applyAlignment="1">
      <alignment horizontal="right" wrapText="1"/>
    </xf>
    <xf numFmtId="0" fontId="4" fillId="0" borderId="0" xfId="0" applyFont="1" applyAlignment="1">
      <alignment horizontal="left" wrapText="1"/>
    </xf>
    <xf numFmtId="0" fontId="3" fillId="0" borderId="5" xfId="0" applyFont="1" applyBorder="1" applyAlignment="1">
      <alignment horizontal="left" wrapText="1"/>
    </xf>
    <xf numFmtId="176" fontId="10" fillId="0" borderId="0" xfId="0" applyNumberFormat="1" applyFont="1" applyFill="1" applyAlignment="1">
      <alignment horizontal="right" wrapText="1"/>
    </xf>
    <xf numFmtId="0" fontId="1" fillId="0" borderId="0" xfId="0" applyFont="1" applyFill="1" applyAlignment="1">
      <alignment wrapText="1"/>
    </xf>
    <xf numFmtId="2" fontId="10" fillId="0" borderId="0" xfId="1" applyNumberFormat="1" applyFont="1" applyAlignment="1">
      <alignment horizontal="right" wrapText="1"/>
    </xf>
    <xf numFmtId="2" fontId="4" fillId="0" borderId="0" xfId="1" applyNumberFormat="1" applyFont="1" applyAlignment="1">
      <alignment horizontal="right" wrapText="1"/>
    </xf>
    <xf numFmtId="0" fontId="4" fillId="0" borderId="0" xfId="0" applyFont="1" applyFill="1" applyAlignment="1">
      <alignment horizontal="center" wrapText="1"/>
    </xf>
    <xf numFmtId="9" fontId="4" fillId="0" borderId="0" xfId="2" applyFont="1" applyAlignment="1">
      <alignment horizontal="right" wrapText="1"/>
    </xf>
    <xf numFmtId="9" fontId="4" fillId="0" borderId="5" xfId="2" applyFont="1" applyBorder="1" applyAlignment="1">
      <alignment horizontal="right" wrapText="1"/>
    </xf>
    <xf numFmtId="186" fontId="10" fillId="0" borderId="0" xfId="2" applyNumberFormat="1" applyFont="1" applyAlignment="1">
      <alignment horizontal="right" wrapText="1"/>
    </xf>
    <xf numFmtId="186" fontId="10" fillId="0" borderId="5" xfId="2" applyNumberFormat="1" applyFont="1" applyBorder="1" applyAlignment="1">
      <alignment horizontal="right" wrapText="1"/>
    </xf>
    <xf numFmtId="186" fontId="4" fillId="0" borderId="5" xfId="2" applyNumberFormat="1" applyFont="1" applyBorder="1" applyAlignment="1">
      <alignment horizontal="right" wrapText="1"/>
    </xf>
    <xf numFmtId="0" fontId="0" fillId="0" borderId="0" xfId="0" applyFill="1"/>
    <xf numFmtId="164" fontId="10" fillId="0" borderId="0" xfId="0" applyNumberFormat="1" applyFont="1" applyFill="1" applyAlignment="1">
      <alignment wrapText="1"/>
    </xf>
    <xf numFmtId="183" fontId="10" fillId="0" borderId="0" xfId="0" applyNumberFormat="1" applyFont="1" applyFill="1" applyAlignment="1">
      <alignment horizontal="right" wrapText="1"/>
    </xf>
    <xf numFmtId="171" fontId="10" fillId="0" borderId="0" xfId="0" applyNumberFormat="1" applyFont="1" applyFill="1" applyAlignment="1">
      <alignment wrapText="1"/>
    </xf>
    <xf numFmtId="164" fontId="10" fillId="0" borderId="2" xfId="0" applyNumberFormat="1" applyFont="1" applyFill="1" applyBorder="1" applyAlignment="1">
      <alignment wrapText="1"/>
    </xf>
    <xf numFmtId="183" fontId="10" fillId="0" borderId="2" xfId="0" applyNumberFormat="1" applyFont="1" applyFill="1" applyBorder="1" applyAlignment="1">
      <alignment horizontal="right" wrapText="1"/>
    </xf>
    <xf numFmtId="164" fontId="10" fillId="0" borderId="3" xfId="0" applyNumberFormat="1" applyFont="1" applyFill="1" applyBorder="1" applyAlignment="1">
      <alignment wrapText="1"/>
    </xf>
    <xf numFmtId="183" fontId="10" fillId="0" borderId="3" xfId="0" applyNumberFormat="1" applyFont="1" applyFill="1" applyBorder="1" applyAlignment="1">
      <alignment horizontal="right" wrapText="1"/>
    </xf>
    <xf numFmtId="9" fontId="0" fillId="0" borderId="0" xfId="2" applyFont="1"/>
    <xf numFmtId="44" fontId="4" fillId="0" borderId="0" xfId="1" applyFont="1" applyAlignment="1">
      <alignment wrapText="1"/>
    </xf>
    <xf numFmtId="0" fontId="39" fillId="0" borderId="2" xfId="0" applyFont="1" applyBorder="1" applyAlignment="1">
      <alignment horizontal="left" wrapText="1"/>
    </xf>
    <xf numFmtId="0" fontId="39" fillId="0" borderId="0" xfId="0" applyFont="1" applyBorder="1" applyAlignment="1">
      <alignment horizontal="left" wrapText="1"/>
    </xf>
    <xf numFmtId="0" fontId="3"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left" wrapText="1"/>
    </xf>
    <xf numFmtId="0" fontId="2" fillId="0" borderId="0" xfId="0" applyFont="1" applyAlignment="1">
      <alignment horizontal="center" wrapText="1"/>
    </xf>
    <xf numFmtId="0" fontId="0" fillId="0" borderId="0" xfId="0"/>
    <xf numFmtId="0" fontId="5" fillId="0" borderId="0" xfId="0" applyFont="1" applyAlignment="1">
      <alignment horizontal="center" wrapText="1"/>
    </xf>
    <xf numFmtId="0" fontId="6" fillId="0" borderId="0" xfId="0" applyFont="1" applyAlignment="1">
      <alignment wrapText="1"/>
    </xf>
    <xf numFmtId="0" fontId="1" fillId="0" borderId="1" xfId="0" applyFont="1" applyBorder="1" applyAlignment="1">
      <alignment wrapText="1"/>
    </xf>
    <xf numFmtId="0" fontId="11" fillId="0" borderId="0" xfId="0" applyFont="1" applyAlignment="1">
      <alignment horizontal="left" wrapText="1"/>
    </xf>
    <xf numFmtId="0" fontId="12" fillId="0" borderId="0" xfId="0" applyFont="1" applyAlignment="1">
      <alignment horizontal="center" wrapText="1"/>
    </xf>
    <xf numFmtId="0" fontId="7" fillId="0" borderId="0" xfId="0" applyFont="1" applyAlignment="1">
      <alignment horizontal="center" wrapText="1"/>
    </xf>
    <xf numFmtId="0" fontId="34" fillId="2" borderId="0" xfId="0" applyFont="1" applyFill="1" applyAlignment="1">
      <alignment horizontal="left" wrapText="1"/>
    </xf>
    <xf numFmtId="0" fontId="36" fillId="0" borderId="0" xfId="0" applyFont="1"/>
    <xf numFmtId="0" fontId="3" fillId="0" borderId="0" xfId="0" applyFont="1" applyAlignment="1">
      <alignment horizontal="left" wrapText="1"/>
    </xf>
    <xf numFmtId="0" fontId="4" fillId="0" borderId="0" xfId="0" applyFont="1" applyAlignment="1">
      <alignment horizontal="left" wrapText="1" indent="1"/>
    </xf>
    <xf numFmtId="0" fontId="3" fillId="0" borderId="6" xfId="0" applyFont="1" applyBorder="1" applyAlignment="1">
      <alignment horizontal="left" wrapText="1"/>
    </xf>
    <xf numFmtId="0" fontId="1" fillId="0" borderId="6" xfId="0" applyFont="1" applyBorder="1" applyAlignment="1">
      <alignment wrapText="1"/>
    </xf>
    <xf numFmtId="0" fontId="3" fillId="0" borderId="3" xfId="0" applyFont="1" applyBorder="1" applyAlignment="1">
      <alignment horizontal="left" wrapText="1"/>
    </xf>
    <xf numFmtId="0" fontId="1" fillId="0" borderId="3" xfId="0" applyFont="1" applyBorder="1" applyAlignment="1">
      <alignment wrapText="1"/>
    </xf>
    <xf numFmtId="0" fontId="1" fillId="0" borderId="4" xfId="0" applyFont="1" applyBorder="1" applyAlignment="1">
      <alignment wrapText="1"/>
    </xf>
    <xf numFmtId="0" fontId="7" fillId="0" borderId="0" xfId="0" applyFont="1" applyAlignment="1">
      <alignment horizontal="left" wrapText="1"/>
    </xf>
    <xf numFmtId="0" fontId="4" fillId="0" borderId="2" xfId="0" applyFont="1" applyBorder="1" applyAlignment="1">
      <alignment horizontal="left" wrapText="1" indent="1"/>
    </xf>
    <xf numFmtId="0" fontId="11" fillId="0" borderId="0" xfId="0" applyFont="1" applyAlignment="1">
      <alignment horizontal="left" vertical="top" wrapText="1"/>
    </xf>
    <xf numFmtId="0" fontId="4" fillId="0" borderId="2" xfId="0" applyFont="1" applyBorder="1" applyAlignment="1">
      <alignment horizontal="left" wrapText="1"/>
    </xf>
    <xf numFmtId="0" fontId="4" fillId="0" borderId="4" xfId="0" applyFont="1" applyBorder="1" applyAlignment="1">
      <alignment horizontal="left" wrapText="1"/>
    </xf>
    <xf numFmtId="0" fontId="4" fillId="0" borderId="0" xfId="0" applyFont="1" applyAlignment="1">
      <alignment horizontal="left" wrapText="1"/>
    </xf>
    <xf numFmtId="0" fontId="3" fillId="0" borderId="5" xfId="0" applyFont="1" applyBorder="1" applyAlignment="1">
      <alignment horizontal="center" wrapText="1"/>
    </xf>
    <xf numFmtId="165" fontId="4" fillId="0" borderId="2" xfId="0" applyNumberFormat="1" applyFont="1" applyBorder="1" applyAlignment="1">
      <alignment horizontal="center" wrapText="1"/>
    </xf>
    <xf numFmtId="165" fontId="10" fillId="0" borderId="2" xfId="0" applyNumberFormat="1" applyFont="1" applyBorder="1" applyAlignment="1">
      <alignment horizontal="center" wrapText="1"/>
    </xf>
    <xf numFmtId="0" fontId="10" fillId="0" borderId="2" xfId="0" applyFont="1" applyBorder="1" applyAlignment="1">
      <alignment horizontal="center" wrapText="1"/>
    </xf>
    <xf numFmtId="0" fontId="11" fillId="0" borderId="4" xfId="0" applyFont="1" applyBorder="1" applyAlignment="1">
      <alignment horizontal="left" wrapText="1"/>
    </xf>
    <xf numFmtId="0" fontId="34" fillId="0" borderId="0" xfId="0" applyFont="1" applyAlignment="1">
      <alignment wrapText="1"/>
    </xf>
    <xf numFmtId="0" fontId="37" fillId="0" borderId="0" xfId="0" applyFont="1"/>
    <xf numFmtId="0" fontId="34" fillId="0" borderId="0" xfId="0" applyFont="1" applyAlignment="1">
      <alignment horizontal="left" wrapText="1"/>
    </xf>
    <xf numFmtId="0" fontId="19" fillId="0" borderId="0" xfId="0" applyFont="1" applyAlignment="1">
      <alignment horizontal="left" wrapText="1"/>
    </xf>
    <xf numFmtId="0" fontId="34" fillId="0" borderId="4" xfId="0" applyFont="1" applyBorder="1" applyAlignment="1">
      <alignment horizontal="left" wrapText="1"/>
    </xf>
    <xf numFmtId="0" fontId="20" fillId="0" borderId="4" xfId="0" applyFont="1" applyBorder="1" applyAlignment="1">
      <alignment horizontal="left" wrapText="1"/>
    </xf>
    <xf numFmtId="0" fontId="20" fillId="0" borderId="0" xfId="0" applyFont="1" applyAlignment="1">
      <alignment horizontal="left" wrapText="1"/>
    </xf>
    <xf numFmtId="165" fontId="4" fillId="0" borderId="5" xfId="0" applyNumberFormat="1" applyFont="1" applyBorder="1" applyAlignment="1">
      <alignment horizontal="center" wrapText="1"/>
    </xf>
    <xf numFmtId="165" fontId="10" fillId="0" borderId="5" xfId="0" applyNumberFormat="1" applyFont="1" applyBorder="1" applyAlignment="1">
      <alignment horizontal="center" wrapText="1"/>
    </xf>
    <xf numFmtId="181" fontId="4" fillId="0" borderId="5" xfId="0" applyNumberFormat="1" applyFont="1" applyBorder="1" applyAlignment="1">
      <alignment horizontal="center" wrapText="1"/>
    </xf>
    <xf numFmtId="0" fontId="4" fillId="0" borderId="0" xfId="0" applyFont="1" applyAlignment="1">
      <alignment horizontal="center" wrapText="1"/>
    </xf>
    <xf numFmtId="0" fontId="38" fillId="0" borderId="0" xfId="0" applyFont="1" applyAlignment="1">
      <alignment horizontal="center" wrapText="1"/>
    </xf>
    <xf numFmtId="0" fontId="9" fillId="0" borderId="0" xfId="0" applyFont="1" applyAlignment="1">
      <alignment horizontal="left" wrapText="1"/>
    </xf>
    <xf numFmtId="0" fontId="4" fillId="0" borderId="0" xfId="0" applyFont="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wrapText="1"/>
    </xf>
    <xf numFmtId="0" fontId="3" fillId="0" borderId="5" xfId="0" applyFont="1" applyBorder="1" applyAlignment="1">
      <alignment horizontal="left" wrapText="1"/>
    </xf>
    <xf numFmtId="0" fontId="10" fillId="0" borderId="0" xfId="0" applyFont="1" applyAlignment="1">
      <alignment horizontal="left" wrapText="1"/>
    </xf>
  </cellXfs>
  <cellStyles count="3">
    <cellStyle name="Currency" xfId="1" builtinId="4"/>
    <cellStyle name="Normal" xfId="0" builtinId="0"/>
    <cellStyle name="Percent" xfId="2" builtinId="5"/>
  </cellStyles>
  <dxfs count="2">
    <dxf>
      <fill>
        <patternFill patternType="solid">
          <bgColor rgb="FFCCEEFF"/>
        </patternFill>
      </fill>
    </dxf>
    <dxf>
      <fill>
        <patternFill patternType="solid">
          <bgColor rgb="FFFFFFFF"/>
        </patternFill>
      </fill>
    </dxf>
  </dxfs>
  <tableStyles count="1" defaultTableStyle="TableStyleMedium2" defaultPivotStyle="PivotStyleLight16">
    <tableStyle name="tableStyle1"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
  <sheetViews>
    <sheetView showRuler="0" zoomScaleNormal="100" workbookViewId="0"/>
  </sheetViews>
  <sheetFormatPr defaultColWidth="13.08984375" defaultRowHeight="12.5" x14ac:dyDescent="0.25"/>
  <cols>
    <col min="1" max="26" width="20.1796875" customWidth="1"/>
  </cols>
  <sheetData>
    <row r="1" spans="1:1" ht="16.649999999999999" customHeight="1" x14ac:dyDescent="0.3">
      <c r="A1" s="1" t="s">
        <v>0</v>
      </c>
    </row>
    <row r="2" spans="1:1" ht="16.649999999999999" customHeight="1" x14ac:dyDescent="0.25"/>
    <row r="3" spans="1:1" ht="16.649999999999999" customHeight="1" x14ac:dyDescent="0.25"/>
    <row r="4" spans="1:1" ht="16.649999999999999" customHeight="1" x14ac:dyDescent="0.25"/>
    <row r="5" spans="1:1" ht="16.649999999999999" customHeight="1" x14ac:dyDescent="0.25"/>
    <row r="6" spans="1:1" ht="16.649999999999999" customHeight="1" x14ac:dyDescent="0.25"/>
    <row r="7" spans="1:1" ht="16.649999999999999" customHeight="1" x14ac:dyDescent="0.25"/>
    <row r="8" spans="1:1" ht="16.649999999999999" customHeight="1" x14ac:dyDescent="0.25"/>
    <row r="9" spans="1:1" ht="16.649999999999999" customHeight="1" x14ac:dyDescent="0.25"/>
    <row r="10" spans="1:1" ht="16.649999999999999" customHeight="1" x14ac:dyDescent="0.25"/>
    <row r="11" spans="1:1" ht="16.649999999999999" customHeight="1" x14ac:dyDescent="0.25"/>
    <row r="12" spans="1:1" ht="16.649999999999999" customHeight="1" x14ac:dyDescent="0.25"/>
    <row r="13" spans="1:1" ht="16.649999999999999" customHeight="1" x14ac:dyDescent="0.25"/>
    <row r="14" spans="1:1" ht="16.649999999999999" customHeight="1" x14ac:dyDescent="0.25"/>
    <row r="15" spans="1:1" ht="16.649999999999999" customHeight="1" x14ac:dyDescent="0.25"/>
    <row r="16" spans="1:1" ht="16.649999999999999" customHeight="1" x14ac:dyDescent="0.25"/>
    <row r="17" ht="16.649999999999999" customHeight="1" x14ac:dyDescent="0.25"/>
    <row r="18" ht="16.649999999999999" customHeight="1" x14ac:dyDescent="0.25"/>
    <row r="19" ht="16.649999999999999" customHeight="1" x14ac:dyDescent="0.25"/>
    <row r="20" ht="16.649999999999999" customHeight="1" x14ac:dyDescent="0.25"/>
    <row r="21" ht="16.649999999999999" customHeight="1" x14ac:dyDescent="0.25"/>
    <row r="22" ht="16.649999999999999" customHeight="1" x14ac:dyDescent="0.25"/>
    <row r="23" ht="16.649999999999999" customHeight="1" x14ac:dyDescent="0.25"/>
    <row r="24" ht="16.649999999999999" customHeight="1" x14ac:dyDescent="0.25"/>
    <row r="25" ht="16.649999999999999" customHeight="1" x14ac:dyDescent="0.25"/>
    <row r="26" ht="16.649999999999999" customHeight="1" x14ac:dyDescent="0.25"/>
    <row r="27" ht="16.649999999999999" customHeight="1" x14ac:dyDescent="0.25"/>
    <row r="28" ht="16.649999999999999" customHeight="1" x14ac:dyDescent="0.25"/>
    <row r="29" ht="16.649999999999999" customHeight="1" x14ac:dyDescent="0.25"/>
    <row r="30" ht="16.649999999999999" customHeight="1" x14ac:dyDescent="0.25"/>
    <row r="31" ht="16.649999999999999" customHeight="1" x14ac:dyDescent="0.25"/>
    <row r="32" ht="16.649999999999999" customHeight="1" x14ac:dyDescent="0.25"/>
    <row r="33" ht="16.649999999999999" customHeight="1" x14ac:dyDescent="0.25"/>
    <row r="34" ht="16.649999999999999" customHeight="1" x14ac:dyDescent="0.25"/>
    <row r="35" ht="16.649999999999999" customHeight="1" x14ac:dyDescent="0.25"/>
    <row r="36" ht="16.649999999999999" customHeight="1" x14ac:dyDescent="0.25"/>
    <row r="37" ht="16.649999999999999" customHeight="1" x14ac:dyDescent="0.25"/>
    <row r="38" ht="16.649999999999999" customHeight="1" x14ac:dyDescent="0.25"/>
    <row r="39" ht="16.649999999999999" customHeight="1" x14ac:dyDescent="0.25"/>
    <row r="40" ht="16.649999999999999" customHeight="1" x14ac:dyDescent="0.25"/>
    <row r="41" ht="16.649999999999999" customHeight="1" x14ac:dyDescent="0.25"/>
    <row r="42" ht="16.649999999999999" customHeight="1" x14ac:dyDescent="0.25"/>
    <row r="43" ht="16.649999999999999" customHeight="1" x14ac:dyDescent="0.25"/>
    <row r="44" ht="16.649999999999999" customHeight="1" x14ac:dyDescent="0.25"/>
    <row r="45" ht="16.649999999999999" customHeight="1" x14ac:dyDescent="0.25"/>
    <row r="46" ht="16.649999999999999" customHeight="1" x14ac:dyDescent="0.25"/>
    <row r="47" ht="16.649999999999999" customHeight="1" x14ac:dyDescent="0.25"/>
    <row r="48"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row r="99" ht="16.649999999999999" customHeight="1" x14ac:dyDescent="0.25"/>
    <row r="100" ht="16.649999999999999" customHeight="1" x14ac:dyDescent="0.25"/>
  </sheetData>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00"/>
  <sheetViews>
    <sheetView showRuler="0" zoomScaleNormal="100" workbookViewId="0"/>
  </sheetViews>
  <sheetFormatPr defaultColWidth="13.08984375" defaultRowHeight="12.5" x14ac:dyDescent="0.25"/>
  <cols>
    <col min="1" max="26" width="20.1796875" customWidth="1"/>
  </cols>
  <sheetData>
    <row r="1" spans="1:1" ht="16.649999999999999" customHeight="1" x14ac:dyDescent="0.35">
      <c r="A1" s="4" t="s">
        <v>289</v>
      </c>
    </row>
    <row r="2" spans="1:1" ht="16.649999999999999" customHeight="1" x14ac:dyDescent="0.25"/>
    <row r="3" spans="1:1" ht="16.649999999999999" customHeight="1" x14ac:dyDescent="0.25"/>
    <row r="4" spans="1:1" ht="16.649999999999999" customHeight="1" x14ac:dyDescent="0.25"/>
    <row r="5" spans="1:1" ht="16.649999999999999" customHeight="1" x14ac:dyDescent="0.25"/>
    <row r="6" spans="1:1" ht="16.649999999999999" customHeight="1" x14ac:dyDescent="0.25"/>
    <row r="7" spans="1:1" ht="16.649999999999999" customHeight="1" x14ac:dyDescent="0.25"/>
    <row r="8" spans="1:1" ht="16.649999999999999" customHeight="1" x14ac:dyDescent="0.25"/>
    <row r="9" spans="1:1" ht="16.649999999999999" customHeight="1" x14ac:dyDescent="0.25"/>
    <row r="10" spans="1:1" ht="16.649999999999999" customHeight="1" x14ac:dyDescent="0.25"/>
    <row r="11" spans="1:1" ht="16.649999999999999" customHeight="1" x14ac:dyDescent="0.25"/>
    <row r="12" spans="1:1" ht="16.649999999999999" customHeight="1" x14ac:dyDescent="0.25"/>
    <row r="13" spans="1:1" ht="16.649999999999999" customHeight="1" x14ac:dyDescent="0.25"/>
    <row r="14" spans="1:1" ht="16.649999999999999" customHeight="1" x14ac:dyDescent="0.25"/>
    <row r="15" spans="1:1" ht="16.649999999999999" customHeight="1" x14ac:dyDescent="0.25"/>
    <row r="16" spans="1:1" ht="16.649999999999999" customHeight="1" x14ac:dyDescent="0.25"/>
    <row r="17" ht="16.649999999999999" customHeight="1" x14ac:dyDescent="0.25"/>
    <row r="18" ht="16.649999999999999" customHeight="1" x14ac:dyDescent="0.25"/>
    <row r="19" ht="16.649999999999999" customHeight="1" x14ac:dyDescent="0.25"/>
    <row r="20" ht="16.649999999999999" customHeight="1" x14ac:dyDescent="0.25"/>
    <row r="21" ht="16.649999999999999" customHeight="1" x14ac:dyDescent="0.25"/>
    <row r="22" ht="16.649999999999999" customHeight="1" x14ac:dyDescent="0.25"/>
    <row r="23" ht="16.649999999999999" customHeight="1" x14ac:dyDescent="0.25"/>
    <row r="24" ht="16.649999999999999" customHeight="1" x14ac:dyDescent="0.25"/>
    <row r="25" ht="16.649999999999999" customHeight="1" x14ac:dyDescent="0.25"/>
    <row r="26" ht="16.649999999999999" customHeight="1" x14ac:dyDescent="0.25"/>
    <row r="27" ht="16.649999999999999" customHeight="1" x14ac:dyDescent="0.25"/>
    <row r="28" ht="16.649999999999999" customHeight="1" x14ac:dyDescent="0.25"/>
    <row r="29" ht="16.649999999999999" customHeight="1" x14ac:dyDescent="0.25"/>
    <row r="30" ht="16.649999999999999" customHeight="1" x14ac:dyDescent="0.25"/>
    <row r="31" ht="16.649999999999999" customHeight="1" x14ac:dyDescent="0.25"/>
    <row r="32" ht="16.649999999999999" customHeight="1" x14ac:dyDescent="0.25"/>
    <row r="33" ht="16.649999999999999" customHeight="1" x14ac:dyDescent="0.25"/>
    <row r="34" ht="16.649999999999999" customHeight="1" x14ac:dyDescent="0.25"/>
    <row r="35" ht="16.649999999999999" customHeight="1" x14ac:dyDescent="0.25"/>
    <row r="36" ht="16.649999999999999" customHeight="1" x14ac:dyDescent="0.25"/>
    <row r="37" ht="16.649999999999999" customHeight="1" x14ac:dyDescent="0.25"/>
    <row r="38" ht="16.649999999999999" customHeight="1" x14ac:dyDescent="0.25"/>
    <row r="39" ht="16.649999999999999" customHeight="1" x14ac:dyDescent="0.25"/>
    <row r="40" ht="16.649999999999999" customHeight="1" x14ac:dyDescent="0.25"/>
    <row r="41" ht="16.649999999999999" customHeight="1" x14ac:dyDescent="0.25"/>
    <row r="42" ht="16.649999999999999" customHeight="1" x14ac:dyDescent="0.25"/>
    <row r="43" ht="16.649999999999999" customHeight="1" x14ac:dyDescent="0.25"/>
    <row r="44" ht="16.649999999999999" customHeight="1" x14ac:dyDescent="0.25"/>
    <row r="45" ht="16.649999999999999" customHeight="1" x14ac:dyDescent="0.25"/>
    <row r="46" ht="16.649999999999999" customHeight="1" x14ac:dyDescent="0.25"/>
    <row r="47" ht="16.649999999999999" customHeight="1" x14ac:dyDescent="0.25"/>
    <row r="48"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row r="99" ht="16.649999999999999" customHeight="1" x14ac:dyDescent="0.25"/>
    <row r="100" ht="16.649999999999999" customHeight="1" x14ac:dyDescent="0.25"/>
  </sheetData>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Ruler="0" zoomScaleNormal="100" workbookViewId="0"/>
  </sheetViews>
  <sheetFormatPr defaultColWidth="13.08984375" defaultRowHeight="12.5" x14ac:dyDescent="0.25"/>
  <cols>
    <col min="1" max="1" width="39.08984375" customWidth="1"/>
    <col min="2" max="2" width="30.7265625" customWidth="1"/>
    <col min="3" max="3" width="34.36328125" customWidth="1"/>
    <col min="4" max="4" width="30.7265625" customWidth="1"/>
    <col min="5" max="21" width="20.1796875" customWidth="1"/>
  </cols>
  <sheetData>
    <row r="1" spans="1:8" ht="23.25" customHeight="1" x14ac:dyDescent="0.4">
      <c r="A1" s="9" t="s">
        <v>14</v>
      </c>
    </row>
    <row r="2" spans="1:8" ht="16.649999999999999" customHeight="1" x14ac:dyDescent="0.25"/>
    <row r="3" spans="1:8" ht="35.75" customHeight="1" x14ac:dyDescent="0.35">
      <c r="A3" s="140" t="s">
        <v>290</v>
      </c>
      <c r="B3" s="141" t="s">
        <v>291</v>
      </c>
      <c r="C3" s="141" t="s">
        <v>292</v>
      </c>
      <c r="D3" s="141" t="s">
        <v>293</v>
      </c>
    </row>
    <row r="4" spans="1:8" ht="172.5" customHeight="1" x14ac:dyDescent="0.25">
      <c r="A4" s="142" t="s">
        <v>294</v>
      </c>
      <c r="B4" s="142" t="s">
        <v>295</v>
      </c>
      <c r="C4" s="142" t="s">
        <v>702</v>
      </c>
      <c r="D4" s="142" t="s">
        <v>296</v>
      </c>
    </row>
    <row r="5" spans="1:8" ht="16.649999999999999" customHeight="1" x14ac:dyDescent="0.25">
      <c r="A5" s="326"/>
      <c r="B5" s="326"/>
      <c r="C5" s="326"/>
      <c r="D5" s="326"/>
      <c r="E5" s="326"/>
      <c r="F5" s="326"/>
    </row>
    <row r="6" spans="1:8" ht="16.649999999999999" customHeight="1" x14ac:dyDescent="0.25"/>
    <row r="7" spans="1:8" ht="23.25" customHeight="1" x14ac:dyDescent="0.4">
      <c r="A7" s="342" t="s">
        <v>297</v>
      </c>
      <c r="B7" s="326"/>
      <c r="C7" s="326"/>
    </row>
    <row r="8" spans="1:8" ht="39.15" customHeight="1" thickBot="1" x14ac:dyDescent="0.4">
      <c r="A8" s="299" t="s">
        <v>298</v>
      </c>
      <c r="B8" s="144" t="s">
        <v>299</v>
      </c>
      <c r="C8" s="144" t="s">
        <v>300</v>
      </c>
      <c r="D8" s="144" t="s">
        <v>301</v>
      </c>
      <c r="E8" s="348" t="s">
        <v>302</v>
      </c>
      <c r="F8" s="326"/>
      <c r="G8" s="326"/>
      <c r="H8" s="326"/>
    </row>
    <row r="9" spans="1:8" ht="19.149999999999999" customHeight="1" x14ac:dyDescent="0.35">
      <c r="A9" s="321" t="s">
        <v>718</v>
      </c>
      <c r="B9" s="279" t="s">
        <v>303</v>
      </c>
      <c r="C9" s="279" t="s">
        <v>304</v>
      </c>
      <c r="D9" s="146">
        <v>2021</v>
      </c>
      <c r="E9" s="346" t="s">
        <v>305</v>
      </c>
      <c r="F9" s="341"/>
      <c r="G9" s="341"/>
      <c r="H9" s="341"/>
    </row>
    <row r="10" spans="1:8" ht="19.149999999999999" customHeight="1" x14ac:dyDescent="0.35">
      <c r="A10" s="298" t="s">
        <v>306</v>
      </c>
      <c r="B10" s="79" t="s">
        <v>307</v>
      </c>
      <c r="C10" s="79" t="s">
        <v>308</v>
      </c>
      <c r="D10" s="147">
        <v>2022</v>
      </c>
      <c r="E10" s="347" t="s">
        <v>309</v>
      </c>
      <c r="F10" s="326"/>
      <c r="G10" s="326"/>
      <c r="H10" s="326"/>
    </row>
    <row r="11" spans="1:8" ht="16.649999999999999" customHeight="1" x14ac:dyDescent="0.35">
      <c r="A11" s="298" t="s">
        <v>310</v>
      </c>
      <c r="B11" s="304" t="s">
        <v>311</v>
      </c>
      <c r="C11" s="304" t="s">
        <v>312</v>
      </c>
      <c r="D11" s="148" t="s">
        <v>313</v>
      </c>
      <c r="E11" s="347" t="s">
        <v>314</v>
      </c>
      <c r="F11" s="326"/>
      <c r="G11" s="326"/>
      <c r="H11" s="326"/>
    </row>
    <row r="12" spans="1:8" ht="29.15" customHeight="1" x14ac:dyDescent="0.35">
      <c r="A12" s="4" t="s">
        <v>315</v>
      </c>
      <c r="B12" s="304" t="s">
        <v>316</v>
      </c>
      <c r="C12" s="304" t="s">
        <v>317</v>
      </c>
      <c r="D12" s="147">
        <v>2024</v>
      </c>
      <c r="E12" s="347" t="s">
        <v>318</v>
      </c>
      <c r="F12" s="326"/>
      <c r="G12" s="326"/>
      <c r="H12" s="326"/>
    </row>
    <row r="13" spans="1:8" ht="15.5" x14ac:dyDescent="0.35">
      <c r="A13" s="38" t="s">
        <v>319</v>
      </c>
      <c r="B13" s="133" t="s">
        <v>320</v>
      </c>
      <c r="C13" s="133" t="s">
        <v>321</v>
      </c>
      <c r="D13" s="149">
        <v>2021</v>
      </c>
      <c r="E13" s="345" t="s">
        <v>703</v>
      </c>
      <c r="F13" s="326"/>
      <c r="G13" s="326"/>
      <c r="H13" s="326"/>
    </row>
    <row r="14" spans="1:8" ht="16.649999999999999" customHeight="1" x14ac:dyDescent="0.3">
      <c r="A14" s="64"/>
      <c r="B14" s="64"/>
      <c r="C14" s="64"/>
      <c r="D14" s="64"/>
      <c r="E14" s="64"/>
      <c r="F14" s="64"/>
      <c r="G14" s="64"/>
      <c r="H14" s="64"/>
    </row>
    <row r="15" spans="1:8" x14ac:dyDescent="0.25">
      <c r="A15" s="330" t="s">
        <v>322</v>
      </c>
      <c r="B15" s="326"/>
      <c r="C15" s="326"/>
      <c r="D15" s="326"/>
      <c r="E15" s="326"/>
      <c r="F15" s="326"/>
      <c r="G15" s="326"/>
    </row>
    <row r="16" spans="1:8" ht="15.75" customHeight="1" x14ac:dyDescent="0.25">
      <c r="A16" s="330" t="s">
        <v>323</v>
      </c>
      <c r="B16" s="326"/>
      <c r="C16" s="326"/>
      <c r="D16" s="326"/>
      <c r="E16" s="326"/>
      <c r="F16" s="326"/>
      <c r="G16" s="326"/>
    </row>
    <row r="17" spans="1:7" ht="23.25" customHeight="1" x14ac:dyDescent="0.25">
      <c r="A17" s="330" t="s">
        <v>324</v>
      </c>
      <c r="B17" s="326"/>
      <c r="C17" s="326"/>
      <c r="D17" s="326"/>
      <c r="E17" s="326"/>
      <c r="F17" s="326"/>
      <c r="G17" s="326"/>
    </row>
    <row r="18" spans="1:7" x14ac:dyDescent="0.25">
      <c r="A18" s="344" t="s">
        <v>325</v>
      </c>
      <c r="B18" s="326"/>
      <c r="C18" s="326"/>
      <c r="D18" s="326"/>
      <c r="E18" s="326"/>
      <c r="F18" s="326"/>
      <c r="G18" s="326"/>
    </row>
    <row r="19" spans="1:7" x14ac:dyDescent="0.25">
      <c r="A19" s="330" t="s">
        <v>326</v>
      </c>
      <c r="B19" s="326"/>
      <c r="C19" s="326"/>
      <c r="D19" s="326"/>
      <c r="E19" s="326"/>
      <c r="F19" s="326"/>
      <c r="G19" s="326"/>
    </row>
    <row r="20" spans="1:7" ht="16.649999999999999" customHeight="1" x14ac:dyDescent="0.25"/>
    <row r="21" spans="1:7" ht="16.649999999999999" customHeight="1" x14ac:dyDescent="0.25"/>
    <row r="22" spans="1:7" ht="16.649999999999999" customHeight="1" x14ac:dyDescent="0.25"/>
    <row r="23" spans="1:7" ht="16.649999999999999" customHeight="1" x14ac:dyDescent="0.25"/>
    <row r="24" spans="1:7" ht="16.649999999999999" customHeight="1" x14ac:dyDescent="0.25"/>
    <row r="25" spans="1:7" ht="16.649999999999999" customHeight="1" x14ac:dyDescent="0.25"/>
    <row r="26" spans="1:7" ht="16.649999999999999" customHeight="1" x14ac:dyDescent="0.25"/>
    <row r="27" spans="1:7" ht="16.649999999999999" customHeight="1" x14ac:dyDescent="0.25"/>
    <row r="28" spans="1:7" ht="16.649999999999999" customHeight="1" x14ac:dyDescent="0.25"/>
    <row r="29" spans="1:7" ht="16.649999999999999" customHeight="1" x14ac:dyDescent="0.25"/>
    <row r="30" spans="1:7" ht="16.649999999999999" customHeight="1" x14ac:dyDescent="0.25"/>
    <row r="31" spans="1:7" ht="16.649999999999999" customHeight="1" x14ac:dyDescent="0.25"/>
    <row r="32" spans="1:7" ht="16.649999999999999" customHeight="1" x14ac:dyDescent="0.25"/>
    <row r="33" ht="16.649999999999999" customHeight="1" x14ac:dyDescent="0.25"/>
    <row r="34" ht="16.649999999999999" customHeight="1" x14ac:dyDescent="0.25"/>
    <row r="35" ht="16.649999999999999" customHeight="1" x14ac:dyDescent="0.25"/>
    <row r="36" ht="16.649999999999999" customHeight="1" x14ac:dyDescent="0.25"/>
    <row r="37" ht="16.649999999999999" customHeight="1" x14ac:dyDescent="0.25"/>
    <row r="38" ht="16.649999999999999" customHeight="1" x14ac:dyDescent="0.25"/>
    <row r="39" ht="16.649999999999999" customHeight="1" x14ac:dyDescent="0.25"/>
    <row r="40" ht="16.649999999999999" customHeight="1" x14ac:dyDescent="0.25"/>
    <row r="41" ht="16.649999999999999" customHeight="1" x14ac:dyDescent="0.25"/>
    <row r="42" ht="16.649999999999999" customHeight="1" x14ac:dyDescent="0.25"/>
    <row r="43" ht="16.649999999999999" customHeight="1" x14ac:dyDescent="0.25"/>
    <row r="44" ht="16.649999999999999" customHeight="1" x14ac:dyDescent="0.25"/>
    <row r="45" ht="16.649999999999999" customHeight="1" x14ac:dyDescent="0.25"/>
    <row r="46" ht="16.649999999999999" customHeight="1" x14ac:dyDescent="0.25"/>
    <row r="47" ht="16.649999999999999" customHeight="1" x14ac:dyDescent="0.25"/>
    <row r="48"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sheetData>
  <mergeCells count="15">
    <mergeCell ref="A5:B5"/>
    <mergeCell ref="A7:C7"/>
    <mergeCell ref="C5:D5"/>
    <mergeCell ref="E5:F5"/>
    <mergeCell ref="E8:H8"/>
    <mergeCell ref="E13:H13"/>
    <mergeCell ref="E9:H9"/>
    <mergeCell ref="E10:H10"/>
    <mergeCell ref="E11:H11"/>
    <mergeCell ref="E12:H12"/>
    <mergeCell ref="A15:G15"/>
    <mergeCell ref="A16:G16"/>
    <mergeCell ref="A19:G19"/>
    <mergeCell ref="A18:G18"/>
    <mergeCell ref="A17:G17"/>
  </mergeCells>
  <pageMargins left="0.75" right="0.75" top="1" bottom="1" header="0.5" footer="0.5"/>
  <pageSetup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6"/>
  <sheetViews>
    <sheetView showRuler="0" zoomScaleNormal="100" workbookViewId="0">
      <selection sqref="A1:E1"/>
    </sheetView>
  </sheetViews>
  <sheetFormatPr defaultColWidth="13.08984375" defaultRowHeight="12.5" x14ac:dyDescent="0.25"/>
  <cols>
    <col min="1" max="1" width="62.81640625" customWidth="1"/>
    <col min="2" max="28" width="20.1796875" customWidth="1"/>
  </cols>
  <sheetData>
    <row r="1" spans="1:11" ht="23.25" customHeight="1" x14ac:dyDescent="0.4">
      <c r="A1" s="342" t="s">
        <v>16</v>
      </c>
      <c r="B1" s="326"/>
      <c r="C1" s="326"/>
      <c r="D1" s="326"/>
      <c r="E1" s="326"/>
    </row>
    <row r="2" spans="1:11" ht="32.5" customHeight="1" x14ac:dyDescent="0.35">
      <c r="A2" s="10" t="s">
        <v>327</v>
      </c>
      <c r="B2" s="350">
        <v>2019</v>
      </c>
      <c r="C2" s="351"/>
      <c r="D2" s="351"/>
      <c r="E2" s="349">
        <f>'7 - Credit Short Term Debt Stoc'!$F$28</f>
        <v>2018</v>
      </c>
      <c r="F2" s="326"/>
      <c r="G2" s="326"/>
      <c r="H2" s="349">
        <f>E2-1</f>
        <v>2017</v>
      </c>
      <c r="I2" s="326"/>
      <c r="J2" s="326"/>
    </row>
    <row r="3" spans="1:11" ht="32.5" customHeight="1" x14ac:dyDescent="0.35">
      <c r="B3" s="150" t="s">
        <v>328</v>
      </c>
      <c r="C3" s="151" t="s">
        <v>329</v>
      </c>
      <c r="D3" s="152" t="s">
        <v>330</v>
      </c>
      <c r="E3" s="153" t="s">
        <v>328</v>
      </c>
      <c r="F3" s="112" t="s">
        <v>329</v>
      </c>
      <c r="G3" s="154" t="s">
        <v>330</v>
      </c>
      <c r="H3" s="153" t="s">
        <v>328</v>
      </c>
      <c r="I3" s="112" t="s">
        <v>329</v>
      </c>
      <c r="J3" s="154" t="s">
        <v>330</v>
      </c>
      <c r="K3" s="197"/>
    </row>
    <row r="4" spans="1:11" ht="16.649999999999999" customHeight="1" x14ac:dyDescent="0.3">
      <c r="A4" s="156"/>
      <c r="B4" s="155"/>
      <c r="C4" s="64"/>
      <c r="D4" s="156"/>
      <c r="E4" s="155"/>
      <c r="F4" s="64"/>
      <c r="G4" s="156"/>
      <c r="H4" s="155"/>
      <c r="I4" s="64"/>
      <c r="J4" s="156"/>
      <c r="K4" s="197"/>
    </row>
    <row r="5" spans="1:11" ht="16.649999999999999" customHeight="1" x14ac:dyDescent="0.35">
      <c r="A5" s="157" t="s">
        <v>331</v>
      </c>
      <c r="B5" s="158">
        <v>6678</v>
      </c>
      <c r="C5" s="159">
        <v>5628</v>
      </c>
      <c r="D5" s="160">
        <v>12306</v>
      </c>
      <c r="E5" s="161">
        <v>6560</v>
      </c>
      <c r="F5" s="162">
        <v>6051</v>
      </c>
      <c r="G5" s="163">
        <v>12611</v>
      </c>
      <c r="H5" s="161">
        <v>6611</v>
      </c>
      <c r="I5" s="162">
        <v>5643</v>
      </c>
      <c r="J5" s="163">
        <v>12254</v>
      </c>
      <c r="K5" s="197"/>
    </row>
    <row r="6" spans="1:11" ht="16.649999999999999" customHeight="1" x14ac:dyDescent="0.35">
      <c r="A6" s="164" t="s">
        <v>332</v>
      </c>
      <c r="B6" s="165">
        <v>0</v>
      </c>
      <c r="C6" s="54">
        <v>4839</v>
      </c>
      <c r="D6" s="166">
        <v>4839</v>
      </c>
      <c r="E6" s="167">
        <v>0</v>
      </c>
      <c r="F6" s="55">
        <v>5406</v>
      </c>
      <c r="G6" s="168">
        <v>5406</v>
      </c>
      <c r="H6" s="167">
        <v>0</v>
      </c>
      <c r="I6" s="55">
        <v>4873</v>
      </c>
      <c r="J6" s="168">
        <v>4873</v>
      </c>
      <c r="K6" s="197"/>
    </row>
    <row r="7" spans="1:11" ht="16.649999999999999" customHeight="1" x14ac:dyDescent="0.35">
      <c r="A7" s="169" t="s">
        <v>333</v>
      </c>
      <c r="B7" s="170">
        <v>2073</v>
      </c>
      <c r="C7" s="19">
        <v>863</v>
      </c>
      <c r="D7" s="171">
        <v>2936</v>
      </c>
      <c r="E7" s="172">
        <v>1972</v>
      </c>
      <c r="F7" s="3">
        <v>730</v>
      </c>
      <c r="G7" s="173">
        <v>2702</v>
      </c>
      <c r="H7" s="172">
        <v>1898</v>
      </c>
      <c r="I7" s="3">
        <v>824</v>
      </c>
      <c r="J7" s="173">
        <v>2722</v>
      </c>
      <c r="K7" s="197"/>
    </row>
    <row r="8" spans="1:11" ht="19.149999999999999" customHeight="1" x14ac:dyDescent="0.35">
      <c r="A8" s="169" t="s">
        <v>334</v>
      </c>
      <c r="B8" s="170">
        <v>255</v>
      </c>
      <c r="C8" s="19">
        <v>0</v>
      </c>
      <c r="D8" s="171">
        <v>255</v>
      </c>
      <c r="E8" s="172">
        <v>2669</v>
      </c>
      <c r="F8" s="3">
        <v>0</v>
      </c>
      <c r="G8" s="173">
        <v>2669</v>
      </c>
      <c r="H8" s="172">
        <v>0</v>
      </c>
      <c r="I8" s="3">
        <v>0</v>
      </c>
      <c r="J8" s="173">
        <v>0</v>
      </c>
      <c r="K8" s="197"/>
    </row>
    <row r="9" spans="1:11" ht="19.149999999999999" customHeight="1" x14ac:dyDescent="0.35">
      <c r="A9" s="169" t="s">
        <v>59</v>
      </c>
      <c r="B9" s="170">
        <v>152</v>
      </c>
      <c r="C9" s="19">
        <v>0</v>
      </c>
      <c r="D9" s="171">
        <v>152</v>
      </c>
      <c r="E9" s="172">
        <v>0</v>
      </c>
      <c r="F9" s="3">
        <v>0</v>
      </c>
      <c r="G9" s="173">
        <v>0</v>
      </c>
      <c r="H9" s="172">
        <v>0</v>
      </c>
      <c r="I9" s="3">
        <v>0</v>
      </c>
      <c r="J9" s="173">
        <v>0</v>
      </c>
      <c r="K9" s="197"/>
    </row>
    <row r="10" spans="1:11" ht="19.149999999999999" customHeight="1" x14ac:dyDescent="0.35">
      <c r="A10" s="169" t="s">
        <v>335</v>
      </c>
      <c r="B10" s="170">
        <v>1727</v>
      </c>
      <c r="C10" s="19">
        <v>1</v>
      </c>
      <c r="D10" s="171">
        <v>1728</v>
      </c>
      <c r="E10" s="172">
        <v>1867</v>
      </c>
      <c r="F10" s="3">
        <v>0</v>
      </c>
      <c r="G10" s="173">
        <v>1867</v>
      </c>
      <c r="H10" s="172">
        <v>2032</v>
      </c>
      <c r="I10" s="3">
        <v>0</v>
      </c>
      <c r="J10" s="173">
        <v>2032</v>
      </c>
      <c r="K10" s="197"/>
    </row>
    <row r="11" spans="1:11" ht="16.649999999999999" customHeight="1" x14ac:dyDescent="0.35">
      <c r="A11" s="169" t="s">
        <v>336</v>
      </c>
      <c r="B11" s="170">
        <v>396</v>
      </c>
      <c r="C11" s="19">
        <v>0</v>
      </c>
      <c r="D11" s="171">
        <v>396</v>
      </c>
      <c r="E11" s="172">
        <v>392</v>
      </c>
      <c r="F11" s="3">
        <v>0</v>
      </c>
      <c r="G11" s="173">
        <v>392</v>
      </c>
      <c r="H11" s="172">
        <v>372</v>
      </c>
      <c r="I11" s="3">
        <v>0</v>
      </c>
      <c r="J11" s="173">
        <v>372</v>
      </c>
      <c r="K11" s="197"/>
    </row>
    <row r="12" spans="1:11" ht="16.649999999999999" customHeight="1" x14ac:dyDescent="0.35">
      <c r="A12" s="169" t="s">
        <v>58</v>
      </c>
      <c r="B12" s="170">
        <v>159</v>
      </c>
      <c r="C12" s="19">
        <v>0</v>
      </c>
      <c r="D12" s="171">
        <v>159</v>
      </c>
      <c r="E12" s="172">
        <v>-12</v>
      </c>
      <c r="F12" s="3">
        <v>0</v>
      </c>
      <c r="G12" s="173">
        <v>-12</v>
      </c>
      <c r="H12" s="172">
        <v>716</v>
      </c>
      <c r="I12" s="3">
        <v>0</v>
      </c>
      <c r="J12" s="173">
        <v>716</v>
      </c>
      <c r="K12" s="197"/>
    </row>
    <row r="13" spans="1:11" ht="16.649999999999999" customHeight="1" x14ac:dyDescent="0.35">
      <c r="A13" s="174" t="s">
        <v>337</v>
      </c>
      <c r="B13" s="175">
        <v>-4</v>
      </c>
      <c r="C13" s="30">
        <v>0</v>
      </c>
      <c r="D13" s="176">
        <v>-4</v>
      </c>
      <c r="E13" s="177">
        <v>-7</v>
      </c>
      <c r="F13" s="53">
        <v>0</v>
      </c>
      <c r="G13" s="178">
        <v>-7</v>
      </c>
      <c r="H13" s="177">
        <v>-8</v>
      </c>
      <c r="I13" s="53">
        <v>0</v>
      </c>
      <c r="J13" s="178">
        <v>-8</v>
      </c>
      <c r="K13" s="197"/>
    </row>
    <row r="14" spans="1:11" ht="16.649999999999999" customHeight="1" x14ac:dyDescent="0.35">
      <c r="A14" s="179" t="s">
        <v>338</v>
      </c>
      <c r="B14" s="180">
        <v>4758</v>
      </c>
      <c r="C14" s="181">
        <v>5703</v>
      </c>
      <c r="D14" s="182">
        <v>10461</v>
      </c>
      <c r="E14" s="183">
        <f>SUM(E6:E13)</f>
        <v>6881</v>
      </c>
      <c r="F14" s="184">
        <f>SUM(F6:F13)</f>
        <v>6136</v>
      </c>
      <c r="G14" s="185">
        <f>SUM(G6:G13)</f>
        <v>13017</v>
      </c>
      <c r="H14" s="183">
        <f>SUM(H6:H13)</f>
        <v>5010</v>
      </c>
      <c r="I14" s="184">
        <v>5697</v>
      </c>
      <c r="J14" s="185">
        <f>SUM(J6:J13)</f>
        <v>10707</v>
      </c>
      <c r="K14" s="197"/>
    </row>
    <row r="15" spans="1:11" ht="16.649999999999999" customHeight="1" x14ac:dyDescent="0.35">
      <c r="A15" s="186" t="s">
        <v>339</v>
      </c>
      <c r="B15" s="165">
        <v>1920</v>
      </c>
      <c r="C15" s="54">
        <v>-75</v>
      </c>
      <c r="D15" s="166">
        <v>1845</v>
      </c>
      <c r="E15" s="167">
        <v>-321</v>
      </c>
      <c r="F15" s="55">
        <v>-85</v>
      </c>
      <c r="G15" s="168">
        <v>-406</v>
      </c>
      <c r="H15" s="167">
        <v>1601</v>
      </c>
      <c r="I15" s="55">
        <v>-54</v>
      </c>
      <c r="J15" s="168">
        <v>1547</v>
      </c>
      <c r="K15" s="197"/>
    </row>
    <row r="16" spans="1:11" ht="16.649999999999999" customHeight="1" x14ac:dyDescent="0.35">
      <c r="A16" s="169" t="s">
        <v>340</v>
      </c>
      <c r="B16" s="170">
        <v>-738</v>
      </c>
      <c r="C16" s="19">
        <v>-1</v>
      </c>
      <c r="D16" s="171">
        <v>-739</v>
      </c>
      <c r="E16" s="172">
        <v>-671</v>
      </c>
      <c r="F16" s="3">
        <v>-2</v>
      </c>
      <c r="G16" s="173">
        <v>-673</v>
      </c>
      <c r="H16" s="172">
        <v>-588</v>
      </c>
      <c r="I16" s="3">
        <v>-1</v>
      </c>
      <c r="J16" s="173">
        <v>-589</v>
      </c>
      <c r="K16" s="197"/>
    </row>
    <row r="17" spans="1:11" ht="16.649999999999999" customHeight="1" x14ac:dyDescent="0.35">
      <c r="A17" s="174" t="s">
        <v>341</v>
      </c>
      <c r="B17" s="175">
        <v>119</v>
      </c>
      <c r="C17" s="30">
        <v>76</v>
      </c>
      <c r="D17" s="176">
        <v>195</v>
      </c>
      <c r="E17" s="177">
        <v>107</v>
      </c>
      <c r="F17" s="53">
        <v>87</v>
      </c>
      <c r="G17" s="178">
        <v>194</v>
      </c>
      <c r="H17" s="177">
        <v>93</v>
      </c>
      <c r="I17" s="53">
        <v>55</v>
      </c>
      <c r="J17" s="178">
        <v>148</v>
      </c>
      <c r="K17" s="197"/>
    </row>
    <row r="18" spans="1:11" ht="16.649999999999999" customHeight="1" x14ac:dyDescent="0.35">
      <c r="A18" s="186" t="s">
        <v>342</v>
      </c>
      <c r="B18" s="165">
        <v>1301</v>
      </c>
      <c r="C18" s="54">
        <v>0</v>
      </c>
      <c r="D18" s="166">
        <v>1301</v>
      </c>
      <c r="E18" s="167">
        <f>SUM(E15:E17)</f>
        <v>-885</v>
      </c>
      <c r="F18" s="55">
        <v>0</v>
      </c>
      <c r="G18" s="168">
        <f>SUM(G15:G17)</f>
        <v>-885</v>
      </c>
      <c r="H18" s="167">
        <v>1106</v>
      </c>
      <c r="I18" s="55">
        <v>0</v>
      </c>
      <c r="J18" s="168">
        <f>SUM(J15:J17)</f>
        <v>1106</v>
      </c>
      <c r="K18" s="197"/>
    </row>
    <row r="19" spans="1:11" ht="16.649999999999999" customHeight="1" x14ac:dyDescent="0.35">
      <c r="A19" s="174" t="s">
        <v>79</v>
      </c>
      <c r="B19" s="175">
        <v>-229</v>
      </c>
      <c r="C19" s="30">
        <v>0</v>
      </c>
      <c r="D19" s="176">
        <v>-229</v>
      </c>
      <c r="E19" s="177">
        <v>-696</v>
      </c>
      <c r="F19" s="53">
        <v>0</v>
      </c>
      <c r="G19" s="178">
        <v>-696</v>
      </c>
      <c r="H19" s="177">
        <v>-30</v>
      </c>
      <c r="I19" s="53">
        <v>0</v>
      </c>
      <c r="J19" s="178">
        <v>-30</v>
      </c>
      <c r="K19" s="197"/>
    </row>
    <row r="20" spans="1:11" ht="16.649999999999999" customHeight="1" x14ac:dyDescent="0.35">
      <c r="A20" s="186" t="s">
        <v>343</v>
      </c>
      <c r="B20" s="165">
        <v>1530</v>
      </c>
      <c r="C20" s="54">
        <v>0</v>
      </c>
      <c r="D20" s="166">
        <v>1530</v>
      </c>
      <c r="E20" s="167">
        <v>-189</v>
      </c>
      <c r="F20" s="55">
        <v>0</v>
      </c>
      <c r="G20" s="168">
        <v>-189</v>
      </c>
      <c r="H20" s="167">
        <v>1136</v>
      </c>
      <c r="I20" s="55">
        <v>0</v>
      </c>
      <c r="J20" s="168">
        <v>1136</v>
      </c>
      <c r="K20" s="197"/>
    </row>
    <row r="21" spans="1:11" ht="19.149999999999999" customHeight="1" x14ac:dyDescent="0.35">
      <c r="A21" s="174" t="s">
        <v>344</v>
      </c>
      <c r="B21" s="175">
        <v>121</v>
      </c>
      <c r="C21" s="30">
        <v>0</v>
      </c>
      <c r="D21" s="176">
        <v>121</v>
      </c>
      <c r="E21" s="177">
        <v>121</v>
      </c>
      <c r="F21" s="53">
        <v>0</v>
      </c>
      <c r="G21" s="178">
        <v>121</v>
      </c>
      <c r="H21" s="177">
        <v>124</v>
      </c>
      <c r="I21" s="53">
        <v>0</v>
      </c>
      <c r="J21" s="178">
        <v>124</v>
      </c>
      <c r="K21" s="197"/>
    </row>
    <row r="22" spans="1:11" ht="19.149999999999999" customHeight="1" x14ac:dyDescent="0.35">
      <c r="A22" s="187" t="s">
        <v>345</v>
      </c>
      <c r="B22" s="188">
        <v>1409</v>
      </c>
      <c r="C22" s="32">
        <v>0</v>
      </c>
      <c r="D22" s="189">
        <v>1409</v>
      </c>
      <c r="E22" s="190">
        <v>-310</v>
      </c>
      <c r="F22" s="191">
        <v>0</v>
      </c>
      <c r="G22" s="192">
        <v>-310</v>
      </c>
      <c r="H22" s="190">
        <v>1012</v>
      </c>
      <c r="I22" s="191">
        <v>0</v>
      </c>
      <c r="J22" s="192">
        <v>1012</v>
      </c>
      <c r="K22" s="197"/>
    </row>
    <row r="23" spans="1:11" ht="16.649999999999999" customHeight="1" x14ac:dyDescent="0.35">
      <c r="A23" s="193" t="s">
        <v>346</v>
      </c>
      <c r="B23" s="194"/>
      <c r="C23" s="27"/>
      <c r="D23" s="195">
        <v>1409</v>
      </c>
      <c r="E23" s="194"/>
      <c r="F23" s="27"/>
      <c r="G23" s="196">
        <v>310</v>
      </c>
      <c r="H23" s="194"/>
      <c r="I23" s="27"/>
      <c r="J23" s="196">
        <v>1012</v>
      </c>
      <c r="K23" s="197"/>
    </row>
    <row r="24" spans="1:11" ht="16.649999999999999" customHeight="1" x14ac:dyDescent="0.35">
      <c r="A24" s="169" t="s">
        <v>55</v>
      </c>
      <c r="B24" s="197"/>
      <c r="C24" s="28"/>
      <c r="D24" s="198"/>
      <c r="E24" s="197"/>
      <c r="H24" s="197"/>
      <c r="K24" s="197"/>
    </row>
    <row r="25" spans="1:11" ht="16.649999999999999" customHeight="1" x14ac:dyDescent="0.35">
      <c r="A25" s="199" t="s">
        <v>59</v>
      </c>
      <c r="B25" s="197"/>
      <c r="C25" s="28"/>
      <c r="D25" s="171">
        <v>-109</v>
      </c>
      <c r="E25" s="197"/>
      <c r="G25" s="173">
        <v>0</v>
      </c>
      <c r="H25" s="197"/>
      <c r="J25" s="173">
        <v>0</v>
      </c>
      <c r="K25" s="197"/>
    </row>
    <row r="26" spans="1:11" ht="16.649999999999999" customHeight="1" x14ac:dyDescent="0.35">
      <c r="A26" s="199" t="s">
        <v>57</v>
      </c>
      <c r="B26" s="197"/>
      <c r="C26" s="28"/>
      <c r="D26" s="171">
        <v>-157</v>
      </c>
      <c r="E26" s="197"/>
      <c r="G26" s="173">
        <v>-1825</v>
      </c>
      <c r="H26" s="197"/>
      <c r="J26" s="173">
        <v>0</v>
      </c>
      <c r="K26" s="197"/>
    </row>
    <row r="27" spans="1:11" ht="16.649999999999999" customHeight="1" x14ac:dyDescent="0.35">
      <c r="A27" s="199" t="s">
        <v>58</v>
      </c>
      <c r="B27" s="197"/>
      <c r="C27" s="28"/>
      <c r="D27" s="171">
        <v>-115</v>
      </c>
      <c r="E27" s="197"/>
      <c r="G27" s="173">
        <v>9</v>
      </c>
      <c r="H27" s="197"/>
      <c r="J27" s="173">
        <v>-448</v>
      </c>
      <c r="K27" s="197"/>
    </row>
    <row r="28" spans="1:11" ht="16.649999999999999" customHeight="1" x14ac:dyDescent="0.35">
      <c r="A28" s="199" t="s">
        <v>60</v>
      </c>
      <c r="B28" s="197"/>
      <c r="C28" s="28"/>
      <c r="D28" s="171">
        <v>88</v>
      </c>
      <c r="E28" s="197"/>
      <c r="G28" s="173">
        <v>0</v>
      </c>
      <c r="H28" s="197"/>
      <c r="J28" s="173">
        <v>-33</v>
      </c>
      <c r="K28" s="197"/>
    </row>
    <row r="29" spans="1:11" ht="16.649999999999999" customHeight="1" x14ac:dyDescent="0.35">
      <c r="A29" s="200" t="s">
        <v>347</v>
      </c>
      <c r="B29" s="201"/>
      <c r="C29" s="202"/>
      <c r="D29" s="203">
        <v>0</v>
      </c>
      <c r="E29" s="201"/>
      <c r="G29" s="204">
        <v>66</v>
      </c>
      <c r="H29" s="201"/>
      <c r="J29" s="204">
        <v>0</v>
      </c>
      <c r="K29" s="197"/>
    </row>
    <row r="30" spans="1:11" ht="23.25" customHeight="1" x14ac:dyDescent="0.3">
      <c r="A30" s="280" t="s">
        <v>704</v>
      </c>
      <c r="B30" s="205"/>
      <c r="C30" s="111"/>
      <c r="D30" s="206">
        <v>1702</v>
      </c>
      <c r="E30" s="205"/>
      <c r="F30" s="111"/>
      <c r="G30" s="207">
        <v>1440</v>
      </c>
      <c r="H30" s="205"/>
      <c r="I30" s="111"/>
      <c r="J30" s="207">
        <v>1493</v>
      </c>
      <c r="K30" s="197"/>
    </row>
    <row r="31" spans="1:11" ht="13.25" customHeight="1" x14ac:dyDescent="0.3">
      <c r="A31" s="352" t="s">
        <v>348</v>
      </c>
      <c r="B31" s="341"/>
      <c r="C31" s="341"/>
      <c r="D31" s="341"/>
      <c r="E31" s="341"/>
      <c r="F31" s="341"/>
      <c r="G31" s="341"/>
      <c r="H31" s="341"/>
      <c r="I31" s="341"/>
      <c r="J31" s="27"/>
    </row>
    <row r="32" spans="1:11" ht="16.649999999999999" customHeight="1" x14ac:dyDescent="0.25"/>
    <row r="33" ht="16.649999999999999" customHeight="1" x14ac:dyDescent="0.25"/>
    <row r="34" ht="16.649999999999999" customHeight="1" x14ac:dyDescent="0.25"/>
    <row r="35" ht="16.649999999999999" customHeight="1" x14ac:dyDescent="0.25"/>
    <row r="36" ht="16.649999999999999" customHeight="1" x14ac:dyDescent="0.25"/>
    <row r="37" ht="16.649999999999999" customHeight="1" x14ac:dyDescent="0.25"/>
    <row r="38" ht="16.649999999999999" customHeight="1" x14ac:dyDescent="0.25"/>
    <row r="39" ht="16.649999999999999" customHeight="1" x14ac:dyDescent="0.25"/>
    <row r="40" ht="16.649999999999999" customHeight="1" x14ac:dyDescent="0.25"/>
    <row r="41" ht="16.649999999999999" customHeight="1" x14ac:dyDescent="0.25"/>
    <row r="42" ht="16.649999999999999" customHeight="1" x14ac:dyDescent="0.25"/>
    <row r="43" ht="16.649999999999999" customHeight="1" x14ac:dyDescent="0.25"/>
    <row r="44" ht="16.649999999999999" customHeight="1" x14ac:dyDescent="0.25"/>
    <row r="45" ht="16.649999999999999" customHeight="1" x14ac:dyDescent="0.25"/>
    <row r="46" ht="16.649999999999999" customHeight="1" x14ac:dyDescent="0.25"/>
    <row r="47" ht="16.649999999999999" customHeight="1" x14ac:dyDescent="0.25"/>
    <row r="48"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sheetData>
  <mergeCells count="5">
    <mergeCell ref="A1:E1"/>
    <mergeCell ref="E2:G2"/>
    <mergeCell ref="B2:D2"/>
    <mergeCell ref="H2:J2"/>
    <mergeCell ref="A31:I31"/>
  </mergeCells>
  <pageMargins left="0.75" right="0.75" top="1" bottom="1" header="0.5" footer="0.5"/>
  <pageSetup scale="34"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8"/>
  <sheetViews>
    <sheetView showRuler="0" zoomScaleNormal="100" workbookViewId="0"/>
  </sheetViews>
  <sheetFormatPr defaultColWidth="13.08984375" defaultRowHeight="12.5" x14ac:dyDescent="0.25"/>
  <cols>
    <col min="1" max="1" width="86.7265625" customWidth="1"/>
    <col min="2" max="14" width="20.1796875" customWidth="1"/>
  </cols>
  <sheetData>
    <row r="1" spans="1:3" ht="23.25" customHeight="1" x14ac:dyDescent="0.4">
      <c r="A1" s="9" t="s">
        <v>17</v>
      </c>
    </row>
    <row r="2" spans="1:3" ht="32.5" customHeight="1" x14ac:dyDescent="0.35">
      <c r="A2" s="86" t="s">
        <v>158</v>
      </c>
      <c r="B2" s="87">
        <v>2019</v>
      </c>
      <c r="C2" s="88">
        <f>'7 - Credit Short Term Debt Stoc'!$F$28</f>
        <v>2018</v>
      </c>
    </row>
    <row r="3" spans="1:3" ht="15.5" x14ac:dyDescent="0.35">
      <c r="A3" s="26" t="s">
        <v>349</v>
      </c>
      <c r="B3" s="27"/>
      <c r="C3" s="27"/>
    </row>
    <row r="4" spans="1:3" ht="16.649999999999999" customHeight="1" x14ac:dyDescent="0.35">
      <c r="A4" s="4" t="s">
        <v>350</v>
      </c>
      <c r="B4" s="282">
        <v>798</v>
      </c>
      <c r="C4" s="283">
        <v>814000000</v>
      </c>
    </row>
    <row r="5" spans="1:3" ht="16.649999999999999" customHeight="1" x14ac:dyDescent="0.35">
      <c r="A5" s="4" t="s">
        <v>351</v>
      </c>
      <c r="B5" s="284">
        <v>189</v>
      </c>
      <c r="C5" s="285">
        <v>305000000</v>
      </c>
    </row>
    <row r="6" spans="1:3" ht="16.649999999999999" customHeight="1" x14ac:dyDescent="0.35">
      <c r="A6" s="56" t="s">
        <v>352</v>
      </c>
      <c r="B6" s="286">
        <v>22</v>
      </c>
      <c r="C6" s="287">
        <v>14000000</v>
      </c>
    </row>
    <row r="7" spans="1:3" ht="16.649999999999999" customHeight="1" x14ac:dyDescent="0.35">
      <c r="A7" s="92" t="s">
        <v>353</v>
      </c>
      <c r="B7" s="288">
        <v>1009</v>
      </c>
      <c r="C7" s="289">
        <v>1133000000</v>
      </c>
    </row>
    <row r="8" spans="1:3" ht="16.649999999999999" customHeight="1" x14ac:dyDescent="0.35">
      <c r="A8" s="26" t="s">
        <v>354</v>
      </c>
      <c r="B8" s="95"/>
      <c r="C8" s="95"/>
    </row>
    <row r="9" spans="1:3" ht="16.649999999999999" customHeight="1" x14ac:dyDescent="0.35">
      <c r="A9" s="4" t="s">
        <v>355</v>
      </c>
      <c r="B9" s="284">
        <v>4026</v>
      </c>
      <c r="C9" s="285">
        <v>3589000000</v>
      </c>
    </row>
    <row r="10" spans="1:3" ht="16.649999999999999" customHeight="1" x14ac:dyDescent="0.35">
      <c r="A10" s="4" t="s">
        <v>356</v>
      </c>
      <c r="B10" s="284">
        <v>87</v>
      </c>
      <c r="C10" s="285">
        <v>271000000</v>
      </c>
    </row>
    <row r="11" spans="1:3" ht="16.649999999999999" customHeight="1" x14ac:dyDescent="0.35">
      <c r="A11" s="4" t="s">
        <v>351</v>
      </c>
      <c r="B11" s="284">
        <v>434</v>
      </c>
      <c r="C11" s="285">
        <v>700000000</v>
      </c>
    </row>
    <row r="12" spans="1:3" ht="16.649999999999999" customHeight="1" x14ac:dyDescent="0.35">
      <c r="A12" s="4" t="s">
        <v>357</v>
      </c>
      <c r="B12" s="284">
        <v>119</v>
      </c>
      <c r="C12" s="285">
        <v>118000000</v>
      </c>
    </row>
    <row r="13" spans="1:3" ht="16.649999999999999" customHeight="1" x14ac:dyDescent="0.35">
      <c r="A13" s="4" t="s">
        <v>358</v>
      </c>
      <c r="B13" s="284">
        <v>142</v>
      </c>
      <c r="C13" s="285">
        <v>153000000</v>
      </c>
    </row>
    <row r="14" spans="1:3" ht="16.649999999999999" customHeight="1" x14ac:dyDescent="0.35">
      <c r="A14" s="4" t="s">
        <v>350</v>
      </c>
      <c r="B14" s="284">
        <v>981</v>
      </c>
      <c r="C14" s="285">
        <v>360000000</v>
      </c>
    </row>
    <row r="15" spans="1:3" ht="16.649999999999999" customHeight="1" x14ac:dyDescent="0.35">
      <c r="A15" s="4" t="s">
        <v>359</v>
      </c>
      <c r="B15" s="284">
        <v>237</v>
      </c>
      <c r="C15" s="285">
        <v>134000000</v>
      </c>
    </row>
    <row r="16" spans="1:3" ht="16.649999999999999" customHeight="1" x14ac:dyDescent="0.35">
      <c r="A16" s="56" t="s">
        <v>352</v>
      </c>
      <c r="B16" s="286">
        <v>62</v>
      </c>
      <c r="C16" s="287">
        <v>55000000</v>
      </c>
    </row>
    <row r="17" spans="1:3" ht="16.649999999999999" customHeight="1" x14ac:dyDescent="0.35">
      <c r="A17" s="92" t="s">
        <v>360</v>
      </c>
      <c r="B17" s="288">
        <v>6088</v>
      </c>
      <c r="C17" s="289">
        <v>5380000000</v>
      </c>
    </row>
    <row r="18" spans="1:3" ht="16.649999999999999" customHeight="1" x14ac:dyDescent="0.35">
      <c r="A18" s="92" t="s">
        <v>361</v>
      </c>
      <c r="B18" s="294">
        <v>7097</v>
      </c>
      <c r="C18" s="293">
        <v>6513000000</v>
      </c>
    </row>
    <row r="19" spans="1:3" ht="16.649999999999999" customHeight="1" x14ac:dyDescent="0.3">
      <c r="A19" s="27"/>
      <c r="B19" s="27"/>
      <c r="C19" s="27"/>
    </row>
    <row r="20" spans="1:3" ht="23.25" customHeight="1" x14ac:dyDescent="0.25">
      <c r="A20" s="353" t="s">
        <v>711</v>
      </c>
      <c r="B20" s="354"/>
      <c r="C20" s="354"/>
    </row>
    <row r="21" spans="1:3" ht="16.649999999999999" customHeight="1" x14ac:dyDescent="0.25">
      <c r="A21" s="353" t="s">
        <v>712</v>
      </c>
      <c r="B21" s="354"/>
      <c r="C21" s="354"/>
    </row>
    <row r="22" spans="1:3" ht="23.25" customHeight="1" x14ac:dyDescent="0.25"/>
    <row r="23" spans="1:3" ht="23.25" customHeight="1" x14ac:dyDescent="0.4">
      <c r="A23" s="9" t="s">
        <v>18</v>
      </c>
    </row>
    <row r="24" spans="1:3" ht="32.5" customHeight="1" x14ac:dyDescent="0.35">
      <c r="A24" s="86" t="s">
        <v>158</v>
      </c>
      <c r="B24" s="87">
        <v>2019</v>
      </c>
      <c r="C24" s="88">
        <f>'7 - Credit Short Term Debt Stoc'!$F$28</f>
        <v>2018</v>
      </c>
    </row>
    <row r="25" spans="1:3" ht="16.649999999999999" customHeight="1" x14ac:dyDescent="0.35">
      <c r="A25" s="26" t="s">
        <v>349</v>
      </c>
      <c r="B25" s="95"/>
      <c r="C25" s="247" t="s">
        <v>362</v>
      </c>
    </row>
    <row r="26" spans="1:3" ht="16.649999999999999" customHeight="1" x14ac:dyDescent="0.35">
      <c r="A26" s="4" t="s">
        <v>350</v>
      </c>
      <c r="B26" s="282">
        <v>883</v>
      </c>
      <c r="C26" s="283">
        <v>1080000000</v>
      </c>
    </row>
    <row r="27" spans="1:3" ht="16.649999999999999" customHeight="1" x14ac:dyDescent="0.35">
      <c r="A27" s="4" t="s">
        <v>363</v>
      </c>
      <c r="B27" s="284">
        <v>80</v>
      </c>
      <c r="C27" s="285">
        <v>158000000</v>
      </c>
    </row>
    <row r="28" spans="1:3" ht="16.649999999999999" customHeight="1" x14ac:dyDescent="0.35">
      <c r="A28" s="4" t="s">
        <v>364</v>
      </c>
      <c r="B28" s="284">
        <v>0</v>
      </c>
      <c r="C28" s="285">
        <v>274000000</v>
      </c>
    </row>
    <row r="29" spans="1:3" ht="16.649999999999999" customHeight="1" x14ac:dyDescent="0.35">
      <c r="A29" s="56" t="s">
        <v>352</v>
      </c>
      <c r="B29" s="286">
        <v>9</v>
      </c>
      <c r="C29" s="287">
        <v>20000000</v>
      </c>
    </row>
    <row r="30" spans="1:3" ht="16.649999999999999" customHeight="1" x14ac:dyDescent="0.35">
      <c r="A30" s="92" t="s">
        <v>353</v>
      </c>
      <c r="B30" s="288">
        <v>972</v>
      </c>
      <c r="C30" s="289">
        <v>1532000000</v>
      </c>
    </row>
    <row r="31" spans="1:3" ht="16.649999999999999" customHeight="1" x14ac:dyDescent="0.35">
      <c r="A31" s="26" t="s">
        <v>354</v>
      </c>
      <c r="B31" s="95"/>
      <c r="C31" s="95"/>
    </row>
    <row r="32" spans="1:3" ht="16.649999999999999" customHeight="1" x14ac:dyDescent="0.35">
      <c r="A32" s="4" t="s">
        <v>365</v>
      </c>
      <c r="B32" s="290">
        <v>2674000000</v>
      </c>
      <c r="C32" s="285">
        <v>2769000000</v>
      </c>
    </row>
    <row r="33" spans="1:3" ht="16.649999999999999" customHeight="1" x14ac:dyDescent="0.35">
      <c r="A33" s="4" t="s">
        <v>60</v>
      </c>
      <c r="B33" s="290">
        <v>2424000000</v>
      </c>
      <c r="C33" s="285">
        <v>2776000000</v>
      </c>
    </row>
    <row r="34" spans="1:3" ht="16.649999999999999" customHeight="1" x14ac:dyDescent="0.35">
      <c r="A34" s="4" t="s">
        <v>366</v>
      </c>
      <c r="B34" s="290">
        <v>1569000000</v>
      </c>
      <c r="C34" s="285">
        <v>1130000000</v>
      </c>
    </row>
    <row r="35" spans="1:3" ht="16.649999999999999" customHeight="1" x14ac:dyDescent="0.35">
      <c r="A35" s="4" t="s">
        <v>350</v>
      </c>
      <c r="B35" s="290">
        <v>1261000000</v>
      </c>
      <c r="C35" s="285">
        <v>1344000000</v>
      </c>
    </row>
    <row r="36" spans="1:3" ht="16.649999999999999" customHeight="1" x14ac:dyDescent="0.35">
      <c r="A36" s="4" t="s">
        <v>367</v>
      </c>
      <c r="B36" s="290">
        <v>416000000</v>
      </c>
      <c r="C36" s="285">
        <v>185000000</v>
      </c>
    </row>
    <row r="37" spans="1:3" ht="16.649999999999999" customHeight="1" x14ac:dyDescent="0.35">
      <c r="A37" s="56" t="s">
        <v>368</v>
      </c>
      <c r="B37" s="281">
        <v>41000000</v>
      </c>
      <c r="C37" s="287">
        <v>125000000</v>
      </c>
    </row>
    <row r="38" spans="1:3" ht="16.649999999999999" customHeight="1" x14ac:dyDescent="0.35">
      <c r="A38" s="92" t="s">
        <v>360</v>
      </c>
      <c r="B38" s="291">
        <v>8385000000</v>
      </c>
      <c r="C38" s="289">
        <f>SUM(C32:C37)</f>
        <v>8329000000</v>
      </c>
    </row>
    <row r="39" spans="1:3" ht="16.649999999999999" customHeight="1" x14ac:dyDescent="0.35">
      <c r="A39" s="92" t="s">
        <v>369</v>
      </c>
      <c r="B39" s="292">
        <v>9357000000</v>
      </c>
      <c r="C39" s="293">
        <v>9861000000</v>
      </c>
    </row>
    <row r="40" spans="1:3" ht="16.649999999999999" customHeight="1" x14ac:dyDescent="0.3">
      <c r="A40" s="27"/>
      <c r="B40" s="27"/>
      <c r="C40" s="27"/>
    </row>
    <row r="41" spans="1:3" ht="32.5" customHeight="1" x14ac:dyDescent="0.25">
      <c r="A41" s="330" t="s">
        <v>370</v>
      </c>
      <c r="B41" s="326"/>
      <c r="C41" s="326"/>
    </row>
    <row r="42" spans="1:3" ht="16.649999999999999" customHeight="1" x14ac:dyDescent="0.25"/>
    <row r="43" spans="1:3" ht="23.25" customHeight="1" x14ac:dyDescent="0.4">
      <c r="A43" s="9" t="s">
        <v>19</v>
      </c>
    </row>
    <row r="44" spans="1:3" ht="16.649999999999999" customHeight="1" x14ac:dyDescent="0.35">
      <c r="A44" s="143" t="s">
        <v>371</v>
      </c>
      <c r="B44" s="101" t="s">
        <v>372</v>
      </c>
      <c r="C44" s="101" t="s">
        <v>373</v>
      </c>
    </row>
    <row r="45" spans="1:3" ht="16.649999999999999" customHeight="1" x14ac:dyDescent="0.35">
      <c r="A45" s="107" t="s">
        <v>374</v>
      </c>
      <c r="B45" s="210">
        <v>0.10299999999999999</v>
      </c>
      <c r="C45" s="211">
        <v>0.48</v>
      </c>
    </row>
    <row r="46" spans="1:3" ht="16.649999999999999" customHeight="1" x14ac:dyDescent="0.35">
      <c r="A46" s="4" t="s">
        <v>375</v>
      </c>
      <c r="B46" s="68">
        <v>5.8200000000000002E-2</v>
      </c>
      <c r="C46" s="68">
        <v>0.09</v>
      </c>
    </row>
    <row r="47" spans="1:3" ht="16.649999999999999" customHeight="1" x14ac:dyDescent="0.35">
      <c r="A47" s="4" t="s">
        <v>376</v>
      </c>
      <c r="B47" s="68">
        <v>4.9799999999999997E-2</v>
      </c>
      <c r="C47" s="68">
        <v>0.43</v>
      </c>
    </row>
    <row r="48" spans="1:3" ht="16.649999999999999" customHeight="1" x14ac:dyDescent="0.25"/>
    <row r="49" spans="1:3" ht="16.649999999999999" customHeight="1" x14ac:dyDescent="0.35">
      <c r="A49" s="143" t="s">
        <v>377</v>
      </c>
    </row>
    <row r="50" spans="1:3" ht="16.649999999999999" customHeight="1" x14ac:dyDescent="0.35">
      <c r="A50" s="107" t="s">
        <v>378</v>
      </c>
      <c r="B50" s="210">
        <v>0.1197</v>
      </c>
      <c r="C50" s="27"/>
    </row>
    <row r="51" spans="1:3" ht="16.649999999999999" customHeight="1" x14ac:dyDescent="0.35">
      <c r="A51" s="4" t="s">
        <v>379</v>
      </c>
      <c r="B51" s="212">
        <v>5.0000000000000001E-3</v>
      </c>
    </row>
    <row r="52" spans="1:3" ht="16.649999999999999" customHeight="1" x14ac:dyDescent="0.35">
      <c r="A52" s="56" t="s">
        <v>380</v>
      </c>
      <c r="B52" s="213">
        <v>7.7000000000000002E-3</v>
      </c>
    </row>
    <row r="53" spans="1:3" ht="20.75" customHeight="1" x14ac:dyDescent="0.35">
      <c r="A53" s="214" t="s">
        <v>381</v>
      </c>
      <c r="B53" s="215">
        <v>0.13239999999999999</v>
      </c>
      <c r="C53" s="111"/>
    </row>
    <row r="54" spans="1:3" ht="16.649999999999999" customHeight="1" x14ac:dyDescent="0.3">
      <c r="A54" s="27"/>
      <c r="B54" s="27"/>
      <c r="C54" s="27"/>
    </row>
    <row r="55" spans="1:3" ht="23.25" customHeight="1" x14ac:dyDescent="0.25">
      <c r="A55" s="330" t="s">
        <v>382</v>
      </c>
      <c r="B55" s="326"/>
      <c r="C55" s="326"/>
    </row>
    <row r="56" spans="1:3" ht="16.649999999999999" customHeight="1" x14ac:dyDescent="0.25">
      <c r="A56" s="330" t="s">
        <v>383</v>
      </c>
      <c r="B56" s="326"/>
    </row>
    <row r="57" spans="1:3" ht="16.649999999999999" customHeight="1" x14ac:dyDescent="0.25"/>
    <row r="58" spans="1:3" ht="16.649999999999999" customHeight="1" x14ac:dyDescent="0.25"/>
    <row r="59" spans="1:3" ht="16.649999999999999" customHeight="1" x14ac:dyDescent="0.25"/>
    <row r="60" spans="1:3" ht="16.649999999999999" customHeight="1" x14ac:dyDescent="0.25"/>
    <row r="61" spans="1:3" ht="16.649999999999999" customHeight="1" x14ac:dyDescent="0.25"/>
    <row r="62" spans="1:3" ht="16.649999999999999" customHeight="1" x14ac:dyDescent="0.25"/>
    <row r="63" spans="1:3" ht="16.649999999999999" customHeight="1" x14ac:dyDescent="0.25"/>
    <row r="64" spans="1:3"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sheetData>
  <mergeCells count="5">
    <mergeCell ref="A21:C21"/>
    <mergeCell ref="A20:C20"/>
    <mergeCell ref="A41:C41"/>
    <mergeCell ref="A56:B56"/>
    <mergeCell ref="A55:C55"/>
  </mergeCells>
  <pageMargins left="0.75" right="0.75" top="1" bottom="1" header="0.5" footer="0.5"/>
  <pageSetup scale="6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447"/>
  <sheetViews>
    <sheetView showRuler="0" zoomScaleNormal="100" workbookViewId="0">
      <selection sqref="A1:C1"/>
    </sheetView>
  </sheetViews>
  <sheetFormatPr defaultColWidth="13.08984375" defaultRowHeight="12.5" x14ac:dyDescent="0.25"/>
  <cols>
    <col min="1" max="1" width="43.90625" customWidth="1"/>
    <col min="2" max="7" width="20.1796875" customWidth="1"/>
  </cols>
  <sheetData>
    <row r="1" spans="1:4" ht="23.25" customHeight="1" x14ac:dyDescent="0.4">
      <c r="A1" s="356" t="s">
        <v>20</v>
      </c>
      <c r="B1" s="326"/>
      <c r="C1" s="326"/>
    </row>
    <row r="2" spans="1:4" ht="16.649999999999999" customHeight="1" x14ac:dyDescent="0.35">
      <c r="A2" s="86" t="s">
        <v>384</v>
      </c>
      <c r="B2" s="217">
        <v>2019</v>
      </c>
      <c r="C2" s="88">
        <f>'7 - Credit Short Term Debt Stoc'!$F$28</f>
        <v>2018</v>
      </c>
      <c r="D2" s="88">
        <f>C2-1</f>
        <v>2017</v>
      </c>
    </row>
    <row r="3" spans="1:4" ht="16.649999999999999" customHeight="1" x14ac:dyDescent="0.3">
      <c r="A3" s="27"/>
      <c r="B3" s="27"/>
      <c r="C3" s="27"/>
      <c r="D3" s="27"/>
    </row>
    <row r="4" spans="1:4" ht="16.649999999999999" customHeight="1" x14ac:dyDescent="0.35">
      <c r="A4" s="2" t="s">
        <v>385</v>
      </c>
    </row>
    <row r="5" spans="1:4" ht="16.649999999999999" customHeight="1" x14ac:dyDescent="0.35">
      <c r="A5" s="4" t="s">
        <v>386</v>
      </c>
      <c r="B5" s="218" t="s">
        <v>387</v>
      </c>
      <c r="C5" s="70">
        <v>0.433</v>
      </c>
      <c r="D5" s="70">
        <v>0.495</v>
      </c>
    </row>
    <row r="6" spans="1:4" ht="16.649999999999999" customHeight="1" x14ac:dyDescent="0.35">
      <c r="A6" s="4" t="s">
        <v>388</v>
      </c>
      <c r="B6" s="218" t="s">
        <v>389</v>
      </c>
      <c r="C6" s="70">
        <v>8.4000000000000005E-2</v>
      </c>
      <c r="D6" s="70">
        <v>0.09</v>
      </c>
    </row>
    <row r="7" spans="1:4" ht="16.649999999999999" customHeight="1" x14ac:dyDescent="0.35">
      <c r="A7" s="38" t="s">
        <v>376</v>
      </c>
      <c r="B7" s="219" t="s">
        <v>390</v>
      </c>
      <c r="C7" s="220">
        <v>0.48299999999999998</v>
      </c>
      <c r="D7" s="220">
        <v>0.41499999999999998</v>
      </c>
    </row>
    <row r="8" spans="1:4" ht="16.649999999999999" customHeight="1" x14ac:dyDescent="0.3">
      <c r="A8" s="64"/>
      <c r="B8" s="64"/>
      <c r="C8" s="64"/>
      <c r="D8" s="64"/>
    </row>
    <row r="9" spans="1:4" ht="23.25" customHeight="1" x14ac:dyDescent="0.35">
      <c r="A9" s="143" t="s">
        <v>391</v>
      </c>
      <c r="B9" s="221">
        <v>0.1047</v>
      </c>
      <c r="C9" s="213">
        <v>-2.5100000000000001E-2</v>
      </c>
      <c r="D9" s="222">
        <v>8.0699999999999994E-2</v>
      </c>
    </row>
    <row r="10" spans="1:4" ht="16.649999999999999" customHeight="1" x14ac:dyDescent="0.3">
      <c r="A10" s="27"/>
      <c r="B10" s="27"/>
      <c r="C10" s="27"/>
      <c r="D10" s="27"/>
    </row>
    <row r="11" spans="1:4" ht="32.5" customHeight="1" x14ac:dyDescent="0.25">
      <c r="A11" s="355" t="s">
        <v>392</v>
      </c>
      <c r="B11" s="326"/>
      <c r="C11" s="326"/>
      <c r="D11" s="326"/>
    </row>
    <row r="12" spans="1:4" ht="32.5" customHeight="1" x14ac:dyDescent="0.25">
      <c r="A12" s="355" t="s">
        <v>717</v>
      </c>
      <c r="B12" s="326"/>
      <c r="C12" s="326"/>
      <c r="D12" s="326"/>
    </row>
    <row r="13" spans="1:4" ht="23.25" customHeight="1" x14ac:dyDescent="0.25">
      <c r="A13" s="355" t="s">
        <v>393</v>
      </c>
      <c r="B13" s="326"/>
      <c r="C13" s="326"/>
      <c r="D13" s="326"/>
    </row>
    <row r="14" spans="1:4" ht="23.25" customHeight="1" x14ac:dyDescent="0.3">
      <c r="A14" s="28"/>
    </row>
    <row r="15" spans="1:4" ht="16.649999999999999" customHeight="1" x14ac:dyDescent="0.25"/>
    <row r="16" spans="1:4" ht="23.25" customHeight="1" x14ac:dyDescent="0.4">
      <c r="A16" s="216" t="s">
        <v>394</v>
      </c>
    </row>
    <row r="17" spans="1:6" ht="32.5" customHeight="1" x14ac:dyDescent="0.35">
      <c r="A17" s="86" t="s">
        <v>395</v>
      </c>
      <c r="B17" s="217">
        <v>2019</v>
      </c>
      <c r="C17" s="88">
        <f>'7 - Credit Short Term Debt Stoc'!$F$28</f>
        <v>2018</v>
      </c>
      <c r="D17" s="88">
        <f>C17-1</f>
        <v>2017</v>
      </c>
    </row>
    <row r="18" spans="1:6" ht="16.649999999999999" customHeight="1" x14ac:dyDescent="0.3">
      <c r="A18" s="27"/>
      <c r="B18" s="27"/>
      <c r="C18" s="27"/>
      <c r="D18" s="27"/>
    </row>
    <row r="19" spans="1:6" ht="16.649999999999999" customHeight="1" x14ac:dyDescent="0.35">
      <c r="A19" s="4" t="s">
        <v>396</v>
      </c>
      <c r="B19" s="223">
        <v>21342</v>
      </c>
      <c r="C19" s="3">
        <v>14525</v>
      </c>
      <c r="D19" s="3">
        <v>29081</v>
      </c>
    </row>
    <row r="20" spans="1:6" ht="16.649999999999999" customHeight="1" x14ac:dyDescent="0.35">
      <c r="A20" s="38" t="s">
        <v>397</v>
      </c>
      <c r="B20" s="224">
        <v>762</v>
      </c>
      <c r="C20" s="53">
        <v>1099</v>
      </c>
      <c r="D20" s="53">
        <v>1469</v>
      </c>
    </row>
    <row r="21" spans="1:6" ht="16.649999999999999" customHeight="1" x14ac:dyDescent="0.35">
      <c r="A21" s="23" t="s">
        <v>74</v>
      </c>
      <c r="B21" s="225">
        <v>22104</v>
      </c>
      <c r="C21" s="226">
        <v>15624</v>
      </c>
      <c r="D21" s="226">
        <f>SUM(D19:D20)</f>
        <v>30550</v>
      </c>
    </row>
    <row r="22" spans="1:6" ht="16.649999999999999" customHeight="1" x14ac:dyDescent="0.3">
      <c r="A22" s="357" t="s">
        <v>713</v>
      </c>
      <c r="B22" s="341"/>
      <c r="C22" s="341"/>
      <c r="D22" s="341"/>
    </row>
    <row r="23" spans="1:6" ht="16.649999999999999" customHeight="1" x14ac:dyDescent="0.25"/>
    <row r="24" spans="1:6" ht="16.649999999999999" customHeight="1" x14ac:dyDescent="0.25"/>
    <row r="25" spans="1:6" ht="23.25" customHeight="1" x14ac:dyDescent="0.4">
      <c r="A25" s="216" t="s">
        <v>398</v>
      </c>
    </row>
    <row r="26" spans="1:6" ht="16.649999999999999" customHeight="1" x14ac:dyDescent="0.35">
      <c r="A26" s="56" t="s">
        <v>384</v>
      </c>
      <c r="B26" s="217">
        <v>2019</v>
      </c>
      <c r="C26" s="88">
        <v>2018</v>
      </c>
      <c r="D26" s="88">
        <v>2017</v>
      </c>
      <c r="E26" s="88">
        <v>2016</v>
      </c>
      <c r="F26" s="88">
        <f>E26-1</f>
        <v>2015</v>
      </c>
    </row>
    <row r="27" spans="1:6" ht="16.649999999999999" customHeight="1" x14ac:dyDescent="0.35">
      <c r="A27" s="26" t="s">
        <v>399</v>
      </c>
      <c r="B27" s="27"/>
      <c r="C27" s="27"/>
      <c r="D27" s="27"/>
      <c r="E27" s="27"/>
      <c r="F27" s="27"/>
    </row>
    <row r="28" spans="1:6" ht="16.649999999999999" customHeight="1" x14ac:dyDescent="0.35">
      <c r="A28" s="4" t="s">
        <v>400</v>
      </c>
      <c r="B28" s="223">
        <v>4499464</v>
      </c>
      <c r="C28" s="3">
        <v>4477508</v>
      </c>
      <c r="D28" s="3">
        <v>4447706</v>
      </c>
      <c r="E28" s="3">
        <v>4417340</v>
      </c>
      <c r="F28" s="3">
        <v>4393150</v>
      </c>
    </row>
    <row r="29" spans="1:6" ht="16.649999999999999" customHeight="1" x14ac:dyDescent="0.35">
      <c r="A29" s="4" t="s">
        <v>401</v>
      </c>
      <c r="B29" s="223">
        <v>575254</v>
      </c>
      <c r="C29" s="3">
        <v>572313</v>
      </c>
      <c r="D29" s="3">
        <v>569222</v>
      </c>
      <c r="E29" s="3">
        <v>565222</v>
      </c>
      <c r="F29" s="3">
        <v>561475</v>
      </c>
    </row>
    <row r="30" spans="1:6" ht="16.649999999999999" customHeight="1" x14ac:dyDescent="0.35">
      <c r="A30" s="4" t="s">
        <v>402</v>
      </c>
      <c r="B30" s="223">
        <v>9525</v>
      </c>
      <c r="C30" s="3">
        <v>10078</v>
      </c>
      <c r="D30" s="3">
        <v>10274</v>
      </c>
      <c r="E30" s="3">
        <v>10445</v>
      </c>
      <c r="F30" s="3">
        <v>10811</v>
      </c>
    </row>
    <row r="31" spans="1:6" ht="16.649999999999999" customHeight="1" x14ac:dyDescent="0.35">
      <c r="A31" s="4" t="s">
        <v>403</v>
      </c>
      <c r="B31" s="223">
        <v>46012</v>
      </c>
      <c r="C31" s="3">
        <v>46059</v>
      </c>
      <c r="D31" s="3">
        <v>46410</v>
      </c>
      <c r="E31" s="3">
        <v>46133</v>
      </c>
      <c r="F31" s="3">
        <v>46436</v>
      </c>
    </row>
    <row r="32" spans="1:6" ht="16.649999999999999" customHeight="1" x14ac:dyDescent="0.35">
      <c r="A32" s="4" t="s">
        <v>404</v>
      </c>
      <c r="B32" s="223">
        <v>20687</v>
      </c>
      <c r="C32" s="3">
        <v>20872</v>
      </c>
      <c r="D32" s="3">
        <v>21045</v>
      </c>
      <c r="E32" s="3">
        <v>21233</v>
      </c>
      <c r="F32" s="3">
        <v>21306</v>
      </c>
    </row>
    <row r="33" spans="1:6" ht="16.649999999999999" customHeight="1" x14ac:dyDescent="0.35">
      <c r="A33" s="4" t="s">
        <v>405</v>
      </c>
      <c r="B33" s="223">
        <v>132</v>
      </c>
      <c r="C33" s="3">
        <v>131</v>
      </c>
      <c r="D33" s="3">
        <v>137</v>
      </c>
      <c r="E33" s="3">
        <v>133</v>
      </c>
      <c r="F33" s="3">
        <v>130</v>
      </c>
    </row>
    <row r="34" spans="1:6" ht="16.649999999999999" customHeight="1" x14ac:dyDescent="0.35">
      <c r="A34" s="56" t="s">
        <v>406</v>
      </c>
      <c r="B34" s="227">
        <v>24</v>
      </c>
      <c r="C34" s="99">
        <v>24</v>
      </c>
      <c r="D34" s="99">
        <v>24</v>
      </c>
      <c r="E34" s="99">
        <v>22</v>
      </c>
      <c r="F34" s="99">
        <v>22</v>
      </c>
    </row>
    <row r="35" spans="1:6" ht="24.15" customHeight="1" x14ac:dyDescent="0.35">
      <c r="A35" s="92" t="s">
        <v>74</v>
      </c>
      <c r="B35" s="228">
        <v>5151098</v>
      </c>
      <c r="C35" s="229">
        <v>5126985</v>
      </c>
      <c r="D35" s="229">
        <v>5094818</v>
      </c>
      <c r="E35" s="229">
        <f>SUM(E28:E34)</f>
        <v>5060528</v>
      </c>
      <c r="F35" s="229">
        <f>SUM(F28:F34)</f>
        <v>5033330</v>
      </c>
    </row>
    <row r="36" spans="1:6" ht="16.649999999999999" customHeight="1" x14ac:dyDescent="0.35">
      <c r="A36" s="230" t="s">
        <v>407</v>
      </c>
      <c r="B36" s="231">
        <v>39308</v>
      </c>
      <c r="C36" s="232">
        <v>39633</v>
      </c>
      <c r="D36" s="232">
        <v>39621</v>
      </c>
      <c r="E36" s="232">
        <v>38076</v>
      </c>
      <c r="F36" s="232">
        <v>31653</v>
      </c>
    </row>
    <row r="37" spans="1:6" ht="16.649999999999999" customHeight="1" x14ac:dyDescent="0.25">
      <c r="A37" s="355" t="s">
        <v>716</v>
      </c>
      <c r="B37" s="326"/>
      <c r="C37" s="326"/>
      <c r="D37" s="326"/>
      <c r="E37" s="330"/>
      <c r="F37" s="326"/>
    </row>
    <row r="38" spans="1:6" ht="16.649999999999999" customHeight="1" x14ac:dyDescent="0.25">
      <c r="A38" s="355" t="s">
        <v>408</v>
      </c>
      <c r="B38" s="326"/>
      <c r="C38" s="326"/>
      <c r="D38" s="326"/>
    </row>
    <row r="39" spans="1:6" ht="16.649999999999999" customHeight="1" x14ac:dyDescent="0.25"/>
    <row r="40" spans="1:6" ht="16.649999999999999" customHeight="1" x14ac:dyDescent="0.25"/>
    <row r="41" spans="1:6" ht="16.649999999999999" customHeight="1" x14ac:dyDescent="0.25"/>
    <row r="42" spans="1:6" ht="16.649999999999999" customHeight="1" x14ac:dyDescent="0.25"/>
    <row r="43" spans="1:6" ht="16.649999999999999" customHeight="1" x14ac:dyDescent="0.25"/>
    <row r="44" spans="1:6" ht="16.649999999999999" customHeight="1" x14ac:dyDescent="0.25"/>
    <row r="45" spans="1:6" ht="16.649999999999999" customHeight="1" x14ac:dyDescent="0.25"/>
    <row r="46" spans="1:6" ht="16.649999999999999" customHeight="1" x14ac:dyDescent="0.25"/>
    <row r="47" spans="1:6" ht="16.649999999999999" customHeight="1" x14ac:dyDescent="0.25"/>
    <row r="48" spans="1:6"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row r="99" ht="16.649999999999999" customHeight="1" x14ac:dyDescent="0.25"/>
    <row r="100" ht="16.649999999999999" customHeight="1" x14ac:dyDescent="0.25"/>
    <row r="101" ht="16.649999999999999" customHeight="1" x14ac:dyDescent="0.25"/>
    <row r="102" ht="16.649999999999999" customHeight="1" x14ac:dyDescent="0.25"/>
    <row r="103" ht="16.649999999999999" customHeight="1" x14ac:dyDescent="0.25"/>
    <row r="104" ht="16.649999999999999" customHeight="1" x14ac:dyDescent="0.25"/>
    <row r="105" ht="16.649999999999999" customHeight="1" x14ac:dyDescent="0.25"/>
    <row r="106" ht="16.649999999999999" customHeight="1" x14ac:dyDescent="0.25"/>
    <row r="107" ht="16.649999999999999" customHeight="1" x14ac:dyDescent="0.25"/>
    <row r="108" ht="16.649999999999999" customHeight="1" x14ac:dyDescent="0.25"/>
    <row r="109" ht="16.649999999999999" customHeight="1" x14ac:dyDescent="0.25"/>
    <row r="110" ht="16.649999999999999" customHeight="1" x14ac:dyDescent="0.25"/>
    <row r="111" ht="16.649999999999999" customHeight="1" x14ac:dyDescent="0.25"/>
    <row r="112" ht="16.649999999999999" customHeight="1" x14ac:dyDescent="0.25"/>
    <row r="113" ht="16.649999999999999" customHeight="1" x14ac:dyDescent="0.25"/>
    <row r="114" ht="16.649999999999999" customHeight="1" x14ac:dyDescent="0.25"/>
    <row r="115" ht="16.649999999999999" customHeight="1" x14ac:dyDescent="0.25"/>
    <row r="116" ht="16.649999999999999" customHeight="1" x14ac:dyDescent="0.25"/>
    <row r="117" ht="16.649999999999999" customHeight="1" x14ac:dyDescent="0.25"/>
    <row r="118" ht="16.649999999999999" customHeight="1" x14ac:dyDescent="0.25"/>
    <row r="119" ht="16.649999999999999" customHeight="1" x14ac:dyDescent="0.25"/>
    <row r="120" ht="16.649999999999999" customHeight="1" x14ac:dyDescent="0.25"/>
    <row r="121" ht="16.649999999999999" customHeight="1" x14ac:dyDescent="0.25"/>
    <row r="122" ht="16.649999999999999" customHeight="1" x14ac:dyDescent="0.25"/>
    <row r="123" ht="16.649999999999999" customHeight="1" x14ac:dyDescent="0.25"/>
    <row r="124" ht="16.649999999999999" customHeight="1" x14ac:dyDescent="0.25"/>
    <row r="125" ht="16.649999999999999" customHeight="1" x14ac:dyDescent="0.25"/>
    <row r="126" ht="16.649999999999999" customHeight="1" x14ac:dyDescent="0.25"/>
    <row r="127" ht="16.649999999999999" customHeight="1" x14ac:dyDescent="0.25"/>
    <row r="128" ht="16.649999999999999" customHeight="1" x14ac:dyDescent="0.25"/>
    <row r="129" ht="16.649999999999999" customHeight="1" x14ac:dyDescent="0.25"/>
    <row r="130" ht="16.649999999999999" customHeight="1" x14ac:dyDescent="0.25"/>
    <row r="131" ht="16.649999999999999" customHeight="1" x14ac:dyDescent="0.25"/>
    <row r="132" ht="16.649999999999999" customHeight="1" x14ac:dyDescent="0.25"/>
    <row r="133" ht="16.649999999999999" customHeight="1" x14ac:dyDescent="0.25"/>
    <row r="134" ht="16.649999999999999" customHeight="1" x14ac:dyDescent="0.25"/>
    <row r="135" ht="16.649999999999999" customHeight="1" x14ac:dyDescent="0.25"/>
    <row r="136" ht="16.649999999999999" customHeight="1" x14ac:dyDescent="0.25"/>
    <row r="137" ht="16.649999999999999" customHeight="1" x14ac:dyDescent="0.25"/>
    <row r="138" ht="16.649999999999999" customHeight="1" x14ac:dyDescent="0.25"/>
    <row r="139" ht="16.649999999999999" customHeight="1" x14ac:dyDescent="0.25"/>
    <row r="140" ht="16.649999999999999" customHeight="1" x14ac:dyDescent="0.25"/>
    <row r="141" ht="16.649999999999999" customHeight="1" x14ac:dyDescent="0.25"/>
    <row r="142" ht="16.649999999999999" customHeight="1" x14ac:dyDescent="0.25"/>
    <row r="143" ht="16.649999999999999" customHeight="1" x14ac:dyDescent="0.25"/>
    <row r="144" ht="16.649999999999999" customHeight="1" x14ac:dyDescent="0.25"/>
    <row r="145" ht="16.649999999999999" customHeight="1" x14ac:dyDescent="0.25"/>
    <row r="146" ht="16.649999999999999" customHeight="1" x14ac:dyDescent="0.25"/>
    <row r="147" ht="16.649999999999999" customHeight="1" x14ac:dyDescent="0.25"/>
    <row r="148" ht="16.649999999999999" customHeight="1" x14ac:dyDescent="0.25"/>
    <row r="149" ht="16.649999999999999" customHeight="1" x14ac:dyDescent="0.25"/>
    <row r="150" ht="16.649999999999999" customHeight="1" x14ac:dyDescent="0.25"/>
    <row r="151" ht="16.649999999999999" customHeight="1" x14ac:dyDescent="0.25"/>
    <row r="152" ht="16.649999999999999" customHeight="1" x14ac:dyDescent="0.25"/>
    <row r="153" ht="16.649999999999999" customHeight="1" x14ac:dyDescent="0.25"/>
    <row r="154" ht="16.649999999999999" customHeight="1" x14ac:dyDescent="0.25"/>
    <row r="155" ht="16.649999999999999" customHeight="1" x14ac:dyDescent="0.25"/>
    <row r="156" ht="16.649999999999999" customHeight="1" x14ac:dyDescent="0.25"/>
    <row r="157" ht="16.649999999999999" customHeight="1" x14ac:dyDescent="0.25"/>
    <row r="158" ht="16.649999999999999" customHeight="1" x14ac:dyDescent="0.25"/>
    <row r="159" ht="16.649999999999999" customHeight="1" x14ac:dyDescent="0.25"/>
    <row r="160" ht="16.649999999999999" customHeight="1" x14ac:dyDescent="0.25"/>
    <row r="161" ht="16.649999999999999" customHeight="1" x14ac:dyDescent="0.25"/>
    <row r="162" ht="16.649999999999999" customHeight="1" x14ac:dyDescent="0.25"/>
    <row r="163" ht="16.649999999999999" customHeight="1" x14ac:dyDescent="0.25"/>
    <row r="164" ht="16.649999999999999" customHeight="1" x14ac:dyDescent="0.25"/>
    <row r="165" ht="16.649999999999999" customHeight="1" x14ac:dyDescent="0.25"/>
    <row r="166" ht="16.649999999999999" customHeight="1" x14ac:dyDescent="0.25"/>
    <row r="167" ht="16.649999999999999" customHeight="1" x14ac:dyDescent="0.25"/>
    <row r="168" ht="16.649999999999999" customHeight="1" x14ac:dyDescent="0.25"/>
    <row r="169" ht="16.649999999999999" customHeight="1" x14ac:dyDescent="0.25"/>
    <row r="170" ht="16.649999999999999" customHeight="1" x14ac:dyDescent="0.25"/>
    <row r="171" ht="16.649999999999999" customHeight="1" x14ac:dyDescent="0.25"/>
    <row r="172" ht="16.649999999999999" customHeight="1" x14ac:dyDescent="0.25"/>
    <row r="173" ht="16.649999999999999" customHeight="1" x14ac:dyDescent="0.25"/>
    <row r="174" ht="16.649999999999999" customHeight="1" x14ac:dyDescent="0.25"/>
    <row r="175" ht="16.649999999999999" customHeight="1" x14ac:dyDescent="0.25"/>
    <row r="176" ht="16.649999999999999" customHeight="1" x14ac:dyDescent="0.25"/>
    <row r="177" ht="16.649999999999999" customHeight="1" x14ac:dyDescent="0.25"/>
    <row r="178" ht="16.649999999999999" customHeight="1" x14ac:dyDescent="0.25"/>
    <row r="179" ht="16.649999999999999" customHeight="1" x14ac:dyDescent="0.25"/>
    <row r="180" ht="16.649999999999999" customHeight="1" x14ac:dyDescent="0.25"/>
    <row r="181" ht="16.649999999999999" customHeight="1" x14ac:dyDescent="0.25"/>
    <row r="182" ht="16.649999999999999" customHeight="1" x14ac:dyDescent="0.25"/>
    <row r="183" ht="16.649999999999999" customHeight="1" x14ac:dyDescent="0.25"/>
    <row r="184" ht="16.649999999999999" customHeight="1" x14ac:dyDescent="0.25"/>
    <row r="185" ht="16.649999999999999" customHeight="1" x14ac:dyDescent="0.25"/>
    <row r="186" ht="16.649999999999999" customHeight="1" x14ac:dyDescent="0.25"/>
    <row r="187" ht="16.649999999999999" customHeight="1" x14ac:dyDescent="0.25"/>
    <row r="188" ht="16.649999999999999" customHeight="1" x14ac:dyDescent="0.25"/>
    <row r="189" ht="16.649999999999999" customHeight="1" x14ac:dyDescent="0.25"/>
    <row r="190" ht="16.649999999999999" customHeight="1" x14ac:dyDescent="0.25"/>
    <row r="191" ht="16.649999999999999" customHeight="1" x14ac:dyDescent="0.25"/>
    <row r="192" ht="16.649999999999999" customHeight="1" x14ac:dyDescent="0.25"/>
    <row r="193" ht="16.649999999999999" customHeight="1" x14ac:dyDescent="0.25"/>
    <row r="194" ht="16.649999999999999" customHeight="1" x14ac:dyDescent="0.25"/>
    <row r="195" ht="16.649999999999999" customHeight="1" x14ac:dyDescent="0.25"/>
    <row r="196" ht="16.649999999999999" customHeight="1" x14ac:dyDescent="0.25"/>
    <row r="197" ht="16.649999999999999" customHeight="1" x14ac:dyDescent="0.25"/>
    <row r="198" ht="16.649999999999999" customHeight="1" x14ac:dyDescent="0.25"/>
    <row r="199" ht="16.649999999999999" customHeight="1" x14ac:dyDescent="0.25"/>
    <row r="200" ht="16.649999999999999" customHeight="1" x14ac:dyDescent="0.25"/>
    <row r="201" ht="16.649999999999999" customHeight="1" x14ac:dyDescent="0.25"/>
    <row r="202" ht="16.649999999999999" customHeight="1" x14ac:dyDescent="0.25"/>
    <row r="203" ht="16.649999999999999" customHeight="1" x14ac:dyDescent="0.25"/>
    <row r="204" ht="16.649999999999999" customHeight="1" x14ac:dyDescent="0.25"/>
    <row r="205" ht="16.649999999999999" customHeight="1" x14ac:dyDescent="0.25"/>
    <row r="206" ht="16.649999999999999" customHeight="1" x14ac:dyDescent="0.25"/>
    <row r="207" ht="16.649999999999999" customHeight="1" x14ac:dyDescent="0.25"/>
    <row r="208" ht="16.649999999999999" customHeight="1" x14ac:dyDescent="0.25"/>
    <row r="209" ht="16.649999999999999" customHeight="1" x14ac:dyDescent="0.25"/>
    <row r="210" ht="16.649999999999999" customHeight="1" x14ac:dyDescent="0.25"/>
    <row r="211" ht="16.649999999999999" customHeight="1" x14ac:dyDescent="0.25"/>
    <row r="212" ht="16.649999999999999" customHeight="1" x14ac:dyDescent="0.25"/>
    <row r="213" ht="16.649999999999999" customHeight="1" x14ac:dyDescent="0.25"/>
    <row r="214" ht="16.649999999999999" customHeight="1" x14ac:dyDescent="0.25"/>
    <row r="215" ht="16.649999999999999" customHeight="1" x14ac:dyDescent="0.25"/>
    <row r="216" ht="16.649999999999999" customHeight="1" x14ac:dyDescent="0.25"/>
    <row r="217" ht="16.649999999999999" customHeight="1" x14ac:dyDescent="0.25"/>
    <row r="218" ht="16.649999999999999" customHeight="1" x14ac:dyDescent="0.25"/>
    <row r="219" ht="16.649999999999999" customHeight="1" x14ac:dyDescent="0.25"/>
    <row r="220" ht="16.649999999999999" customHeight="1" x14ac:dyDescent="0.25"/>
    <row r="221" ht="16.649999999999999" customHeight="1" x14ac:dyDescent="0.25"/>
    <row r="222" ht="16.649999999999999" customHeight="1" x14ac:dyDescent="0.25"/>
    <row r="223" ht="16.649999999999999" customHeight="1" x14ac:dyDescent="0.25"/>
    <row r="224" ht="16.649999999999999" customHeight="1" x14ac:dyDescent="0.25"/>
    <row r="225" ht="16.649999999999999" customHeight="1" x14ac:dyDescent="0.25"/>
    <row r="226" ht="16.649999999999999" customHeight="1" x14ac:dyDescent="0.25"/>
    <row r="227" ht="16.649999999999999" customHeight="1" x14ac:dyDescent="0.25"/>
    <row r="228" ht="16.649999999999999" customHeight="1" x14ac:dyDescent="0.25"/>
    <row r="229" ht="16.649999999999999" customHeight="1" x14ac:dyDescent="0.25"/>
    <row r="230" ht="16.649999999999999" customHeight="1" x14ac:dyDescent="0.25"/>
    <row r="231" ht="16.649999999999999" customHeight="1" x14ac:dyDescent="0.25"/>
    <row r="232" ht="16.649999999999999" customHeight="1" x14ac:dyDescent="0.25"/>
    <row r="233" ht="16.649999999999999" customHeight="1" x14ac:dyDescent="0.25"/>
    <row r="234" ht="16.649999999999999" customHeight="1" x14ac:dyDescent="0.25"/>
    <row r="235" ht="16.649999999999999" customHeight="1" x14ac:dyDescent="0.25"/>
    <row r="236" ht="16.649999999999999" customHeight="1" x14ac:dyDescent="0.25"/>
    <row r="237" ht="16.649999999999999" customHeight="1" x14ac:dyDescent="0.25"/>
    <row r="238" ht="16.649999999999999" customHeight="1" x14ac:dyDescent="0.25"/>
    <row r="239" ht="16.649999999999999" customHeight="1" x14ac:dyDescent="0.25"/>
    <row r="240" ht="16.649999999999999" customHeight="1" x14ac:dyDescent="0.25"/>
    <row r="241" ht="16.649999999999999" customHeight="1" x14ac:dyDescent="0.25"/>
    <row r="242" ht="16.649999999999999" customHeight="1" x14ac:dyDescent="0.25"/>
    <row r="243" ht="16.649999999999999" customHeight="1" x14ac:dyDescent="0.25"/>
    <row r="244" ht="16.649999999999999" customHeight="1" x14ac:dyDescent="0.25"/>
    <row r="245" ht="16.649999999999999" customHeight="1" x14ac:dyDescent="0.25"/>
    <row r="246" ht="16.649999999999999" customHeight="1" x14ac:dyDescent="0.25"/>
    <row r="247" ht="16.649999999999999" customHeight="1" x14ac:dyDescent="0.25"/>
    <row r="248" ht="16.649999999999999" customHeight="1" x14ac:dyDescent="0.25"/>
    <row r="249" ht="16.649999999999999" customHeight="1" x14ac:dyDescent="0.25"/>
    <row r="250" ht="16.649999999999999" customHeight="1" x14ac:dyDescent="0.25"/>
    <row r="251" ht="16.649999999999999" customHeight="1" x14ac:dyDescent="0.25"/>
    <row r="252" ht="16.649999999999999" customHeight="1" x14ac:dyDescent="0.25"/>
    <row r="253" ht="16.649999999999999" customHeight="1" x14ac:dyDescent="0.25"/>
    <row r="254" ht="16.649999999999999" customHeight="1" x14ac:dyDescent="0.25"/>
    <row r="255" ht="16.649999999999999" customHeight="1" x14ac:dyDescent="0.25"/>
    <row r="256" ht="16.649999999999999" customHeight="1" x14ac:dyDescent="0.25"/>
    <row r="257" ht="16.649999999999999" customHeight="1" x14ac:dyDescent="0.25"/>
    <row r="258" ht="16.649999999999999" customHeight="1" x14ac:dyDescent="0.25"/>
    <row r="259" ht="16.649999999999999" customHeight="1" x14ac:dyDescent="0.25"/>
    <row r="260" ht="16.649999999999999" customHeight="1" x14ac:dyDescent="0.25"/>
    <row r="261" ht="16.649999999999999" customHeight="1" x14ac:dyDescent="0.25"/>
    <row r="262" ht="16.649999999999999" customHeight="1" x14ac:dyDescent="0.25"/>
    <row r="263" ht="16.649999999999999" customHeight="1" x14ac:dyDescent="0.25"/>
    <row r="264" ht="16.649999999999999" customHeight="1" x14ac:dyDescent="0.25"/>
    <row r="265" ht="16.649999999999999" customHeight="1" x14ac:dyDescent="0.25"/>
    <row r="266" ht="16.649999999999999" customHeight="1" x14ac:dyDescent="0.25"/>
    <row r="267" ht="16.649999999999999" customHeight="1" x14ac:dyDescent="0.25"/>
    <row r="268" ht="16.649999999999999" customHeight="1" x14ac:dyDescent="0.25"/>
    <row r="269" ht="16.649999999999999" customHeight="1" x14ac:dyDescent="0.25"/>
    <row r="270" ht="16.649999999999999" customHeight="1" x14ac:dyDescent="0.25"/>
    <row r="271" ht="16.649999999999999" customHeight="1" x14ac:dyDescent="0.25"/>
    <row r="272" ht="16.649999999999999" customHeight="1" x14ac:dyDescent="0.25"/>
    <row r="273" ht="16.649999999999999" customHeight="1" x14ac:dyDescent="0.25"/>
    <row r="274" ht="16.649999999999999" customHeight="1" x14ac:dyDescent="0.25"/>
    <row r="275" ht="16.649999999999999" customHeight="1" x14ac:dyDescent="0.25"/>
    <row r="276" ht="16.649999999999999" customHeight="1" x14ac:dyDescent="0.25"/>
    <row r="277" ht="16.649999999999999" customHeight="1" x14ac:dyDescent="0.25"/>
    <row r="278" ht="16.649999999999999" customHeight="1" x14ac:dyDescent="0.25"/>
    <row r="279" ht="16.649999999999999" customHeight="1" x14ac:dyDescent="0.25"/>
    <row r="280" ht="16.649999999999999" customHeight="1" x14ac:dyDescent="0.25"/>
    <row r="281" ht="16.649999999999999" customHeight="1" x14ac:dyDescent="0.25"/>
    <row r="282" ht="16.649999999999999" customHeight="1" x14ac:dyDescent="0.25"/>
    <row r="283" ht="16.649999999999999" customHeight="1" x14ac:dyDescent="0.25"/>
    <row r="284" ht="16.649999999999999" customHeight="1" x14ac:dyDescent="0.25"/>
    <row r="285" ht="16.649999999999999" customHeight="1" x14ac:dyDescent="0.25"/>
    <row r="286" ht="16.649999999999999" customHeight="1" x14ac:dyDescent="0.25"/>
    <row r="287" ht="16.649999999999999" customHeight="1" x14ac:dyDescent="0.25"/>
    <row r="288" ht="16.649999999999999" customHeight="1" x14ac:dyDescent="0.25"/>
    <row r="289" ht="16.649999999999999" customHeight="1" x14ac:dyDescent="0.25"/>
    <row r="290" ht="16.649999999999999" customHeight="1" x14ac:dyDescent="0.25"/>
    <row r="291" ht="16.649999999999999" customHeight="1" x14ac:dyDescent="0.25"/>
    <row r="292" ht="16.649999999999999" customHeight="1" x14ac:dyDescent="0.25"/>
    <row r="293" ht="16.649999999999999" customHeight="1" x14ac:dyDescent="0.25"/>
    <row r="294" ht="16.649999999999999" customHeight="1" x14ac:dyDescent="0.25"/>
    <row r="295" ht="16.649999999999999" customHeight="1" x14ac:dyDescent="0.25"/>
    <row r="296" ht="16.649999999999999" customHeight="1" x14ac:dyDescent="0.25"/>
    <row r="297" ht="16.649999999999999" customHeight="1" x14ac:dyDescent="0.25"/>
    <row r="298" ht="16.649999999999999" customHeight="1" x14ac:dyDescent="0.25"/>
    <row r="299" ht="16.649999999999999" customHeight="1" x14ac:dyDescent="0.25"/>
    <row r="300" ht="16.649999999999999" customHeight="1" x14ac:dyDescent="0.25"/>
    <row r="301" ht="16.649999999999999" customHeight="1" x14ac:dyDescent="0.25"/>
    <row r="302" ht="16.649999999999999" customHeight="1" x14ac:dyDescent="0.25"/>
    <row r="303" ht="16.649999999999999" customHeight="1" x14ac:dyDescent="0.25"/>
    <row r="304" ht="16.649999999999999" customHeight="1" x14ac:dyDescent="0.25"/>
    <row r="305" ht="16.649999999999999" customHeight="1" x14ac:dyDescent="0.25"/>
    <row r="306" ht="16.649999999999999" customHeight="1" x14ac:dyDescent="0.25"/>
    <row r="307" ht="16.649999999999999" customHeight="1" x14ac:dyDescent="0.25"/>
    <row r="308" ht="16.649999999999999" customHeight="1" x14ac:dyDescent="0.25"/>
    <row r="309" ht="16.649999999999999" customHeight="1" x14ac:dyDescent="0.25"/>
    <row r="310" ht="16.649999999999999" customHeight="1" x14ac:dyDescent="0.25"/>
    <row r="311" ht="16.649999999999999" customHeight="1" x14ac:dyDescent="0.25"/>
    <row r="312" ht="16.649999999999999" customHeight="1" x14ac:dyDescent="0.25"/>
    <row r="313" ht="16.649999999999999" customHeight="1" x14ac:dyDescent="0.25"/>
    <row r="314" ht="16.649999999999999" customHeight="1" x14ac:dyDescent="0.25"/>
    <row r="315" ht="16.649999999999999" customHeight="1" x14ac:dyDescent="0.25"/>
    <row r="316" ht="16.649999999999999" customHeight="1" x14ac:dyDescent="0.25"/>
    <row r="317" ht="16.649999999999999" customHeight="1" x14ac:dyDescent="0.25"/>
    <row r="318" ht="16.649999999999999" customHeight="1" x14ac:dyDescent="0.25"/>
    <row r="319" ht="16.649999999999999" customHeight="1" x14ac:dyDescent="0.25"/>
    <row r="320" ht="16.649999999999999" customHeight="1" x14ac:dyDescent="0.25"/>
    <row r="321" ht="16.649999999999999" customHeight="1" x14ac:dyDescent="0.25"/>
    <row r="322" ht="16.649999999999999" customHeight="1" x14ac:dyDescent="0.25"/>
    <row r="323" ht="16.649999999999999" customHeight="1" x14ac:dyDescent="0.25"/>
    <row r="324" ht="16.649999999999999" customHeight="1" x14ac:dyDescent="0.25"/>
    <row r="325" ht="16.649999999999999" customHeight="1" x14ac:dyDescent="0.25"/>
    <row r="326" ht="16.649999999999999" customHeight="1" x14ac:dyDescent="0.25"/>
    <row r="327" ht="16.649999999999999" customHeight="1" x14ac:dyDescent="0.25"/>
    <row r="328" ht="16.649999999999999" customHeight="1" x14ac:dyDescent="0.25"/>
    <row r="329" ht="16.649999999999999" customHeight="1" x14ac:dyDescent="0.25"/>
    <row r="330" ht="16.649999999999999" customHeight="1" x14ac:dyDescent="0.25"/>
    <row r="331" ht="16.649999999999999" customHeight="1" x14ac:dyDescent="0.25"/>
    <row r="332" ht="16.649999999999999" customHeight="1" x14ac:dyDescent="0.25"/>
    <row r="333" ht="16.649999999999999" customHeight="1" x14ac:dyDescent="0.25"/>
    <row r="334" ht="16.649999999999999" customHeight="1" x14ac:dyDescent="0.25"/>
    <row r="335" ht="16.649999999999999" customHeight="1" x14ac:dyDescent="0.25"/>
    <row r="336" ht="16.649999999999999" customHeight="1" x14ac:dyDescent="0.25"/>
    <row r="337" ht="16.649999999999999" customHeight="1" x14ac:dyDescent="0.25"/>
    <row r="338" ht="16.649999999999999" customHeight="1" x14ac:dyDescent="0.25"/>
    <row r="339" ht="16.649999999999999" customHeight="1" x14ac:dyDescent="0.25"/>
    <row r="340" ht="16.649999999999999" customHeight="1" x14ac:dyDescent="0.25"/>
    <row r="341" ht="16.649999999999999" customHeight="1" x14ac:dyDescent="0.25"/>
    <row r="342" ht="16.649999999999999" customHeight="1" x14ac:dyDescent="0.25"/>
    <row r="343" ht="16.649999999999999" customHeight="1" x14ac:dyDescent="0.25"/>
    <row r="344" ht="16.649999999999999" customHeight="1" x14ac:dyDescent="0.25"/>
    <row r="345" ht="16.649999999999999" customHeight="1" x14ac:dyDescent="0.25"/>
    <row r="346" ht="16.649999999999999" customHeight="1" x14ac:dyDescent="0.25"/>
    <row r="347" ht="16.649999999999999" customHeight="1" x14ac:dyDescent="0.25"/>
    <row r="348" ht="16.649999999999999" customHeight="1" x14ac:dyDescent="0.25"/>
    <row r="349" ht="16.649999999999999" customHeight="1" x14ac:dyDescent="0.25"/>
    <row r="350" ht="16.649999999999999" customHeight="1" x14ac:dyDescent="0.25"/>
    <row r="351" ht="16.649999999999999" customHeight="1" x14ac:dyDescent="0.25"/>
    <row r="352" ht="16.649999999999999" customHeight="1" x14ac:dyDescent="0.25"/>
    <row r="353" ht="16.649999999999999" customHeight="1" x14ac:dyDescent="0.25"/>
    <row r="354" ht="16.649999999999999" customHeight="1" x14ac:dyDescent="0.25"/>
    <row r="355" ht="16.649999999999999" customHeight="1" x14ac:dyDescent="0.25"/>
    <row r="356" ht="16.649999999999999" customHeight="1" x14ac:dyDescent="0.25"/>
    <row r="357" ht="16.649999999999999" customHeight="1" x14ac:dyDescent="0.25"/>
    <row r="358" ht="16.649999999999999" customHeight="1" x14ac:dyDescent="0.25"/>
    <row r="359" ht="16.649999999999999" customHeight="1" x14ac:dyDescent="0.25"/>
    <row r="360" ht="16.649999999999999" customHeight="1" x14ac:dyDescent="0.25"/>
    <row r="361" ht="16.649999999999999" customHeight="1" x14ac:dyDescent="0.25"/>
    <row r="362" ht="16.649999999999999" customHeight="1" x14ac:dyDescent="0.25"/>
    <row r="363" ht="16.649999999999999" customHeight="1" x14ac:dyDescent="0.25"/>
    <row r="364" ht="16.649999999999999" customHeight="1" x14ac:dyDescent="0.25"/>
    <row r="365" ht="16.649999999999999" customHeight="1" x14ac:dyDescent="0.25"/>
    <row r="366" ht="16.649999999999999" customHeight="1" x14ac:dyDescent="0.25"/>
    <row r="367" ht="16.649999999999999" customHeight="1" x14ac:dyDescent="0.25"/>
    <row r="368" ht="16.649999999999999" customHeight="1" x14ac:dyDescent="0.25"/>
    <row r="369" ht="16.649999999999999" customHeight="1" x14ac:dyDescent="0.25"/>
    <row r="370" ht="16.649999999999999" customHeight="1" x14ac:dyDescent="0.25"/>
    <row r="371" ht="16.649999999999999" customHeight="1" x14ac:dyDescent="0.25"/>
    <row r="372" ht="16.649999999999999" customHeight="1" x14ac:dyDescent="0.25"/>
    <row r="373" ht="16.649999999999999" customHeight="1" x14ac:dyDescent="0.25"/>
    <row r="374" ht="16.649999999999999" customHeight="1" x14ac:dyDescent="0.25"/>
    <row r="375" ht="16.649999999999999" customHeight="1" x14ac:dyDescent="0.25"/>
    <row r="376" ht="16.649999999999999" customHeight="1" x14ac:dyDescent="0.25"/>
    <row r="377" ht="16.649999999999999" customHeight="1" x14ac:dyDescent="0.25"/>
    <row r="378" ht="16.649999999999999" customHeight="1" x14ac:dyDescent="0.25"/>
    <row r="379" ht="16.649999999999999" customHeight="1" x14ac:dyDescent="0.25"/>
    <row r="380" ht="16.649999999999999" customHeight="1" x14ac:dyDescent="0.25"/>
    <row r="381" ht="16.649999999999999" customHeight="1" x14ac:dyDescent="0.25"/>
    <row r="382" ht="16.649999999999999" customHeight="1" x14ac:dyDescent="0.25"/>
    <row r="383" ht="16.649999999999999" customHeight="1" x14ac:dyDescent="0.25"/>
    <row r="384" ht="16.649999999999999" customHeight="1" x14ac:dyDescent="0.25"/>
    <row r="385" ht="16.649999999999999" customHeight="1" x14ac:dyDescent="0.25"/>
    <row r="386" ht="16.649999999999999" customHeight="1" x14ac:dyDescent="0.25"/>
    <row r="387" ht="16.649999999999999" customHeight="1" x14ac:dyDescent="0.25"/>
    <row r="388" ht="16.649999999999999" customHeight="1" x14ac:dyDescent="0.25"/>
    <row r="389" ht="16.649999999999999" customHeight="1" x14ac:dyDescent="0.25"/>
    <row r="390" ht="16.649999999999999" customHeight="1" x14ac:dyDescent="0.25"/>
    <row r="391" ht="16.649999999999999" customHeight="1" x14ac:dyDescent="0.25"/>
    <row r="392" ht="16.649999999999999" customHeight="1" x14ac:dyDescent="0.25"/>
    <row r="393" ht="16.649999999999999" customHeight="1" x14ac:dyDescent="0.25"/>
    <row r="394" ht="16.649999999999999" customHeight="1" x14ac:dyDescent="0.25"/>
    <row r="395" ht="16.649999999999999" customHeight="1" x14ac:dyDescent="0.25"/>
    <row r="396" ht="16.649999999999999" customHeight="1" x14ac:dyDescent="0.25"/>
    <row r="397" ht="16.649999999999999" customHeight="1" x14ac:dyDescent="0.25"/>
    <row r="398" ht="16.649999999999999" customHeight="1" x14ac:dyDescent="0.25"/>
    <row r="399" ht="16.649999999999999" customHeight="1" x14ac:dyDescent="0.25"/>
    <row r="400" ht="16.649999999999999" customHeight="1" x14ac:dyDescent="0.25"/>
    <row r="401" ht="16.649999999999999" customHeight="1" x14ac:dyDescent="0.25"/>
    <row r="402" ht="16.649999999999999" customHeight="1" x14ac:dyDescent="0.25"/>
    <row r="403" ht="16.649999999999999" customHeight="1" x14ac:dyDescent="0.25"/>
    <row r="404" ht="16.649999999999999" customHeight="1" x14ac:dyDescent="0.25"/>
    <row r="405" ht="16.649999999999999" customHeight="1" x14ac:dyDescent="0.25"/>
    <row r="406" ht="16.649999999999999" customHeight="1" x14ac:dyDescent="0.25"/>
    <row r="407" ht="16.649999999999999" customHeight="1" x14ac:dyDescent="0.25"/>
    <row r="408" ht="16.649999999999999" customHeight="1" x14ac:dyDescent="0.25"/>
    <row r="409" ht="16.649999999999999" customHeight="1" x14ac:dyDescent="0.25"/>
    <row r="410" ht="16.649999999999999" customHeight="1" x14ac:dyDescent="0.25"/>
    <row r="411" ht="16.649999999999999" customHeight="1" x14ac:dyDescent="0.25"/>
    <row r="412" ht="16.649999999999999" customHeight="1" x14ac:dyDescent="0.25"/>
    <row r="413" ht="16.649999999999999" customHeight="1" x14ac:dyDescent="0.25"/>
    <row r="414" ht="16.649999999999999" customHeight="1" x14ac:dyDescent="0.25"/>
    <row r="415" ht="16.649999999999999" customHeight="1" x14ac:dyDescent="0.25"/>
    <row r="416" ht="16.649999999999999" customHeight="1" x14ac:dyDescent="0.25"/>
    <row r="417" ht="16.649999999999999" customHeight="1" x14ac:dyDescent="0.25"/>
    <row r="418" ht="16.649999999999999" customHeight="1" x14ac:dyDescent="0.25"/>
    <row r="419" ht="16.649999999999999" customHeight="1" x14ac:dyDescent="0.25"/>
    <row r="420" ht="16.649999999999999" customHeight="1" x14ac:dyDescent="0.25"/>
    <row r="421" ht="16.649999999999999" customHeight="1" x14ac:dyDescent="0.25"/>
    <row r="422" ht="16.649999999999999" customHeight="1" x14ac:dyDescent="0.25"/>
    <row r="423" ht="16.649999999999999" customHeight="1" x14ac:dyDescent="0.25"/>
    <row r="424" ht="16.649999999999999" customHeight="1" x14ac:dyDescent="0.25"/>
    <row r="425" ht="16.649999999999999" customHeight="1" x14ac:dyDescent="0.25"/>
    <row r="426" ht="16.649999999999999" customHeight="1" x14ac:dyDescent="0.25"/>
    <row r="427" ht="16.649999999999999" customHeight="1" x14ac:dyDescent="0.25"/>
    <row r="428" ht="16.649999999999999" customHeight="1" x14ac:dyDescent="0.25"/>
    <row r="429" ht="16.649999999999999" customHeight="1" x14ac:dyDescent="0.25"/>
    <row r="430" ht="16.649999999999999" customHeight="1" x14ac:dyDescent="0.25"/>
    <row r="431" ht="16.649999999999999" customHeight="1" x14ac:dyDescent="0.25"/>
    <row r="432" ht="16.649999999999999" customHeight="1" x14ac:dyDescent="0.25"/>
    <row r="433" ht="16.649999999999999" customHeight="1" x14ac:dyDescent="0.25"/>
    <row r="434" ht="16.649999999999999" customHeight="1" x14ac:dyDescent="0.25"/>
    <row r="435" ht="16.649999999999999" customHeight="1" x14ac:dyDescent="0.25"/>
    <row r="436" ht="16.649999999999999" customHeight="1" x14ac:dyDescent="0.25"/>
    <row r="437" ht="16.649999999999999" customHeight="1" x14ac:dyDescent="0.25"/>
    <row r="438" ht="16.649999999999999" customHeight="1" x14ac:dyDescent="0.25"/>
    <row r="439" ht="16.649999999999999" customHeight="1" x14ac:dyDescent="0.25"/>
    <row r="440" ht="16.649999999999999" customHeight="1" x14ac:dyDescent="0.25"/>
    <row r="441" ht="16.649999999999999" customHeight="1" x14ac:dyDescent="0.25"/>
    <row r="442" ht="16.649999999999999" customHeight="1" x14ac:dyDescent="0.25"/>
    <row r="443" ht="16.649999999999999" customHeight="1" x14ac:dyDescent="0.25"/>
    <row r="444" ht="16.649999999999999" customHeight="1" x14ac:dyDescent="0.25"/>
    <row r="445" ht="16.649999999999999" customHeight="1" x14ac:dyDescent="0.25"/>
    <row r="446" ht="16.649999999999999" customHeight="1" x14ac:dyDescent="0.25"/>
    <row r="447" ht="16.649999999999999" customHeight="1" x14ac:dyDescent="0.25"/>
    <row r="448" ht="16.649999999999999" customHeight="1" x14ac:dyDescent="0.25"/>
    <row r="449" ht="16.649999999999999" customHeight="1" x14ac:dyDescent="0.25"/>
    <row r="450" ht="16.649999999999999" customHeight="1" x14ac:dyDescent="0.25"/>
    <row r="451" ht="16.649999999999999" customHeight="1" x14ac:dyDescent="0.25"/>
    <row r="452" ht="16.649999999999999" customHeight="1" x14ac:dyDescent="0.25"/>
    <row r="453" ht="16.649999999999999" customHeight="1" x14ac:dyDescent="0.25"/>
    <row r="454" ht="16.649999999999999" customHeight="1" x14ac:dyDescent="0.25"/>
    <row r="455" ht="16.649999999999999" customHeight="1" x14ac:dyDescent="0.25"/>
    <row r="456" ht="16.649999999999999" customHeight="1" x14ac:dyDescent="0.25"/>
    <row r="457" ht="16.649999999999999" customHeight="1" x14ac:dyDescent="0.25"/>
    <row r="458" ht="16.649999999999999" customHeight="1" x14ac:dyDescent="0.25"/>
    <row r="459" ht="16.649999999999999" customHeight="1" x14ac:dyDescent="0.25"/>
    <row r="460" ht="16.649999999999999" customHeight="1" x14ac:dyDescent="0.25"/>
    <row r="461" ht="16.649999999999999" customHeight="1" x14ac:dyDescent="0.25"/>
    <row r="462" ht="16.649999999999999" customHeight="1" x14ac:dyDescent="0.25"/>
    <row r="463" ht="16.649999999999999" customHeight="1" x14ac:dyDescent="0.25"/>
    <row r="464" ht="16.649999999999999" customHeight="1" x14ac:dyDescent="0.25"/>
    <row r="465" ht="16.649999999999999" customHeight="1" x14ac:dyDescent="0.25"/>
    <row r="466" ht="16.649999999999999" customHeight="1" x14ac:dyDescent="0.25"/>
    <row r="467" ht="16.649999999999999" customHeight="1" x14ac:dyDescent="0.25"/>
    <row r="468" ht="16.649999999999999" customHeight="1" x14ac:dyDescent="0.25"/>
    <row r="469" ht="16.649999999999999" customHeight="1" x14ac:dyDescent="0.25"/>
    <row r="470" ht="16.649999999999999" customHeight="1" x14ac:dyDescent="0.25"/>
    <row r="471" ht="16.649999999999999" customHeight="1" x14ac:dyDescent="0.25"/>
    <row r="472" ht="16.649999999999999" customHeight="1" x14ac:dyDescent="0.25"/>
    <row r="473" ht="16.649999999999999" customHeight="1" x14ac:dyDescent="0.25"/>
    <row r="474" ht="16.649999999999999" customHeight="1" x14ac:dyDescent="0.25"/>
    <row r="475" ht="16.649999999999999" customHeight="1" x14ac:dyDescent="0.25"/>
    <row r="476" ht="16.649999999999999" customHeight="1" x14ac:dyDescent="0.25"/>
    <row r="477" ht="16.649999999999999" customHeight="1" x14ac:dyDescent="0.25"/>
    <row r="478" ht="16.649999999999999" customHeight="1" x14ac:dyDescent="0.25"/>
    <row r="479" ht="16.649999999999999" customHeight="1" x14ac:dyDescent="0.25"/>
    <row r="480" ht="16.649999999999999" customHeight="1" x14ac:dyDescent="0.25"/>
    <row r="481" ht="16.649999999999999" customHeight="1" x14ac:dyDescent="0.25"/>
    <row r="482" ht="16.649999999999999" customHeight="1" x14ac:dyDescent="0.25"/>
    <row r="483" ht="16.649999999999999" customHeight="1" x14ac:dyDescent="0.25"/>
    <row r="484" ht="16.649999999999999" customHeight="1" x14ac:dyDescent="0.25"/>
    <row r="485" ht="16.649999999999999" customHeight="1" x14ac:dyDescent="0.25"/>
    <row r="486" ht="16.649999999999999" customHeight="1" x14ac:dyDescent="0.25"/>
    <row r="487" ht="16.649999999999999" customHeight="1" x14ac:dyDescent="0.25"/>
    <row r="488" ht="16.649999999999999" customHeight="1" x14ac:dyDescent="0.25"/>
    <row r="489" ht="16.649999999999999" customHeight="1" x14ac:dyDescent="0.25"/>
    <row r="490" ht="16.649999999999999" customHeight="1" x14ac:dyDescent="0.25"/>
    <row r="491" ht="16.649999999999999" customHeight="1" x14ac:dyDescent="0.25"/>
    <row r="492" ht="16.649999999999999" customHeight="1" x14ac:dyDescent="0.25"/>
    <row r="493" ht="16.649999999999999" customHeight="1" x14ac:dyDescent="0.25"/>
    <row r="494" ht="16.649999999999999" customHeight="1" x14ac:dyDescent="0.25"/>
    <row r="495" ht="16.649999999999999" customHeight="1" x14ac:dyDescent="0.25"/>
    <row r="496" ht="16.649999999999999" customHeight="1" x14ac:dyDescent="0.25"/>
    <row r="497" ht="16.649999999999999" customHeight="1" x14ac:dyDescent="0.25"/>
    <row r="498" ht="16.649999999999999" customHeight="1" x14ac:dyDescent="0.25"/>
    <row r="499" ht="16.649999999999999" customHeight="1" x14ac:dyDescent="0.25"/>
    <row r="500" ht="16.649999999999999" customHeight="1" x14ac:dyDescent="0.25"/>
    <row r="501" ht="16.649999999999999" customHeight="1" x14ac:dyDescent="0.25"/>
    <row r="502" ht="16.649999999999999" customHeight="1" x14ac:dyDescent="0.25"/>
    <row r="503" ht="16.649999999999999" customHeight="1" x14ac:dyDescent="0.25"/>
    <row r="504" ht="16.649999999999999" customHeight="1" x14ac:dyDescent="0.25"/>
    <row r="505" ht="16.649999999999999" customHeight="1" x14ac:dyDescent="0.25"/>
    <row r="506" ht="16.649999999999999" customHeight="1" x14ac:dyDescent="0.25"/>
    <row r="507" ht="16.649999999999999" customHeight="1" x14ac:dyDescent="0.25"/>
    <row r="508" ht="16.649999999999999" customHeight="1" x14ac:dyDescent="0.25"/>
    <row r="509" ht="16.649999999999999" customHeight="1" x14ac:dyDescent="0.25"/>
    <row r="510" ht="16.649999999999999" customHeight="1" x14ac:dyDescent="0.25"/>
    <row r="511" ht="16.649999999999999" customHeight="1" x14ac:dyDescent="0.25"/>
    <row r="512" ht="16.649999999999999" customHeight="1" x14ac:dyDescent="0.25"/>
    <row r="513" ht="16.649999999999999" customHeight="1" x14ac:dyDescent="0.25"/>
    <row r="514" ht="16.649999999999999" customHeight="1" x14ac:dyDescent="0.25"/>
    <row r="515" ht="16.649999999999999" customHeight="1" x14ac:dyDescent="0.25"/>
    <row r="516" ht="16.649999999999999" customHeight="1" x14ac:dyDescent="0.25"/>
    <row r="517" ht="16.649999999999999" customHeight="1" x14ac:dyDescent="0.25"/>
    <row r="518" ht="16.649999999999999" customHeight="1" x14ac:dyDescent="0.25"/>
    <row r="519" ht="16.649999999999999" customHeight="1" x14ac:dyDescent="0.25"/>
    <row r="520" ht="16.649999999999999" customHeight="1" x14ac:dyDescent="0.25"/>
    <row r="521" ht="16.649999999999999" customHeight="1" x14ac:dyDescent="0.25"/>
    <row r="522" ht="16.649999999999999" customHeight="1" x14ac:dyDescent="0.25"/>
    <row r="523" ht="16.649999999999999" customHeight="1" x14ac:dyDescent="0.25"/>
    <row r="524" ht="16.649999999999999" customHeight="1" x14ac:dyDescent="0.25"/>
    <row r="525" ht="16.649999999999999" customHeight="1" x14ac:dyDescent="0.25"/>
    <row r="526" ht="16.649999999999999" customHeight="1" x14ac:dyDescent="0.25"/>
    <row r="527" ht="16.649999999999999" customHeight="1" x14ac:dyDescent="0.25"/>
    <row r="528" ht="16.649999999999999" customHeight="1" x14ac:dyDescent="0.25"/>
    <row r="529" ht="16.649999999999999" customHeight="1" x14ac:dyDescent="0.25"/>
    <row r="530" ht="16.649999999999999" customHeight="1" x14ac:dyDescent="0.25"/>
    <row r="531" ht="16.649999999999999" customHeight="1" x14ac:dyDescent="0.25"/>
    <row r="532" ht="16.649999999999999" customHeight="1" x14ac:dyDescent="0.25"/>
    <row r="533" ht="16.649999999999999" customHeight="1" x14ac:dyDescent="0.25"/>
    <row r="534" ht="16.649999999999999" customHeight="1" x14ac:dyDescent="0.25"/>
    <row r="535" ht="16.649999999999999" customHeight="1" x14ac:dyDescent="0.25"/>
    <row r="536" ht="16.649999999999999" customHeight="1" x14ac:dyDescent="0.25"/>
    <row r="537" ht="16.649999999999999" customHeight="1" x14ac:dyDescent="0.25"/>
    <row r="538" ht="16.649999999999999" customHeight="1" x14ac:dyDescent="0.25"/>
    <row r="539" ht="16.649999999999999" customHeight="1" x14ac:dyDescent="0.25"/>
    <row r="540" ht="16.649999999999999" customHeight="1" x14ac:dyDescent="0.25"/>
    <row r="541" ht="16.649999999999999" customHeight="1" x14ac:dyDescent="0.25"/>
    <row r="542" ht="16.649999999999999" customHeight="1" x14ac:dyDescent="0.25"/>
    <row r="543" ht="16.649999999999999" customHeight="1" x14ac:dyDescent="0.25"/>
    <row r="544" ht="16.649999999999999" customHeight="1" x14ac:dyDescent="0.25"/>
    <row r="545" ht="16.649999999999999" customHeight="1" x14ac:dyDescent="0.25"/>
    <row r="546" ht="16.649999999999999" customHeight="1" x14ac:dyDescent="0.25"/>
    <row r="547" ht="16.649999999999999" customHeight="1" x14ac:dyDescent="0.25"/>
    <row r="548" ht="16.649999999999999" customHeight="1" x14ac:dyDescent="0.25"/>
    <row r="549" ht="16.649999999999999" customHeight="1" x14ac:dyDescent="0.25"/>
    <row r="550" ht="16.649999999999999" customHeight="1" x14ac:dyDescent="0.25"/>
    <row r="551" ht="16.649999999999999" customHeight="1" x14ac:dyDescent="0.25"/>
    <row r="552" ht="16.649999999999999" customHeight="1" x14ac:dyDescent="0.25"/>
    <row r="553" ht="16.649999999999999" customHeight="1" x14ac:dyDescent="0.25"/>
    <row r="554" ht="16.649999999999999" customHeight="1" x14ac:dyDescent="0.25"/>
    <row r="555" ht="16.649999999999999" customHeight="1" x14ac:dyDescent="0.25"/>
    <row r="556" ht="16.649999999999999" customHeight="1" x14ac:dyDescent="0.25"/>
    <row r="557" ht="16.649999999999999" customHeight="1" x14ac:dyDescent="0.25"/>
    <row r="558" ht="16.649999999999999" customHeight="1" x14ac:dyDescent="0.25"/>
    <row r="559" ht="16.649999999999999" customHeight="1" x14ac:dyDescent="0.25"/>
    <row r="560" ht="16.649999999999999" customHeight="1" x14ac:dyDescent="0.25"/>
    <row r="561" ht="16.649999999999999" customHeight="1" x14ac:dyDescent="0.25"/>
    <row r="562" ht="16.649999999999999" customHeight="1" x14ac:dyDescent="0.25"/>
    <row r="563" ht="16.649999999999999" customHeight="1" x14ac:dyDescent="0.25"/>
    <row r="564" ht="16.649999999999999" customHeight="1" x14ac:dyDescent="0.25"/>
    <row r="565" ht="16.649999999999999" customHeight="1" x14ac:dyDescent="0.25"/>
    <row r="566" ht="16.649999999999999" customHeight="1" x14ac:dyDescent="0.25"/>
    <row r="567" ht="16.649999999999999" customHeight="1" x14ac:dyDescent="0.25"/>
    <row r="568" ht="16.649999999999999" customHeight="1" x14ac:dyDescent="0.25"/>
    <row r="569" ht="16.649999999999999" customHeight="1" x14ac:dyDescent="0.25"/>
    <row r="570" ht="16.649999999999999" customHeight="1" x14ac:dyDescent="0.25"/>
    <row r="571" ht="16.649999999999999" customHeight="1" x14ac:dyDescent="0.25"/>
    <row r="572" ht="16.649999999999999" customHeight="1" x14ac:dyDescent="0.25"/>
    <row r="573" ht="16.649999999999999" customHeight="1" x14ac:dyDescent="0.25"/>
    <row r="574" ht="16.649999999999999" customHeight="1" x14ac:dyDescent="0.25"/>
    <row r="575" ht="16.649999999999999" customHeight="1" x14ac:dyDescent="0.25"/>
    <row r="576" ht="16.649999999999999" customHeight="1" x14ac:dyDescent="0.25"/>
    <row r="577" ht="16.649999999999999" customHeight="1" x14ac:dyDescent="0.25"/>
    <row r="578" ht="16.649999999999999" customHeight="1" x14ac:dyDescent="0.25"/>
    <row r="579" ht="16.649999999999999" customHeight="1" x14ac:dyDescent="0.25"/>
    <row r="580" ht="16.649999999999999" customHeight="1" x14ac:dyDescent="0.25"/>
    <row r="581" ht="16.649999999999999" customHeight="1" x14ac:dyDescent="0.25"/>
    <row r="582" ht="16.649999999999999" customHeight="1" x14ac:dyDescent="0.25"/>
    <row r="583" ht="16.649999999999999" customHeight="1" x14ac:dyDescent="0.25"/>
    <row r="584" ht="16.649999999999999" customHeight="1" x14ac:dyDescent="0.25"/>
    <row r="585" ht="16.649999999999999" customHeight="1" x14ac:dyDescent="0.25"/>
    <row r="586" ht="16.649999999999999" customHeight="1" x14ac:dyDescent="0.25"/>
    <row r="587" ht="16.649999999999999" customHeight="1" x14ac:dyDescent="0.25"/>
    <row r="588" ht="16.649999999999999" customHeight="1" x14ac:dyDescent="0.25"/>
    <row r="589" ht="16.649999999999999" customHeight="1" x14ac:dyDescent="0.25"/>
    <row r="590" ht="16.649999999999999" customHeight="1" x14ac:dyDescent="0.25"/>
    <row r="591" ht="16.649999999999999" customHeight="1" x14ac:dyDescent="0.25"/>
    <row r="592" ht="16.649999999999999" customHeight="1" x14ac:dyDescent="0.25"/>
    <row r="593" ht="16.649999999999999" customHeight="1" x14ac:dyDescent="0.25"/>
    <row r="594" ht="16.649999999999999" customHeight="1" x14ac:dyDescent="0.25"/>
    <row r="595" ht="16.649999999999999" customHeight="1" x14ac:dyDescent="0.25"/>
    <row r="596" ht="16.649999999999999" customHeight="1" x14ac:dyDescent="0.25"/>
    <row r="597" ht="16.649999999999999" customHeight="1" x14ac:dyDescent="0.25"/>
    <row r="598" ht="16.649999999999999" customHeight="1" x14ac:dyDescent="0.25"/>
    <row r="599" ht="16.649999999999999" customHeight="1" x14ac:dyDescent="0.25"/>
    <row r="600" ht="16.649999999999999" customHeight="1" x14ac:dyDescent="0.25"/>
    <row r="601" ht="16.649999999999999" customHeight="1" x14ac:dyDescent="0.25"/>
    <row r="602" ht="16.649999999999999" customHeight="1" x14ac:dyDescent="0.25"/>
    <row r="603" ht="16.649999999999999" customHeight="1" x14ac:dyDescent="0.25"/>
    <row r="604" ht="16.649999999999999" customHeight="1" x14ac:dyDescent="0.25"/>
    <row r="605" ht="16.649999999999999" customHeight="1" x14ac:dyDescent="0.25"/>
    <row r="606" ht="16.649999999999999" customHeight="1" x14ac:dyDescent="0.25"/>
    <row r="607" ht="16.649999999999999" customHeight="1" x14ac:dyDescent="0.25"/>
    <row r="608" ht="16.649999999999999" customHeight="1" x14ac:dyDescent="0.25"/>
    <row r="609" ht="16.649999999999999" customHeight="1" x14ac:dyDescent="0.25"/>
    <row r="610" ht="16.649999999999999" customHeight="1" x14ac:dyDescent="0.25"/>
    <row r="611" ht="16.649999999999999" customHeight="1" x14ac:dyDescent="0.25"/>
    <row r="612" ht="16.649999999999999" customHeight="1" x14ac:dyDescent="0.25"/>
    <row r="613" ht="16.649999999999999" customHeight="1" x14ac:dyDescent="0.25"/>
    <row r="614" ht="16.649999999999999" customHeight="1" x14ac:dyDescent="0.25"/>
    <row r="615" ht="16.649999999999999" customHeight="1" x14ac:dyDescent="0.25"/>
    <row r="616" ht="16.649999999999999" customHeight="1" x14ac:dyDescent="0.25"/>
    <row r="617" ht="16.649999999999999" customHeight="1" x14ac:dyDescent="0.25"/>
    <row r="618" ht="16.649999999999999" customHeight="1" x14ac:dyDescent="0.25"/>
    <row r="619" ht="16.649999999999999" customHeight="1" x14ac:dyDescent="0.25"/>
    <row r="620" ht="16.649999999999999" customHeight="1" x14ac:dyDescent="0.25"/>
    <row r="621" ht="16.649999999999999" customHeight="1" x14ac:dyDescent="0.25"/>
    <row r="622" ht="16.649999999999999" customHeight="1" x14ac:dyDescent="0.25"/>
    <row r="623" ht="16.649999999999999" customHeight="1" x14ac:dyDescent="0.25"/>
    <row r="624" ht="16.649999999999999" customHeight="1" x14ac:dyDescent="0.25"/>
    <row r="625" ht="16.649999999999999" customHeight="1" x14ac:dyDescent="0.25"/>
    <row r="626" ht="16.649999999999999" customHeight="1" x14ac:dyDescent="0.25"/>
    <row r="627" ht="16.649999999999999" customHeight="1" x14ac:dyDescent="0.25"/>
    <row r="628" ht="16.649999999999999" customHeight="1" x14ac:dyDescent="0.25"/>
    <row r="629" ht="16.649999999999999" customHeight="1" x14ac:dyDescent="0.25"/>
    <row r="630" ht="16.649999999999999" customHeight="1" x14ac:dyDescent="0.25"/>
    <row r="631" ht="16.649999999999999" customHeight="1" x14ac:dyDescent="0.25"/>
    <row r="632" ht="16.649999999999999" customHeight="1" x14ac:dyDescent="0.25"/>
    <row r="633" ht="16.649999999999999" customHeight="1" x14ac:dyDescent="0.25"/>
    <row r="634" ht="16.649999999999999" customHeight="1" x14ac:dyDescent="0.25"/>
    <row r="635" ht="16.649999999999999" customHeight="1" x14ac:dyDescent="0.25"/>
    <row r="636" ht="16.649999999999999" customHeight="1" x14ac:dyDescent="0.25"/>
    <row r="637" ht="16.649999999999999" customHeight="1" x14ac:dyDescent="0.25"/>
    <row r="638" ht="16.649999999999999" customHeight="1" x14ac:dyDescent="0.25"/>
    <row r="639" ht="16.649999999999999" customHeight="1" x14ac:dyDescent="0.25"/>
    <row r="640" ht="16.649999999999999" customHeight="1" x14ac:dyDescent="0.25"/>
    <row r="641" ht="16.649999999999999" customHeight="1" x14ac:dyDescent="0.25"/>
    <row r="642" ht="16.649999999999999" customHeight="1" x14ac:dyDescent="0.25"/>
    <row r="643" ht="16.649999999999999" customHeight="1" x14ac:dyDescent="0.25"/>
    <row r="644" ht="16.649999999999999" customHeight="1" x14ac:dyDescent="0.25"/>
    <row r="645" ht="16.649999999999999" customHeight="1" x14ac:dyDescent="0.25"/>
    <row r="646" ht="16.649999999999999" customHeight="1" x14ac:dyDescent="0.25"/>
    <row r="647" ht="16.649999999999999" customHeight="1" x14ac:dyDescent="0.25"/>
    <row r="648" ht="16.649999999999999" customHeight="1" x14ac:dyDescent="0.25"/>
    <row r="649" ht="16.649999999999999" customHeight="1" x14ac:dyDescent="0.25"/>
    <row r="650" ht="16.649999999999999" customHeight="1" x14ac:dyDescent="0.25"/>
    <row r="651" ht="16.649999999999999" customHeight="1" x14ac:dyDescent="0.25"/>
    <row r="652" ht="16.649999999999999" customHeight="1" x14ac:dyDescent="0.25"/>
    <row r="653" ht="16.649999999999999" customHeight="1" x14ac:dyDescent="0.25"/>
    <row r="654" ht="16.649999999999999" customHeight="1" x14ac:dyDescent="0.25"/>
    <row r="655" ht="16.649999999999999" customHeight="1" x14ac:dyDescent="0.25"/>
    <row r="656" ht="16.649999999999999" customHeight="1" x14ac:dyDescent="0.25"/>
    <row r="657" ht="16.649999999999999" customHeight="1" x14ac:dyDescent="0.25"/>
    <row r="658" ht="16.649999999999999" customHeight="1" x14ac:dyDescent="0.25"/>
    <row r="659" ht="16.649999999999999" customHeight="1" x14ac:dyDescent="0.25"/>
    <row r="660" ht="16.649999999999999" customHeight="1" x14ac:dyDescent="0.25"/>
    <row r="661" ht="16.649999999999999" customHeight="1" x14ac:dyDescent="0.25"/>
    <row r="662" ht="16.649999999999999" customHeight="1" x14ac:dyDescent="0.25"/>
    <row r="663" ht="16.649999999999999" customHeight="1" x14ac:dyDescent="0.25"/>
    <row r="664" ht="16.649999999999999" customHeight="1" x14ac:dyDescent="0.25"/>
    <row r="665" ht="16.649999999999999" customHeight="1" x14ac:dyDescent="0.25"/>
    <row r="666" ht="16.649999999999999" customHeight="1" x14ac:dyDescent="0.25"/>
    <row r="667" ht="16.649999999999999" customHeight="1" x14ac:dyDescent="0.25"/>
    <row r="668" ht="16.649999999999999" customHeight="1" x14ac:dyDescent="0.25"/>
    <row r="669" ht="16.649999999999999" customHeight="1" x14ac:dyDescent="0.25"/>
    <row r="670" ht="16.649999999999999" customHeight="1" x14ac:dyDescent="0.25"/>
    <row r="671" ht="16.649999999999999" customHeight="1" x14ac:dyDescent="0.25"/>
    <row r="672" ht="16.649999999999999" customHeight="1" x14ac:dyDescent="0.25"/>
    <row r="673" ht="16.649999999999999" customHeight="1" x14ac:dyDescent="0.25"/>
    <row r="674" ht="16.649999999999999" customHeight="1" x14ac:dyDescent="0.25"/>
    <row r="675" ht="16.649999999999999" customHeight="1" x14ac:dyDescent="0.25"/>
    <row r="676" ht="16.649999999999999" customHeight="1" x14ac:dyDescent="0.25"/>
    <row r="677" ht="16.649999999999999" customHeight="1" x14ac:dyDescent="0.25"/>
    <row r="678" ht="16.649999999999999" customHeight="1" x14ac:dyDescent="0.25"/>
    <row r="679" ht="16.649999999999999" customHeight="1" x14ac:dyDescent="0.25"/>
    <row r="680" ht="16.649999999999999" customHeight="1" x14ac:dyDescent="0.25"/>
    <row r="681" ht="16.649999999999999" customHeight="1" x14ac:dyDescent="0.25"/>
    <row r="682" ht="16.649999999999999" customHeight="1" x14ac:dyDescent="0.25"/>
    <row r="683" ht="16.649999999999999" customHeight="1" x14ac:dyDescent="0.25"/>
    <row r="684" ht="16.649999999999999" customHeight="1" x14ac:dyDescent="0.25"/>
    <row r="685" ht="16.649999999999999" customHeight="1" x14ac:dyDescent="0.25"/>
    <row r="686" ht="16.649999999999999" customHeight="1" x14ac:dyDescent="0.25"/>
    <row r="687" ht="16.649999999999999" customHeight="1" x14ac:dyDescent="0.25"/>
    <row r="688" ht="16.649999999999999" customHeight="1" x14ac:dyDescent="0.25"/>
    <row r="689" ht="16.649999999999999" customHeight="1" x14ac:dyDescent="0.25"/>
    <row r="690" ht="16.649999999999999" customHeight="1" x14ac:dyDescent="0.25"/>
    <row r="691" ht="16.649999999999999" customHeight="1" x14ac:dyDescent="0.25"/>
    <row r="692" ht="16.649999999999999" customHeight="1" x14ac:dyDescent="0.25"/>
    <row r="693" ht="16.649999999999999" customHeight="1" x14ac:dyDescent="0.25"/>
    <row r="694" ht="16.649999999999999" customHeight="1" x14ac:dyDescent="0.25"/>
    <row r="695" ht="16.649999999999999" customHeight="1" x14ac:dyDescent="0.25"/>
    <row r="696" ht="16.649999999999999" customHeight="1" x14ac:dyDescent="0.25"/>
    <row r="697" ht="16.649999999999999" customHeight="1" x14ac:dyDescent="0.25"/>
    <row r="698" ht="16.649999999999999" customHeight="1" x14ac:dyDescent="0.25"/>
    <row r="699" ht="16.649999999999999" customHeight="1" x14ac:dyDescent="0.25"/>
    <row r="700" ht="16.649999999999999" customHeight="1" x14ac:dyDescent="0.25"/>
    <row r="701" ht="16.649999999999999" customHeight="1" x14ac:dyDescent="0.25"/>
    <row r="702" ht="16.649999999999999" customHeight="1" x14ac:dyDescent="0.25"/>
    <row r="703" ht="16.649999999999999" customHeight="1" x14ac:dyDescent="0.25"/>
    <row r="704" ht="16.649999999999999" customHeight="1" x14ac:dyDescent="0.25"/>
    <row r="705" ht="16.649999999999999" customHeight="1" x14ac:dyDescent="0.25"/>
    <row r="706" ht="16.649999999999999" customHeight="1" x14ac:dyDescent="0.25"/>
    <row r="707" ht="16.649999999999999" customHeight="1" x14ac:dyDescent="0.25"/>
    <row r="708" ht="16.649999999999999" customHeight="1" x14ac:dyDescent="0.25"/>
    <row r="709" ht="16.649999999999999" customHeight="1" x14ac:dyDescent="0.25"/>
    <row r="710" ht="16.649999999999999" customHeight="1" x14ac:dyDescent="0.25"/>
    <row r="711" ht="16.649999999999999" customHeight="1" x14ac:dyDescent="0.25"/>
    <row r="712" ht="16.649999999999999" customHeight="1" x14ac:dyDescent="0.25"/>
    <row r="713" ht="16.649999999999999" customHeight="1" x14ac:dyDescent="0.25"/>
    <row r="714" ht="16.649999999999999" customHeight="1" x14ac:dyDescent="0.25"/>
    <row r="715" ht="16.649999999999999" customHeight="1" x14ac:dyDescent="0.25"/>
    <row r="716" ht="16.649999999999999" customHeight="1" x14ac:dyDescent="0.25"/>
    <row r="717" ht="16.649999999999999" customHeight="1" x14ac:dyDescent="0.25"/>
    <row r="718" ht="16.649999999999999" customHeight="1" x14ac:dyDescent="0.25"/>
    <row r="719" ht="16.649999999999999" customHeight="1" x14ac:dyDescent="0.25"/>
    <row r="720" ht="16.649999999999999" customHeight="1" x14ac:dyDescent="0.25"/>
    <row r="721" ht="16.649999999999999" customHeight="1" x14ac:dyDescent="0.25"/>
    <row r="722" ht="16.649999999999999" customHeight="1" x14ac:dyDescent="0.25"/>
    <row r="723" ht="16.649999999999999" customHeight="1" x14ac:dyDescent="0.25"/>
    <row r="724" ht="16.649999999999999" customHeight="1" x14ac:dyDescent="0.25"/>
    <row r="725" ht="16.649999999999999" customHeight="1" x14ac:dyDescent="0.25"/>
    <row r="726" ht="16.649999999999999" customHeight="1" x14ac:dyDescent="0.25"/>
    <row r="727" ht="16.649999999999999" customHeight="1" x14ac:dyDescent="0.25"/>
    <row r="728" ht="16.649999999999999" customHeight="1" x14ac:dyDescent="0.25"/>
    <row r="729" ht="16.649999999999999" customHeight="1" x14ac:dyDescent="0.25"/>
    <row r="730" ht="16.649999999999999" customHeight="1" x14ac:dyDescent="0.25"/>
    <row r="731" ht="16.649999999999999" customHeight="1" x14ac:dyDescent="0.25"/>
    <row r="732" ht="16.649999999999999" customHeight="1" x14ac:dyDescent="0.25"/>
    <row r="733" ht="16.649999999999999" customHeight="1" x14ac:dyDescent="0.25"/>
    <row r="734" ht="16.649999999999999" customHeight="1" x14ac:dyDescent="0.25"/>
    <row r="735" ht="16.649999999999999" customHeight="1" x14ac:dyDescent="0.25"/>
    <row r="736" ht="16.649999999999999" customHeight="1" x14ac:dyDescent="0.25"/>
    <row r="737" ht="16.649999999999999" customHeight="1" x14ac:dyDescent="0.25"/>
    <row r="738" ht="16.649999999999999" customHeight="1" x14ac:dyDescent="0.25"/>
    <row r="739" ht="16.649999999999999" customHeight="1" x14ac:dyDescent="0.25"/>
    <row r="740" ht="16.649999999999999" customHeight="1" x14ac:dyDescent="0.25"/>
    <row r="741" ht="16.649999999999999" customHeight="1" x14ac:dyDescent="0.25"/>
    <row r="742" ht="16.649999999999999" customHeight="1" x14ac:dyDescent="0.25"/>
    <row r="743" ht="16.649999999999999" customHeight="1" x14ac:dyDescent="0.25"/>
    <row r="744" ht="16.649999999999999" customHeight="1" x14ac:dyDescent="0.25"/>
    <row r="745" ht="16.649999999999999" customHeight="1" x14ac:dyDescent="0.25"/>
    <row r="746" ht="16.649999999999999" customHeight="1" x14ac:dyDescent="0.25"/>
    <row r="747" ht="16.649999999999999" customHeight="1" x14ac:dyDescent="0.25"/>
    <row r="748" ht="16.649999999999999" customHeight="1" x14ac:dyDescent="0.25"/>
    <row r="749" ht="16.649999999999999" customHeight="1" x14ac:dyDescent="0.25"/>
    <row r="750" ht="16.649999999999999" customHeight="1" x14ac:dyDescent="0.25"/>
    <row r="751" ht="16.649999999999999" customHeight="1" x14ac:dyDescent="0.25"/>
    <row r="752" ht="16.649999999999999" customHeight="1" x14ac:dyDescent="0.25"/>
    <row r="753" ht="16.649999999999999" customHeight="1" x14ac:dyDescent="0.25"/>
    <row r="754" ht="16.649999999999999" customHeight="1" x14ac:dyDescent="0.25"/>
    <row r="755" ht="16.649999999999999" customHeight="1" x14ac:dyDescent="0.25"/>
    <row r="756" ht="16.649999999999999" customHeight="1" x14ac:dyDescent="0.25"/>
    <row r="757" ht="16.649999999999999" customHeight="1" x14ac:dyDescent="0.25"/>
    <row r="758" ht="16.649999999999999" customHeight="1" x14ac:dyDescent="0.25"/>
    <row r="759" ht="16.649999999999999" customHeight="1" x14ac:dyDescent="0.25"/>
    <row r="760" ht="16.649999999999999" customHeight="1" x14ac:dyDescent="0.25"/>
    <row r="761" ht="16.649999999999999" customHeight="1" x14ac:dyDescent="0.25"/>
    <row r="762" ht="16.649999999999999" customHeight="1" x14ac:dyDescent="0.25"/>
    <row r="763" ht="16.649999999999999" customHeight="1" x14ac:dyDescent="0.25"/>
    <row r="764" ht="16.649999999999999" customHeight="1" x14ac:dyDescent="0.25"/>
    <row r="765" ht="16.649999999999999" customHeight="1" x14ac:dyDescent="0.25"/>
    <row r="766" ht="16.649999999999999" customHeight="1" x14ac:dyDescent="0.25"/>
    <row r="767" ht="16.649999999999999" customHeight="1" x14ac:dyDescent="0.25"/>
    <row r="768" ht="16.649999999999999" customHeight="1" x14ac:dyDescent="0.25"/>
    <row r="769" ht="16.649999999999999" customHeight="1" x14ac:dyDescent="0.25"/>
    <row r="770" ht="16.649999999999999" customHeight="1" x14ac:dyDescent="0.25"/>
    <row r="771" ht="16.649999999999999" customHeight="1" x14ac:dyDescent="0.25"/>
    <row r="772" ht="16.649999999999999" customHeight="1" x14ac:dyDescent="0.25"/>
    <row r="773" ht="16.649999999999999" customHeight="1" x14ac:dyDescent="0.25"/>
    <row r="774" ht="16.649999999999999" customHeight="1" x14ac:dyDescent="0.25"/>
    <row r="775" ht="16.649999999999999" customHeight="1" x14ac:dyDescent="0.25"/>
    <row r="776" ht="16.649999999999999" customHeight="1" x14ac:dyDescent="0.25"/>
    <row r="777" ht="16.649999999999999" customHeight="1" x14ac:dyDescent="0.25"/>
    <row r="778" ht="16.649999999999999" customHeight="1" x14ac:dyDescent="0.25"/>
    <row r="779" ht="16.649999999999999" customHeight="1" x14ac:dyDescent="0.25"/>
    <row r="780" ht="16.649999999999999" customHeight="1" x14ac:dyDescent="0.25"/>
    <row r="781" ht="16.649999999999999" customHeight="1" x14ac:dyDescent="0.25"/>
    <row r="782" ht="16.649999999999999" customHeight="1" x14ac:dyDescent="0.25"/>
    <row r="783" ht="16.649999999999999" customHeight="1" x14ac:dyDescent="0.25"/>
    <row r="784" ht="16.649999999999999" customHeight="1" x14ac:dyDescent="0.25"/>
    <row r="785" ht="16.649999999999999" customHeight="1" x14ac:dyDescent="0.25"/>
    <row r="786" ht="16.649999999999999" customHeight="1" x14ac:dyDescent="0.25"/>
    <row r="787" ht="16.649999999999999" customHeight="1" x14ac:dyDescent="0.25"/>
    <row r="788" ht="16.649999999999999" customHeight="1" x14ac:dyDescent="0.25"/>
    <row r="789" ht="16.649999999999999" customHeight="1" x14ac:dyDescent="0.25"/>
    <row r="790" ht="16.649999999999999" customHeight="1" x14ac:dyDescent="0.25"/>
    <row r="791" ht="16.649999999999999" customHeight="1" x14ac:dyDescent="0.25"/>
    <row r="792" ht="16.649999999999999" customHeight="1" x14ac:dyDescent="0.25"/>
    <row r="793" ht="16.649999999999999" customHeight="1" x14ac:dyDescent="0.25"/>
    <row r="794" ht="16.649999999999999" customHeight="1" x14ac:dyDescent="0.25"/>
    <row r="795" ht="16.649999999999999" customHeight="1" x14ac:dyDescent="0.25"/>
    <row r="796" ht="16.649999999999999" customHeight="1" x14ac:dyDescent="0.25"/>
    <row r="797" ht="16.649999999999999" customHeight="1" x14ac:dyDescent="0.25"/>
    <row r="798" ht="16.649999999999999" customHeight="1" x14ac:dyDescent="0.25"/>
    <row r="799" ht="16.649999999999999" customHeight="1" x14ac:dyDescent="0.25"/>
    <row r="800" ht="16.649999999999999" customHeight="1" x14ac:dyDescent="0.25"/>
    <row r="801" ht="16.649999999999999" customHeight="1" x14ac:dyDescent="0.25"/>
    <row r="802" ht="16.649999999999999" customHeight="1" x14ac:dyDescent="0.25"/>
    <row r="803" ht="16.649999999999999" customHeight="1" x14ac:dyDescent="0.25"/>
    <row r="804" ht="16.649999999999999" customHeight="1" x14ac:dyDescent="0.25"/>
    <row r="805" ht="16.649999999999999" customHeight="1" x14ac:dyDescent="0.25"/>
    <row r="806" ht="16.649999999999999" customHeight="1" x14ac:dyDescent="0.25"/>
    <row r="807" ht="16.649999999999999" customHeight="1" x14ac:dyDescent="0.25"/>
    <row r="808" ht="16.649999999999999" customHeight="1" x14ac:dyDescent="0.25"/>
    <row r="809" ht="16.649999999999999" customHeight="1" x14ac:dyDescent="0.25"/>
    <row r="810" ht="16.649999999999999" customHeight="1" x14ac:dyDescent="0.25"/>
    <row r="811" ht="16.649999999999999" customHeight="1" x14ac:dyDescent="0.25"/>
    <row r="812" ht="16.649999999999999" customHeight="1" x14ac:dyDescent="0.25"/>
    <row r="813" ht="16.649999999999999" customHeight="1" x14ac:dyDescent="0.25"/>
    <row r="814" ht="16.649999999999999" customHeight="1" x14ac:dyDescent="0.25"/>
    <row r="815" ht="16.649999999999999" customHeight="1" x14ac:dyDescent="0.25"/>
    <row r="816" ht="16.649999999999999" customHeight="1" x14ac:dyDescent="0.25"/>
    <row r="817" ht="16.649999999999999" customHeight="1" x14ac:dyDescent="0.25"/>
    <row r="818" ht="16.649999999999999" customHeight="1" x14ac:dyDescent="0.25"/>
    <row r="819" ht="16.649999999999999" customHeight="1" x14ac:dyDescent="0.25"/>
    <row r="820" ht="16.649999999999999" customHeight="1" x14ac:dyDescent="0.25"/>
    <row r="821" ht="16.649999999999999" customHeight="1" x14ac:dyDescent="0.25"/>
    <row r="822" ht="16.649999999999999" customHeight="1" x14ac:dyDescent="0.25"/>
    <row r="823" ht="16.649999999999999" customHeight="1" x14ac:dyDescent="0.25"/>
    <row r="824" ht="16.649999999999999" customHeight="1" x14ac:dyDescent="0.25"/>
    <row r="825" ht="16.649999999999999" customHeight="1" x14ac:dyDescent="0.25"/>
    <row r="826" ht="16.649999999999999" customHeight="1" x14ac:dyDescent="0.25"/>
    <row r="827" ht="16.649999999999999" customHeight="1" x14ac:dyDescent="0.25"/>
    <row r="828" ht="16.649999999999999" customHeight="1" x14ac:dyDescent="0.25"/>
    <row r="829" ht="16.649999999999999" customHeight="1" x14ac:dyDescent="0.25"/>
    <row r="830" ht="16.649999999999999" customHeight="1" x14ac:dyDescent="0.25"/>
    <row r="831" ht="16.649999999999999" customHeight="1" x14ac:dyDescent="0.25"/>
    <row r="832" ht="16.649999999999999" customHeight="1" x14ac:dyDescent="0.25"/>
    <row r="833" ht="16.649999999999999" customHeight="1" x14ac:dyDescent="0.25"/>
    <row r="834" ht="16.649999999999999" customHeight="1" x14ac:dyDescent="0.25"/>
    <row r="835" ht="16.649999999999999" customHeight="1" x14ac:dyDescent="0.25"/>
    <row r="836" ht="16.649999999999999" customHeight="1" x14ac:dyDescent="0.25"/>
    <row r="837" ht="16.649999999999999" customHeight="1" x14ac:dyDescent="0.25"/>
    <row r="838" ht="16.649999999999999" customHeight="1" x14ac:dyDescent="0.25"/>
    <row r="839" ht="16.649999999999999" customHeight="1" x14ac:dyDescent="0.25"/>
    <row r="840" ht="16.649999999999999" customHeight="1" x14ac:dyDescent="0.25"/>
    <row r="841" ht="16.649999999999999" customHeight="1" x14ac:dyDescent="0.25"/>
    <row r="842" ht="16.649999999999999" customHeight="1" x14ac:dyDescent="0.25"/>
    <row r="843" ht="16.649999999999999" customHeight="1" x14ac:dyDescent="0.25"/>
    <row r="844" ht="16.649999999999999" customHeight="1" x14ac:dyDescent="0.25"/>
    <row r="845" ht="16.649999999999999" customHeight="1" x14ac:dyDescent="0.25"/>
    <row r="846" ht="16.649999999999999" customHeight="1" x14ac:dyDescent="0.25"/>
    <row r="847" ht="16.649999999999999" customHeight="1" x14ac:dyDescent="0.25"/>
    <row r="848" ht="16.649999999999999" customHeight="1" x14ac:dyDescent="0.25"/>
    <row r="849" ht="16.649999999999999" customHeight="1" x14ac:dyDescent="0.25"/>
    <row r="850" ht="16.649999999999999" customHeight="1" x14ac:dyDescent="0.25"/>
    <row r="851" ht="16.649999999999999" customHeight="1" x14ac:dyDescent="0.25"/>
    <row r="852" ht="16.649999999999999" customHeight="1" x14ac:dyDescent="0.25"/>
    <row r="853" ht="16.649999999999999" customHeight="1" x14ac:dyDescent="0.25"/>
    <row r="854" ht="16.649999999999999" customHeight="1" x14ac:dyDescent="0.25"/>
    <row r="855" ht="16.649999999999999" customHeight="1" x14ac:dyDescent="0.25"/>
    <row r="856" ht="16.649999999999999" customHeight="1" x14ac:dyDescent="0.25"/>
    <row r="857" ht="16.649999999999999" customHeight="1" x14ac:dyDescent="0.25"/>
    <row r="858" ht="16.649999999999999" customHeight="1" x14ac:dyDescent="0.25"/>
    <row r="859" ht="16.649999999999999" customHeight="1" x14ac:dyDescent="0.25"/>
    <row r="860" ht="16.649999999999999" customHeight="1" x14ac:dyDescent="0.25"/>
    <row r="861" ht="16.649999999999999" customHeight="1" x14ac:dyDescent="0.25"/>
    <row r="862" ht="16.649999999999999" customHeight="1" x14ac:dyDescent="0.25"/>
    <row r="863" ht="16.649999999999999" customHeight="1" x14ac:dyDescent="0.25"/>
    <row r="864" ht="16.649999999999999" customHeight="1" x14ac:dyDescent="0.25"/>
    <row r="865" ht="16.649999999999999" customHeight="1" x14ac:dyDescent="0.25"/>
    <row r="866" ht="16.649999999999999" customHeight="1" x14ac:dyDescent="0.25"/>
    <row r="867" ht="16.649999999999999" customHeight="1" x14ac:dyDescent="0.25"/>
    <row r="868" ht="16.649999999999999" customHeight="1" x14ac:dyDescent="0.25"/>
    <row r="869" ht="16.649999999999999" customHeight="1" x14ac:dyDescent="0.25"/>
    <row r="870" ht="16.649999999999999" customHeight="1" x14ac:dyDescent="0.25"/>
    <row r="871" ht="16.649999999999999" customHeight="1" x14ac:dyDescent="0.25"/>
    <row r="872" ht="16.649999999999999" customHeight="1" x14ac:dyDescent="0.25"/>
    <row r="873" ht="16.649999999999999" customHeight="1" x14ac:dyDescent="0.25"/>
    <row r="874" ht="16.649999999999999" customHeight="1" x14ac:dyDescent="0.25"/>
    <row r="875" ht="16.649999999999999" customHeight="1" x14ac:dyDescent="0.25"/>
    <row r="876" ht="16.649999999999999" customHeight="1" x14ac:dyDescent="0.25"/>
    <row r="877" ht="16.649999999999999" customHeight="1" x14ac:dyDescent="0.25"/>
    <row r="878" ht="16.649999999999999" customHeight="1" x14ac:dyDescent="0.25"/>
    <row r="879" ht="16.649999999999999" customHeight="1" x14ac:dyDescent="0.25"/>
    <row r="880" ht="16.649999999999999" customHeight="1" x14ac:dyDescent="0.25"/>
    <row r="881" ht="16.649999999999999" customHeight="1" x14ac:dyDescent="0.25"/>
    <row r="882" ht="16.649999999999999" customHeight="1" x14ac:dyDescent="0.25"/>
    <row r="883" ht="16.649999999999999" customHeight="1" x14ac:dyDescent="0.25"/>
    <row r="884" ht="16.649999999999999" customHeight="1" x14ac:dyDescent="0.25"/>
    <row r="885" ht="16.649999999999999" customHeight="1" x14ac:dyDescent="0.25"/>
    <row r="886" ht="16.649999999999999" customHeight="1" x14ac:dyDescent="0.25"/>
    <row r="887" ht="16.649999999999999" customHeight="1" x14ac:dyDescent="0.25"/>
    <row r="888" ht="16.649999999999999" customHeight="1" x14ac:dyDescent="0.25"/>
    <row r="889" ht="16.649999999999999" customHeight="1" x14ac:dyDescent="0.25"/>
    <row r="890" ht="16.649999999999999" customHeight="1" x14ac:dyDescent="0.25"/>
    <row r="891" ht="16.649999999999999" customHeight="1" x14ac:dyDescent="0.25"/>
    <row r="892" ht="16.649999999999999" customHeight="1" x14ac:dyDescent="0.25"/>
    <row r="893" ht="16.649999999999999" customHeight="1" x14ac:dyDescent="0.25"/>
    <row r="894" ht="16.649999999999999" customHeight="1" x14ac:dyDescent="0.25"/>
    <row r="895" ht="16.649999999999999" customHeight="1" x14ac:dyDescent="0.25"/>
    <row r="896" ht="16.649999999999999" customHeight="1" x14ac:dyDescent="0.25"/>
    <row r="897" ht="16.649999999999999" customHeight="1" x14ac:dyDescent="0.25"/>
    <row r="898" ht="16.649999999999999" customHeight="1" x14ac:dyDescent="0.25"/>
    <row r="899" ht="16.649999999999999" customHeight="1" x14ac:dyDescent="0.25"/>
    <row r="900" ht="16.649999999999999" customHeight="1" x14ac:dyDescent="0.25"/>
    <row r="901" ht="16.649999999999999" customHeight="1" x14ac:dyDescent="0.25"/>
    <row r="902" ht="16.649999999999999" customHeight="1" x14ac:dyDescent="0.25"/>
    <row r="903" ht="16.649999999999999" customHeight="1" x14ac:dyDescent="0.25"/>
    <row r="904" ht="16.649999999999999" customHeight="1" x14ac:dyDescent="0.25"/>
    <row r="905" ht="16.649999999999999" customHeight="1" x14ac:dyDescent="0.25"/>
    <row r="906" ht="16.649999999999999" customHeight="1" x14ac:dyDescent="0.25"/>
    <row r="907" ht="16.649999999999999" customHeight="1" x14ac:dyDescent="0.25"/>
    <row r="908" ht="16.649999999999999" customHeight="1" x14ac:dyDescent="0.25"/>
    <row r="909" ht="16.649999999999999" customHeight="1" x14ac:dyDescent="0.25"/>
    <row r="910" ht="16.649999999999999" customHeight="1" x14ac:dyDescent="0.25"/>
    <row r="911" ht="16.649999999999999" customHeight="1" x14ac:dyDescent="0.25"/>
    <row r="912" ht="16.649999999999999" customHeight="1" x14ac:dyDescent="0.25"/>
    <row r="913" ht="16.649999999999999" customHeight="1" x14ac:dyDescent="0.25"/>
    <row r="914" ht="16.649999999999999" customHeight="1" x14ac:dyDescent="0.25"/>
    <row r="915" ht="16.649999999999999" customHeight="1" x14ac:dyDescent="0.25"/>
    <row r="916" ht="16.649999999999999" customHeight="1" x14ac:dyDescent="0.25"/>
    <row r="917" ht="16.649999999999999" customHeight="1" x14ac:dyDescent="0.25"/>
    <row r="918" ht="16.649999999999999" customHeight="1" x14ac:dyDescent="0.25"/>
    <row r="919" ht="16.649999999999999" customHeight="1" x14ac:dyDescent="0.25"/>
    <row r="920" ht="16.649999999999999" customHeight="1" x14ac:dyDescent="0.25"/>
    <row r="921" ht="16.649999999999999" customHeight="1" x14ac:dyDescent="0.25"/>
    <row r="922" ht="16.649999999999999" customHeight="1" x14ac:dyDescent="0.25"/>
    <row r="923" ht="16.649999999999999" customHeight="1" x14ac:dyDescent="0.25"/>
    <row r="924" ht="16.649999999999999" customHeight="1" x14ac:dyDescent="0.25"/>
    <row r="925" ht="16.649999999999999" customHeight="1" x14ac:dyDescent="0.25"/>
    <row r="926" ht="16.649999999999999" customHeight="1" x14ac:dyDescent="0.25"/>
    <row r="927" ht="16.649999999999999" customHeight="1" x14ac:dyDescent="0.25"/>
    <row r="928" ht="16.649999999999999" customHeight="1" x14ac:dyDescent="0.25"/>
    <row r="929" ht="16.649999999999999" customHeight="1" x14ac:dyDescent="0.25"/>
    <row r="930" ht="16.649999999999999" customHeight="1" x14ac:dyDescent="0.25"/>
    <row r="931" ht="16.649999999999999" customHeight="1" x14ac:dyDescent="0.25"/>
    <row r="932" ht="16.649999999999999" customHeight="1" x14ac:dyDescent="0.25"/>
    <row r="933" ht="16.649999999999999" customHeight="1" x14ac:dyDescent="0.25"/>
    <row r="934" ht="16.649999999999999" customHeight="1" x14ac:dyDescent="0.25"/>
    <row r="935" ht="16.649999999999999" customHeight="1" x14ac:dyDescent="0.25"/>
    <row r="936" ht="16.649999999999999" customHeight="1" x14ac:dyDescent="0.25"/>
    <row r="937" ht="16.649999999999999" customHeight="1" x14ac:dyDescent="0.25"/>
    <row r="938" ht="16.649999999999999" customHeight="1" x14ac:dyDescent="0.25"/>
    <row r="939" ht="16.649999999999999" customHeight="1" x14ac:dyDescent="0.25"/>
    <row r="940" ht="16.649999999999999" customHeight="1" x14ac:dyDescent="0.25"/>
    <row r="941" ht="16.649999999999999" customHeight="1" x14ac:dyDescent="0.25"/>
    <row r="942" ht="16.649999999999999" customHeight="1" x14ac:dyDescent="0.25"/>
    <row r="943" ht="16.649999999999999" customHeight="1" x14ac:dyDescent="0.25"/>
    <row r="944" ht="16.649999999999999" customHeight="1" x14ac:dyDescent="0.25"/>
    <row r="945" ht="16.649999999999999" customHeight="1" x14ac:dyDescent="0.25"/>
    <row r="946" ht="16.649999999999999" customHeight="1" x14ac:dyDescent="0.25"/>
    <row r="947" ht="16.649999999999999" customHeight="1" x14ac:dyDescent="0.25"/>
    <row r="948" ht="16.649999999999999" customHeight="1" x14ac:dyDescent="0.25"/>
    <row r="949" ht="16.649999999999999" customHeight="1" x14ac:dyDescent="0.25"/>
    <row r="950" ht="16.649999999999999" customHeight="1" x14ac:dyDescent="0.25"/>
    <row r="951" ht="16.649999999999999" customHeight="1" x14ac:dyDescent="0.25"/>
    <row r="952" ht="16.649999999999999" customHeight="1" x14ac:dyDescent="0.25"/>
    <row r="953" ht="16.649999999999999" customHeight="1" x14ac:dyDescent="0.25"/>
    <row r="954" ht="16.649999999999999" customHeight="1" x14ac:dyDescent="0.25"/>
    <row r="955" ht="16.649999999999999" customHeight="1" x14ac:dyDescent="0.25"/>
    <row r="956" ht="16.649999999999999" customHeight="1" x14ac:dyDescent="0.25"/>
    <row r="957" ht="16.649999999999999" customHeight="1" x14ac:dyDescent="0.25"/>
    <row r="958" ht="16.649999999999999" customHeight="1" x14ac:dyDescent="0.25"/>
    <row r="959" ht="16.649999999999999" customHeight="1" x14ac:dyDescent="0.25"/>
    <row r="960" ht="16.649999999999999" customHeight="1" x14ac:dyDescent="0.25"/>
    <row r="961" ht="16.649999999999999" customHeight="1" x14ac:dyDescent="0.25"/>
    <row r="962" ht="16.649999999999999" customHeight="1" x14ac:dyDescent="0.25"/>
    <row r="963" ht="16.649999999999999" customHeight="1" x14ac:dyDescent="0.25"/>
    <row r="964" ht="16.649999999999999" customHeight="1" x14ac:dyDescent="0.25"/>
    <row r="965" ht="16.649999999999999" customHeight="1" x14ac:dyDescent="0.25"/>
    <row r="966" ht="16.649999999999999" customHeight="1" x14ac:dyDescent="0.25"/>
    <row r="967" ht="16.649999999999999" customHeight="1" x14ac:dyDescent="0.25"/>
    <row r="968" ht="16.649999999999999" customHeight="1" x14ac:dyDescent="0.25"/>
    <row r="969" ht="16.649999999999999" customHeight="1" x14ac:dyDescent="0.25"/>
    <row r="970" ht="16.649999999999999" customHeight="1" x14ac:dyDescent="0.25"/>
    <row r="971" ht="16.649999999999999" customHeight="1" x14ac:dyDescent="0.25"/>
    <row r="972" ht="16.649999999999999" customHeight="1" x14ac:dyDescent="0.25"/>
    <row r="973" ht="16.649999999999999" customHeight="1" x14ac:dyDescent="0.25"/>
    <row r="974" ht="16.649999999999999" customHeight="1" x14ac:dyDescent="0.25"/>
    <row r="975" ht="16.649999999999999" customHeight="1" x14ac:dyDescent="0.25"/>
    <row r="976" ht="16.649999999999999" customHeight="1" x14ac:dyDescent="0.25"/>
    <row r="977" ht="16.649999999999999" customHeight="1" x14ac:dyDescent="0.25"/>
    <row r="978" ht="16.649999999999999" customHeight="1" x14ac:dyDescent="0.25"/>
    <row r="979" ht="16.649999999999999" customHeight="1" x14ac:dyDescent="0.25"/>
    <row r="980" ht="16.649999999999999" customHeight="1" x14ac:dyDescent="0.25"/>
    <row r="981" ht="16.649999999999999" customHeight="1" x14ac:dyDescent="0.25"/>
    <row r="982" ht="16.649999999999999" customHeight="1" x14ac:dyDescent="0.25"/>
    <row r="983" ht="16.649999999999999" customHeight="1" x14ac:dyDescent="0.25"/>
    <row r="984" ht="16.649999999999999" customHeight="1" x14ac:dyDescent="0.25"/>
    <row r="985" ht="16.649999999999999" customHeight="1" x14ac:dyDescent="0.25"/>
    <row r="986" ht="16.649999999999999" customHeight="1" x14ac:dyDescent="0.25"/>
    <row r="987" ht="16.649999999999999" customHeight="1" x14ac:dyDescent="0.25"/>
    <row r="988" ht="16.649999999999999" customHeight="1" x14ac:dyDescent="0.25"/>
    <row r="989" ht="16.649999999999999" customHeight="1" x14ac:dyDescent="0.25"/>
    <row r="990" ht="16.649999999999999" customHeight="1" x14ac:dyDescent="0.25"/>
    <row r="991" ht="16.649999999999999" customHeight="1" x14ac:dyDescent="0.25"/>
    <row r="992" ht="16.649999999999999" customHeight="1" x14ac:dyDescent="0.25"/>
    <row r="993" ht="16.649999999999999" customHeight="1" x14ac:dyDescent="0.25"/>
    <row r="994" ht="16.649999999999999" customHeight="1" x14ac:dyDescent="0.25"/>
    <row r="995" ht="16.649999999999999" customHeight="1" x14ac:dyDescent="0.25"/>
    <row r="996" ht="16.649999999999999" customHeight="1" x14ac:dyDescent="0.25"/>
    <row r="997" ht="16.649999999999999" customHeight="1" x14ac:dyDescent="0.25"/>
    <row r="998" ht="16.649999999999999" customHeight="1" x14ac:dyDescent="0.25"/>
    <row r="999" ht="16.649999999999999" customHeight="1" x14ac:dyDescent="0.25"/>
    <row r="1000" ht="16.649999999999999" customHeight="1" x14ac:dyDescent="0.25"/>
    <row r="1001" ht="16.649999999999999" customHeight="1" x14ac:dyDescent="0.25"/>
    <row r="1002" ht="16.649999999999999" customHeight="1" x14ac:dyDescent="0.25"/>
    <row r="1003" ht="16.649999999999999" customHeight="1" x14ac:dyDescent="0.25"/>
    <row r="1004" ht="16.649999999999999" customHeight="1" x14ac:dyDescent="0.25"/>
    <row r="1005" ht="16.649999999999999" customHeight="1" x14ac:dyDescent="0.25"/>
    <row r="1006" ht="16.649999999999999" customHeight="1" x14ac:dyDescent="0.25"/>
    <row r="1007" ht="16.649999999999999" customHeight="1" x14ac:dyDescent="0.25"/>
    <row r="1008" ht="16.649999999999999" customHeight="1" x14ac:dyDescent="0.25"/>
    <row r="1009" ht="16.649999999999999" customHeight="1" x14ac:dyDescent="0.25"/>
    <row r="1010" ht="16.649999999999999" customHeight="1" x14ac:dyDescent="0.25"/>
    <row r="1011" ht="16.649999999999999" customHeight="1" x14ac:dyDescent="0.25"/>
    <row r="1012" ht="16.649999999999999" customHeight="1" x14ac:dyDescent="0.25"/>
    <row r="1013" ht="16.649999999999999" customHeight="1" x14ac:dyDescent="0.25"/>
    <row r="1014" ht="16.649999999999999" customHeight="1" x14ac:dyDescent="0.25"/>
    <row r="1015" ht="16.649999999999999" customHeight="1" x14ac:dyDescent="0.25"/>
    <row r="1016" ht="16.649999999999999" customHeight="1" x14ac:dyDescent="0.25"/>
    <row r="1017" ht="16.649999999999999" customHeight="1" x14ac:dyDescent="0.25"/>
    <row r="1018" ht="16.649999999999999" customHeight="1" x14ac:dyDescent="0.25"/>
    <row r="1019" ht="16.649999999999999" customHeight="1" x14ac:dyDescent="0.25"/>
    <row r="1020" ht="16.649999999999999" customHeight="1" x14ac:dyDescent="0.25"/>
    <row r="1021" ht="16.649999999999999" customHeight="1" x14ac:dyDescent="0.25"/>
    <row r="1022" ht="16.649999999999999" customHeight="1" x14ac:dyDescent="0.25"/>
    <row r="1023" ht="16.649999999999999" customHeight="1" x14ac:dyDescent="0.25"/>
    <row r="1024" ht="16.649999999999999" customHeight="1" x14ac:dyDescent="0.25"/>
    <row r="1025" ht="16.649999999999999" customHeight="1" x14ac:dyDescent="0.25"/>
    <row r="1026" ht="16.649999999999999" customHeight="1" x14ac:dyDescent="0.25"/>
    <row r="1027" ht="16.649999999999999" customHeight="1" x14ac:dyDescent="0.25"/>
    <row r="1028" ht="16.649999999999999" customHeight="1" x14ac:dyDescent="0.25"/>
    <row r="1029" ht="16.649999999999999" customHeight="1" x14ac:dyDescent="0.25"/>
    <row r="1030" ht="16.649999999999999" customHeight="1" x14ac:dyDescent="0.25"/>
    <row r="1031" ht="16.649999999999999" customHeight="1" x14ac:dyDescent="0.25"/>
    <row r="1032" ht="16.649999999999999" customHeight="1" x14ac:dyDescent="0.25"/>
    <row r="1033" ht="16.649999999999999" customHeight="1" x14ac:dyDescent="0.25"/>
    <row r="1034" ht="16.649999999999999" customHeight="1" x14ac:dyDescent="0.25"/>
    <row r="1035" ht="16.649999999999999" customHeight="1" x14ac:dyDescent="0.25"/>
    <row r="1036" ht="16.649999999999999" customHeight="1" x14ac:dyDescent="0.25"/>
    <row r="1037" ht="16.649999999999999" customHeight="1" x14ac:dyDescent="0.25"/>
    <row r="1038" ht="16.649999999999999" customHeight="1" x14ac:dyDescent="0.25"/>
    <row r="1039" ht="16.649999999999999" customHeight="1" x14ac:dyDescent="0.25"/>
    <row r="1040" ht="16.649999999999999" customHeight="1" x14ac:dyDescent="0.25"/>
    <row r="1041" ht="16.649999999999999" customHeight="1" x14ac:dyDescent="0.25"/>
    <row r="1042" ht="16.649999999999999" customHeight="1" x14ac:dyDescent="0.25"/>
    <row r="1043" ht="16.649999999999999" customHeight="1" x14ac:dyDescent="0.25"/>
    <row r="1044" ht="16.649999999999999" customHeight="1" x14ac:dyDescent="0.25"/>
    <row r="1045" ht="16.649999999999999" customHeight="1" x14ac:dyDescent="0.25"/>
    <row r="1046" ht="16.649999999999999" customHeight="1" x14ac:dyDescent="0.25"/>
    <row r="1047" ht="16.649999999999999" customHeight="1" x14ac:dyDescent="0.25"/>
    <row r="1048" ht="16.649999999999999" customHeight="1" x14ac:dyDescent="0.25"/>
    <row r="1049" ht="16.649999999999999" customHeight="1" x14ac:dyDescent="0.25"/>
    <row r="1050" ht="16.649999999999999" customHeight="1" x14ac:dyDescent="0.25"/>
    <row r="1051" ht="16.649999999999999" customHeight="1" x14ac:dyDescent="0.25"/>
    <row r="1052" ht="16.649999999999999" customHeight="1" x14ac:dyDescent="0.25"/>
    <row r="1053" ht="16.649999999999999" customHeight="1" x14ac:dyDescent="0.25"/>
    <row r="1054" ht="16.649999999999999" customHeight="1" x14ac:dyDescent="0.25"/>
    <row r="1055" ht="16.649999999999999" customHeight="1" x14ac:dyDescent="0.25"/>
    <row r="1056" ht="16.649999999999999" customHeight="1" x14ac:dyDescent="0.25"/>
    <row r="1057" ht="16.649999999999999" customHeight="1" x14ac:dyDescent="0.25"/>
    <row r="1058" ht="16.649999999999999" customHeight="1" x14ac:dyDescent="0.25"/>
    <row r="1059" ht="16.649999999999999" customHeight="1" x14ac:dyDescent="0.25"/>
    <row r="1060" ht="16.649999999999999" customHeight="1" x14ac:dyDescent="0.25"/>
    <row r="1061" ht="16.649999999999999" customHeight="1" x14ac:dyDescent="0.25"/>
    <row r="1062" ht="16.649999999999999" customHeight="1" x14ac:dyDescent="0.25"/>
    <row r="1063" ht="16.649999999999999" customHeight="1" x14ac:dyDescent="0.25"/>
    <row r="1064" ht="16.649999999999999" customHeight="1" x14ac:dyDescent="0.25"/>
    <row r="1065" ht="16.649999999999999" customHeight="1" x14ac:dyDescent="0.25"/>
    <row r="1066" ht="16.649999999999999" customHeight="1" x14ac:dyDescent="0.25"/>
    <row r="1067" ht="16.649999999999999" customHeight="1" x14ac:dyDescent="0.25"/>
    <row r="1068" ht="16.649999999999999" customHeight="1" x14ac:dyDescent="0.25"/>
    <row r="1069" ht="16.649999999999999" customHeight="1" x14ac:dyDescent="0.25"/>
    <row r="1070" ht="16.649999999999999" customHeight="1" x14ac:dyDescent="0.25"/>
    <row r="1071" ht="16.649999999999999" customHeight="1" x14ac:dyDescent="0.25"/>
    <row r="1072" ht="16.649999999999999" customHeight="1" x14ac:dyDescent="0.25"/>
    <row r="1073" ht="16.649999999999999" customHeight="1" x14ac:dyDescent="0.25"/>
    <row r="1074" ht="16.649999999999999" customHeight="1" x14ac:dyDescent="0.25"/>
    <row r="1075" ht="16.649999999999999" customHeight="1" x14ac:dyDescent="0.25"/>
    <row r="1076" ht="16.649999999999999" customHeight="1" x14ac:dyDescent="0.25"/>
    <row r="1077" ht="16.649999999999999" customHeight="1" x14ac:dyDescent="0.25"/>
    <row r="1078" ht="16.649999999999999" customHeight="1" x14ac:dyDescent="0.25"/>
    <row r="1079" ht="16.649999999999999" customHeight="1" x14ac:dyDescent="0.25"/>
    <row r="1080" ht="16.649999999999999" customHeight="1" x14ac:dyDescent="0.25"/>
    <row r="1081" ht="16.649999999999999" customHeight="1" x14ac:dyDescent="0.25"/>
    <row r="1082" ht="16.649999999999999" customHeight="1" x14ac:dyDescent="0.25"/>
    <row r="1083" ht="16.649999999999999" customHeight="1" x14ac:dyDescent="0.25"/>
    <row r="1084" ht="16.649999999999999" customHeight="1" x14ac:dyDescent="0.25"/>
    <row r="1085" ht="16.649999999999999" customHeight="1" x14ac:dyDescent="0.25"/>
    <row r="1086" ht="16.649999999999999" customHeight="1" x14ac:dyDescent="0.25"/>
    <row r="1087" ht="16.649999999999999" customHeight="1" x14ac:dyDescent="0.25"/>
    <row r="1088" ht="16.649999999999999" customHeight="1" x14ac:dyDescent="0.25"/>
    <row r="1089" ht="16.649999999999999" customHeight="1" x14ac:dyDescent="0.25"/>
    <row r="1090" ht="16.649999999999999" customHeight="1" x14ac:dyDescent="0.25"/>
    <row r="1091" ht="16.649999999999999" customHeight="1" x14ac:dyDescent="0.25"/>
    <row r="1092" ht="16.649999999999999" customHeight="1" x14ac:dyDescent="0.25"/>
    <row r="1093" ht="16.649999999999999" customHeight="1" x14ac:dyDescent="0.25"/>
    <row r="1094" ht="16.649999999999999" customHeight="1" x14ac:dyDescent="0.25"/>
    <row r="1095" ht="16.649999999999999" customHeight="1" x14ac:dyDescent="0.25"/>
    <row r="1096" ht="16.649999999999999" customHeight="1" x14ac:dyDescent="0.25"/>
    <row r="1097" ht="16.649999999999999" customHeight="1" x14ac:dyDescent="0.25"/>
    <row r="1098" ht="16.649999999999999" customHeight="1" x14ac:dyDescent="0.25"/>
    <row r="1099" ht="16.649999999999999" customHeight="1" x14ac:dyDescent="0.25"/>
    <row r="1100" ht="16.649999999999999" customHeight="1" x14ac:dyDescent="0.25"/>
    <row r="1101" ht="16.649999999999999" customHeight="1" x14ac:dyDescent="0.25"/>
    <row r="1102" ht="16.649999999999999" customHeight="1" x14ac:dyDescent="0.25"/>
    <row r="1103" ht="16.649999999999999" customHeight="1" x14ac:dyDescent="0.25"/>
    <row r="1104" ht="16.649999999999999" customHeight="1" x14ac:dyDescent="0.25"/>
    <row r="1105" ht="16.649999999999999" customHeight="1" x14ac:dyDescent="0.25"/>
    <row r="1106" ht="16.649999999999999" customHeight="1" x14ac:dyDescent="0.25"/>
    <row r="1107" ht="16.649999999999999" customHeight="1" x14ac:dyDescent="0.25"/>
    <row r="1108" ht="16.649999999999999" customHeight="1" x14ac:dyDescent="0.25"/>
    <row r="1109" ht="16.649999999999999" customHeight="1" x14ac:dyDescent="0.25"/>
    <row r="1110" ht="16.649999999999999" customHeight="1" x14ac:dyDescent="0.25"/>
    <row r="1111" ht="16.649999999999999" customHeight="1" x14ac:dyDescent="0.25"/>
    <row r="1112" ht="16.649999999999999" customHeight="1" x14ac:dyDescent="0.25"/>
    <row r="1113" ht="16.649999999999999" customHeight="1" x14ac:dyDescent="0.25"/>
    <row r="1114" ht="16.649999999999999" customHeight="1" x14ac:dyDescent="0.25"/>
    <row r="1115" ht="16.649999999999999" customHeight="1" x14ac:dyDescent="0.25"/>
    <row r="1116" ht="16.649999999999999" customHeight="1" x14ac:dyDescent="0.25"/>
    <row r="1117" ht="16.649999999999999" customHeight="1" x14ac:dyDescent="0.25"/>
    <row r="1118" ht="16.649999999999999" customHeight="1" x14ac:dyDescent="0.25"/>
    <row r="1119" ht="16.649999999999999" customHeight="1" x14ac:dyDescent="0.25"/>
    <row r="1120" ht="16.649999999999999" customHeight="1" x14ac:dyDescent="0.25"/>
    <row r="1121" ht="16.649999999999999" customHeight="1" x14ac:dyDescent="0.25"/>
    <row r="1122" ht="16.649999999999999" customHeight="1" x14ac:dyDescent="0.25"/>
    <row r="1123" ht="16.649999999999999" customHeight="1" x14ac:dyDescent="0.25"/>
    <row r="1124" ht="16.649999999999999" customHeight="1" x14ac:dyDescent="0.25"/>
    <row r="1125" ht="16.649999999999999" customHeight="1" x14ac:dyDescent="0.25"/>
    <row r="1126" ht="16.649999999999999" customHeight="1" x14ac:dyDescent="0.25"/>
    <row r="1127" ht="16.649999999999999" customHeight="1" x14ac:dyDescent="0.25"/>
    <row r="1128" ht="16.649999999999999" customHeight="1" x14ac:dyDescent="0.25"/>
    <row r="1129" ht="16.649999999999999" customHeight="1" x14ac:dyDescent="0.25"/>
    <row r="1130" ht="16.649999999999999" customHeight="1" x14ac:dyDescent="0.25"/>
    <row r="1131" ht="16.649999999999999" customHeight="1" x14ac:dyDescent="0.25"/>
    <row r="1132" ht="16.649999999999999" customHeight="1" x14ac:dyDescent="0.25"/>
    <row r="1133" ht="16.649999999999999" customHeight="1" x14ac:dyDescent="0.25"/>
    <row r="1134" ht="16.649999999999999" customHeight="1" x14ac:dyDescent="0.25"/>
    <row r="1135" ht="16.649999999999999" customHeight="1" x14ac:dyDescent="0.25"/>
    <row r="1136" ht="16.649999999999999" customHeight="1" x14ac:dyDescent="0.25"/>
    <row r="1137" ht="16.649999999999999" customHeight="1" x14ac:dyDescent="0.25"/>
    <row r="1138" ht="16.649999999999999" customHeight="1" x14ac:dyDescent="0.25"/>
    <row r="1139" ht="16.649999999999999" customHeight="1" x14ac:dyDescent="0.25"/>
    <row r="1140" ht="16.649999999999999" customHeight="1" x14ac:dyDescent="0.25"/>
    <row r="1141" ht="16.649999999999999" customHeight="1" x14ac:dyDescent="0.25"/>
    <row r="1142" ht="16.649999999999999" customHeight="1" x14ac:dyDescent="0.25"/>
    <row r="1143" ht="16.649999999999999" customHeight="1" x14ac:dyDescent="0.25"/>
    <row r="1144" ht="16.649999999999999" customHeight="1" x14ac:dyDescent="0.25"/>
    <row r="1145" ht="16.649999999999999" customHeight="1" x14ac:dyDescent="0.25"/>
    <row r="1146" ht="16.649999999999999" customHeight="1" x14ac:dyDescent="0.25"/>
    <row r="1147" ht="16.649999999999999" customHeight="1" x14ac:dyDescent="0.25"/>
    <row r="1148" ht="16.649999999999999" customHeight="1" x14ac:dyDescent="0.25"/>
    <row r="1149" ht="16.649999999999999" customHeight="1" x14ac:dyDescent="0.25"/>
    <row r="1150" ht="16.649999999999999" customHeight="1" x14ac:dyDescent="0.25"/>
    <row r="1151" ht="16.649999999999999" customHeight="1" x14ac:dyDescent="0.25"/>
    <row r="1152" ht="16.649999999999999" customHeight="1" x14ac:dyDescent="0.25"/>
    <row r="1153" ht="16.649999999999999" customHeight="1" x14ac:dyDescent="0.25"/>
    <row r="1154" ht="16.649999999999999" customHeight="1" x14ac:dyDescent="0.25"/>
    <row r="1155" ht="16.649999999999999" customHeight="1" x14ac:dyDescent="0.25"/>
    <row r="1156" ht="16.649999999999999" customHeight="1" x14ac:dyDescent="0.25"/>
    <row r="1157" ht="16.649999999999999" customHeight="1" x14ac:dyDescent="0.25"/>
    <row r="1158" ht="16.649999999999999" customHeight="1" x14ac:dyDescent="0.25"/>
    <row r="1159" ht="16.649999999999999" customHeight="1" x14ac:dyDescent="0.25"/>
    <row r="1160" ht="16.649999999999999" customHeight="1" x14ac:dyDescent="0.25"/>
    <row r="1161" ht="16.649999999999999" customHeight="1" x14ac:dyDescent="0.25"/>
    <row r="1162" ht="16.649999999999999" customHeight="1" x14ac:dyDescent="0.25"/>
    <row r="1163" ht="16.649999999999999" customHeight="1" x14ac:dyDescent="0.25"/>
    <row r="1164" ht="16.649999999999999" customHeight="1" x14ac:dyDescent="0.25"/>
    <row r="1165" ht="16.649999999999999" customHeight="1" x14ac:dyDescent="0.25"/>
    <row r="1166" ht="16.649999999999999" customHeight="1" x14ac:dyDescent="0.25"/>
    <row r="1167" ht="16.649999999999999" customHeight="1" x14ac:dyDescent="0.25"/>
    <row r="1168" ht="16.649999999999999" customHeight="1" x14ac:dyDescent="0.25"/>
    <row r="1169" ht="16.649999999999999" customHeight="1" x14ac:dyDescent="0.25"/>
    <row r="1170" ht="16.649999999999999" customHeight="1" x14ac:dyDescent="0.25"/>
    <row r="1171" ht="16.649999999999999" customHeight="1" x14ac:dyDescent="0.25"/>
    <row r="1172" ht="16.649999999999999" customHeight="1" x14ac:dyDescent="0.25"/>
    <row r="1173" ht="16.649999999999999" customHeight="1" x14ac:dyDescent="0.25"/>
    <row r="1174" ht="16.649999999999999" customHeight="1" x14ac:dyDescent="0.25"/>
    <row r="1175" ht="16.649999999999999" customHeight="1" x14ac:dyDescent="0.25"/>
    <row r="1176" ht="16.649999999999999" customHeight="1" x14ac:dyDescent="0.25"/>
    <row r="1177" ht="16.649999999999999" customHeight="1" x14ac:dyDescent="0.25"/>
    <row r="1178" ht="16.649999999999999" customHeight="1" x14ac:dyDescent="0.25"/>
    <row r="1179" ht="16.649999999999999" customHeight="1" x14ac:dyDescent="0.25"/>
    <row r="1180" ht="16.649999999999999" customHeight="1" x14ac:dyDescent="0.25"/>
    <row r="1181" ht="16.649999999999999" customHeight="1" x14ac:dyDescent="0.25"/>
    <row r="1182" ht="16.649999999999999" customHeight="1" x14ac:dyDescent="0.25"/>
    <row r="1183" ht="16.649999999999999" customHeight="1" x14ac:dyDescent="0.25"/>
    <row r="1184" ht="16.649999999999999" customHeight="1" x14ac:dyDescent="0.25"/>
    <row r="1185" ht="16.649999999999999" customHeight="1" x14ac:dyDescent="0.25"/>
    <row r="1186" ht="16.649999999999999" customHeight="1" x14ac:dyDescent="0.25"/>
    <row r="1187" ht="16.649999999999999" customHeight="1" x14ac:dyDescent="0.25"/>
    <row r="1188" ht="16.649999999999999" customHeight="1" x14ac:dyDescent="0.25"/>
    <row r="1189" ht="16.649999999999999" customHeight="1" x14ac:dyDescent="0.25"/>
    <row r="1190" ht="16.649999999999999" customHeight="1" x14ac:dyDescent="0.25"/>
    <row r="1191" ht="16.649999999999999" customHeight="1" x14ac:dyDescent="0.25"/>
    <row r="1192" ht="16.649999999999999" customHeight="1" x14ac:dyDescent="0.25"/>
    <row r="1193" ht="16.649999999999999" customHeight="1" x14ac:dyDescent="0.25"/>
    <row r="1194" ht="16.649999999999999" customHeight="1" x14ac:dyDescent="0.25"/>
    <row r="1195" ht="16.649999999999999" customHeight="1" x14ac:dyDescent="0.25"/>
    <row r="1196" ht="16.649999999999999" customHeight="1" x14ac:dyDescent="0.25"/>
    <row r="1197" ht="16.649999999999999" customHeight="1" x14ac:dyDescent="0.25"/>
    <row r="1198" ht="16.649999999999999" customHeight="1" x14ac:dyDescent="0.25"/>
    <row r="1199" ht="16.649999999999999" customHeight="1" x14ac:dyDescent="0.25"/>
    <row r="1200" ht="16.649999999999999" customHeight="1" x14ac:dyDescent="0.25"/>
    <row r="1201" ht="16.649999999999999" customHeight="1" x14ac:dyDescent="0.25"/>
    <row r="1202" ht="16.649999999999999" customHeight="1" x14ac:dyDescent="0.25"/>
    <row r="1203" ht="16.649999999999999" customHeight="1" x14ac:dyDescent="0.25"/>
    <row r="1204" ht="16.649999999999999" customHeight="1" x14ac:dyDescent="0.25"/>
    <row r="1205" ht="16.649999999999999" customHeight="1" x14ac:dyDescent="0.25"/>
    <row r="1206" ht="16.649999999999999" customHeight="1" x14ac:dyDescent="0.25"/>
    <row r="1207" ht="16.649999999999999" customHeight="1" x14ac:dyDescent="0.25"/>
    <row r="1208" ht="16.649999999999999" customHeight="1" x14ac:dyDescent="0.25"/>
    <row r="1209" ht="16.649999999999999" customHeight="1" x14ac:dyDescent="0.25"/>
    <row r="1210" ht="16.649999999999999" customHeight="1" x14ac:dyDescent="0.25"/>
    <row r="1211" ht="16.649999999999999" customHeight="1" x14ac:dyDescent="0.25"/>
    <row r="1212" ht="16.649999999999999" customHeight="1" x14ac:dyDescent="0.25"/>
    <row r="1213" ht="16.649999999999999" customHeight="1" x14ac:dyDescent="0.25"/>
    <row r="1214" ht="16.649999999999999" customHeight="1" x14ac:dyDescent="0.25"/>
    <row r="1215" ht="16.649999999999999" customHeight="1" x14ac:dyDescent="0.25"/>
    <row r="1216" ht="16.649999999999999" customHeight="1" x14ac:dyDescent="0.25"/>
    <row r="1217" ht="16.649999999999999" customHeight="1" x14ac:dyDescent="0.25"/>
    <row r="1218" ht="16.649999999999999" customHeight="1" x14ac:dyDescent="0.25"/>
    <row r="1219" ht="16.649999999999999" customHeight="1" x14ac:dyDescent="0.25"/>
    <row r="1220" ht="16.649999999999999" customHeight="1" x14ac:dyDescent="0.25"/>
    <row r="1221" ht="16.649999999999999" customHeight="1" x14ac:dyDescent="0.25"/>
    <row r="1222" ht="16.649999999999999" customHeight="1" x14ac:dyDescent="0.25"/>
    <row r="1223" ht="16.649999999999999" customHeight="1" x14ac:dyDescent="0.25"/>
    <row r="1224" ht="16.649999999999999" customHeight="1" x14ac:dyDescent="0.25"/>
    <row r="1225" ht="16.649999999999999" customHeight="1" x14ac:dyDescent="0.25"/>
    <row r="1226" ht="16.649999999999999" customHeight="1" x14ac:dyDescent="0.25"/>
    <row r="1227" ht="16.649999999999999" customHeight="1" x14ac:dyDescent="0.25"/>
    <row r="1228" ht="16.649999999999999" customHeight="1" x14ac:dyDescent="0.25"/>
    <row r="1229" ht="16.649999999999999" customHeight="1" x14ac:dyDescent="0.25"/>
    <row r="1230" ht="16.649999999999999" customHeight="1" x14ac:dyDescent="0.25"/>
    <row r="1231" ht="16.649999999999999" customHeight="1" x14ac:dyDescent="0.25"/>
    <row r="1232" ht="16.649999999999999" customHeight="1" x14ac:dyDescent="0.25"/>
    <row r="1233" ht="16.649999999999999" customHeight="1" x14ac:dyDescent="0.25"/>
    <row r="1234" ht="16.649999999999999" customHeight="1" x14ac:dyDescent="0.25"/>
    <row r="1235" ht="16.649999999999999" customHeight="1" x14ac:dyDescent="0.25"/>
    <row r="1236" ht="16.649999999999999" customHeight="1" x14ac:dyDescent="0.25"/>
    <row r="1237" ht="16.649999999999999" customHeight="1" x14ac:dyDescent="0.25"/>
    <row r="1238" ht="16.649999999999999" customHeight="1" x14ac:dyDescent="0.25"/>
    <row r="1239" ht="16.649999999999999" customHeight="1" x14ac:dyDescent="0.25"/>
    <row r="1240" ht="16.649999999999999" customHeight="1" x14ac:dyDescent="0.25"/>
    <row r="1241" ht="16.649999999999999" customHeight="1" x14ac:dyDescent="0.25"/>
    <row r="1242" ht="16.649999999999999" customHeight="1" x14ac:dyDescent="0.25"/>
    <row r="1243" ht="16.649999999999999" customHeight="1" x14ac:dyDescent="0.25"/>
    <row r="1244" ht="16.649999999999999" customHeight="1" x14ac:dyDescent="0.25"/>
    <row r="1245" ht="16.649999999999999" customHeight="1" x14ac:dyDescent="0.25"/>
    <row r="1246" ht="16.649999999999999" customHeight="1" x14ac:dyDescent="0.25"/>
    <row r="1247" ht="16.649999999999999" customHeight="1" x14ac:dyDescent="0.25"/>
    <row r="1248" ht="16.649999999999999" customHeight="1" x14ac:dyDescent="0.25"/>
    <row r="1249" ht="16.649999999999999" customHeight="1" x14ac:dyDescent="0.25"/>
    <row r="1250" ht="16.649999999999999" customHeight="1" x14ac:dyDescent="0.25"/>
    <row r="1251" ht="16.649999999999999" customHeight="1" x14ac:dyDescent="0.25"/>
    <row r="1252" ht="16.649999999999999" customHeight="1" x14ac:dyDescent="0.25"/>
    <row r="1253" ht="16.649999999999999" customHeight="1" x14ac:dyDescent="0.25"/>
    <row r="1254" ht="16.649999999999999" customHeight="1" x14ac:dyDescent="0.25"/>
    <row r="1255" ht="16.649999999999999" customHeight="1" x14ac:dyDescent="0.25"/>
    <row r="1256" ht="16.649999999999999" customHeight="1" x14ac:dyDescent="0.25"/>
    <row r="1257" ht="16.649999999999999" customHeight="1" x14ac:dyDescent="0.25"/>
    <row r="1258" ht="16.649999999999999" customHeight="1" x14ac:dyDescent="0.25"/>
    <row r="1259" ht="16.649999999999999" customHeight="1" x14ac:dyDescent="0.25"/>
    <row r="1260" ht="16.649999999999999" customHeight="1" x14ac:dyDescent="0.25"/>
    <row r="1261" ht="16.649999999999999" customHeight="1" x14ac:dyDescent="0.25"/>
    <row r="1262" ht="16.649999999999999" customHeight="1" x14ac:dyDescent="0.25"/>
    <row r="1263" ht="16.649999999999999" customHeight="1" x14ac:dyDescent="0.25"/>
    <row r="1264" ht="16.649999999999999" customHeight="1" x14ac:dyDescent="0.25"/>
    <row r="1265" ht="16.649999999999999" customHeight="1" x14ac:dyDescent="0.25"/>
    <row r="1266" ht="16.649999999999999" customHeight="1" x14ac:dyDescent="0.25"/>
    <row r="1267" ht="16.649999999999999" customHeight="1" x14ac:dyDescent="0.25"/>
    <row r="1268" ht="16.649999999999999" customHeight="1" x14ac:dyDescent="0.25"/>
    <row r="1269" ht="16.649999999999999" customHeight="1" x14ac:dyDescent="0.25"/>
    <row r="1270" ht="16.649999999999999" customHeight="1" x14ac:dyDescent="0.25"/>
    <row r="1271" ht="16.649999999999999" customHeight="1" x14ac:dyDescent="0.25"/>
    <row r="1272" ht="16.649999999999999" customHeight="1" x14ac:dyDescent="0.25"/>
    <row r="1273" ht="16.649999999999999" customHeight="1" x14ac:dyDescent="0.25"/>
    <row r="1274" ht="16.649999999999999" customHeight="1" x14ac:dyDescent="0.25"/>
    <row r="1275" ht="16.649999999999999" customHeight="1" x14ac:dyDescent="0.25"/>
    <row r="1276" ht="16.649999999999999" customHeight="1" x14ac:dyDescent="0.25"/>
    <row r="1277" ht="16.649999999999999" customHeight="1" x14ac:dyDescent="0.25"/>
    <row r="1278" ht="16.649999999999999" customHeight="1" x14ac:dyDescent="0.25"/>
    <row r="1279" ht="16.649999999999999" customHeight="1" x14ac:dyDescent="0.25"/>
    <row r="1280" ht="16.649999999999999" customHeight="1" x14ac:dyDescent="0.25"/>
    <row r="1281" ht="16.649999999999999" customHeight="1" x14ac:dyDescent="0.25"/>
    <row r="1282" ht="16.649999999999999" customHeight="1" x14ac:dyDescent="0.25"/>
    <row r="1283" ht="16.649999999999999" customHeight="1" x14ac:dyDescent="0.25"/>
    <row r="1284" ht="16.649999999999999" customHeight="1" x14ac:dyDescent="0.25"/>
    <row r="1285" ht="16.649999999999999" customHeight="1" x14ac:dyDescent="0.25"/>
    <row r="1286" ht="16.649999999999999" customHeight="1" x14ac:dyDescent="0.25"/>
    <row r="1287" ht="16.649999999999999" customHeight="1" x14ac:dyDescent="0.25"/>
    <row r="1288" ht="16.649999999999999" customHeight="1" x14ac:dyDescent="0.25"/>
    <row r="1289" ht="16.649999999999999" customHeight="1" x14ac:dyDescent="0.25"/>
    <row r="1290" ht="16.649999999999999" customHeight="1" x14ac:dyDescent="0.25"/>
    <row r="1291" ht="16.649999999999999" customHeight="1" x14ac:dyDescent="0.25"/>
    <row r="1292" ht="16.649999999999999" customHeight="1" x14ac:dyDescent="0.25"/>
    <row r="1293" ht="16.649999999999999" customHeight="1" x14ac:dyDescent="0.25"/>
    <row r="1294" ht="16.649999999999999" customHeight="1" x14ac:dyDescent="0.25"/>
    <row r="1295" ht="16.649999999999999" customHeight="1" x14ac:dyDescent="0.25"/>
    <row r="1296" ht="16.649999999999999" customHeight="1" x14ac:dyDescent="0.25"/>
    <row r="1297" ht="16.649999999999999" customHeight="1" x14ac:dyDescent="0.25"/>
    <row r="1298" ht="16.649999999999999" customHeight="1" x14ac:dyDescent="0.25"/>
    <row r="1299" ht="16.649999999999999" customHeight="1" x14ac:dyDescent="0.25"/>
    <row r="1300" ht="16.649999999999999" customHeight="1" x14ac:dyDescent="0.25"/>
    <row r="1301" ht="16.649999999999999" customHeight="1" x14ac:dyDescent="0.25"/>
    <row r="1302" ht="16.649999999999999" customHeight="1" x14ac:dyDescent="0.25"/>
    <row r="1303" ht="16.649999999999999" customHeight="1" x14ac:dyDescent="0.25"/>
    <row r="1304" ht="16.649999999999999" customHeight="1" x14ac:dyDescent="0.25"/>
    <row r="1305" ht="16.649999999999999" customHeight="1" x14ac:dyDescent="0.25"/>
    <row r="1306" ht="16.649999999999999" customHeight="1" x14ac:dyDescent="0.25"/>
    <row r="1307" ht="16.649999999999999" customHeight="1" x14ac:dyDescent="0.25"/>
    <row r="1308" ht="16.649999999999999" customHeight="1" x14ac:dyDescent="0.25"/>
    <row r="1309" ht="16.649999999999999" customHeight="1" x14ac:dyDescent="0.25"/>
    <row r="1310" ht="16.649999999999999" customHeight="1" x14ac:dyDescent="0.25"/>
    <row r="1311" ht="16.649999999999999" customHeight="1" x14ac:dyDescent="0.25"/>
    <row r="1312" ht="16.649999999999999" customHeight="1" x14ac:dyDescent="0.25"/>
    <row r="1313" ht="16.649999999999999" customHeight="1" x14ac:dyDescent="0.25"/>
    <row r="1314" ht="16.649999999999999" customHeight="1" x14ac:dyDescent="0.25"/>
    <row r="1315" ht="16.649999999999999" customHeight="1" x14ac:dyDescent="0.25"/>
    <row r="1316" ht="16.649999999999999" customHeight="1" x14ac:dyDescent="0.25"/>
    <row r="1317" ht="16.649999999999999" customHeight="1" x14ac:dyDescent="0.25"/>
    <row r="1318" ht="16.649999999999999" customHeight="1" x14ac:dyDescent="0.25"/>
    <row r="1319" ht="16.649999999999999" customHeight="1" x14ac:dyDescent="0.25"/>
    <row r="1320" ht="16.649999999999999" customHeight="1" x14ac:dyDescent="0.25"/>
    <row r="1321" ht="16.649999999999999" customHeight="1" x14ac:dyDescent="0.25"/>
    <row r="1322" ht="16.649999999999999" customHeight="1" x14ac:dyDescent="0.25"/>
    <row r="1323" ht="16.649999999999999" customHeight="1" x14ac:dyDescent="0.25"/>
    <row r="1324" ht="16.649999999999999" customHeight="1" x14ac:dyDescent="0.25"/>
    <row r="1325" ht="16.649999999999999" customHeight="1" x14ac:dyDescent="0.25"/>
    <row r="1326" ht="16.649999999999999" customHeight="1" x14ac:dyDescent="0.25"/>
    <row r="1327" ht="16.649999999999999" customHeight="1" x14ac:dyDescent="0.25"/>
    <row r="1328" ht="16.649999999999999" customHeight="1" x14ac:dyDescent="0.25"/>
    <row r="1329" ht="16.649999999999999" customHeight="1" x14ac:dyDescent="0.25"/>
    <row r="1330" ht="16.649999999999999" customHeight="1" x14ac:dyDescent="0.25"/>
    <row r="1331" ht="16.649999999999999" customHeight="1" x14ac:dyDescent="0.25"/>
    <row r="1332" ht="16.649999999999999" customHeight="1" x14ac:dyDescent="0.25"/>
    <row r="1333" ht="16.649999999999999" customHeight="1" x14ac:dyDescent="0.25"/>
    <row r="1334" ht="16.649999999999999" customHeight="1" x14ac:dyDescent="0.25"/>
    <row r="1335" ht="16.649999999999999" customHeight="1" x14ac:dyDescent="0.25"/>
    <row r="1336" ht="16.649999999999999" customHeight="1" x14ac:dyDescent="0.25"/>
    <row r="1337" ht="16.649999999999999" customHeight="1" x14ac:dyDescent="0.25"/>
    <row r="1338" ht="16.649999999999999" customHeight="1" x14ac:dyDescent="0.25"/>
    <row r="1339" ht="16.649999999999999" customHeight="1" x14ac:dyDescent="0.25"/>
    <row r="1340" ht="16.649999999999999" customHeight="1" x14ac:dyDescent="0.25"/>
    <row r="1341" ht="16.649999999999999" customHeight="1" x14ac:dyDescent="0.25"/>
    <row r="1342" ht="16.649999999999999" customHeight="1" x14ac:dyDescent="0.25"/>
    <row r="1343" ht="16.649999999999999" customHeight="1" x14ac:dyDescent="0.25"/>
    <row r="1344" ht="16.649999999999999" customHeight="1" x14ac:dyDescent="0.25"/>
    <row r="1345" ht="16.649999999999999" customHeight="1" x14ac:dyDescent="0.25"/>
    <row r="1346" ht="16.649999999999999" customHeight="1" x14ac:dyDescent="0.25"/>
    <row r="1347" ht="16.649999999999999" customHeight="1" x14ac:dyDescent="0.25"/>
    <row r="1348" ht="16.649999999999999" customHeight="1" x14ac:dyDescent="0.25"/>
    <row r="1349" ht="16.649999999999999" customHeight="1" x14ac:dyDescent="0.25"/>
    <row r="1350" ht="16.649999999999999" customHeight="1" x14ac:dyDescent="0.25"/>
    <row r="1351" ht="16.649999999999999" customHeight="1" x14ac:dyDescent="0.25"/>
    <row r="1352" ht="16.649999999999999" customHeight="1" x14ac:dyDescent="0.25"/>
    <row r="1353" ht="16.649999999999999" customHeight="1" x14ac:dyDescent="0.25"/>
    <row r="1354" ht="16.649999999999999" customHeight="1" x14ac:dyDescent="0.25"/>
    <row r="1355" ht="16.649999999999999" customHeight="1" x14ac:dyDescent="0.25"/>
    <row r="1356" ht="16.649999999999999" customHeight="1" x14ac:dyDescent="0.25"/>
    <row r="1357" ht="16.649999999999999" customHeight="1" x14ac:dyDescent="0.25"/>
    <row r="1358" ht="16.649999999999999" customHeight="1" x14ac:dyDescent="0.25"/>
    <row r="1359" ht="16.649999999999999" customHeight="1" x14ac:dyDescent="0.25"/>
    <row r="1360" ht="16.649999999999999" customHeight="1" x14ac:dyDescent="0.25"/>
    <row r="1361" ht="16.649999999999999" customHeight="1" x14ac:dyDescent="0.25"/>
    <row r="1362" ht="16.649999999999999" customHeight="1" x14ac:dyDescent="0.25"/>
    <row r="1363" ht="16.649999999999999" customHeight="1" x14ac:dyDescent="0.25"/>
    <row r="1364" ht="16.649999999999999" customHeight="1" x14ac:dyDescent="0.25"/>
    <row r="1365" ht="16.649999999999999" customHeight="1" x14ac:dyDescent="0.25"/>
    <row r="1366" ht="16.649999999999999" customHeight="1" x14ac:dyDescent="0.25"/>
    <row r="1367" ht="16.649999999999999" customHeight="1" x14ac:dyDescent="0.25"/>
    <row r="1368" ht="16.649999999999999" customHeight="1" x14ac:dyDescent="0.25"/>
    <row r="1369" ht="16.649999999999999" customHeight="1" x14ac:dyDescent="0.25"/>
    <row r="1370" ht="16.649999999999999" customHeight="1" x14ac:dyDescent="0.25"/>
    <row r="1371" ht="16.649999999999999" customHeight="1" x14ac:dyDescent="0.25"/>
    <row r="1372" ht="16.649999999999999" customHeight="1" x14ac:dyDescent="0.25"/>
    <row r="1373" ht="16.649999999999999" customHeight="1" x14ac:dyDescent="0.25"/>
    <row r="1374" ht="16.649999999999999" customHeight="1" x14ac:dyDescent="0.25"/>
    <row r="1375" ht="16.649999999999999" customHeight="1" x14ac:dyDescent="0.25"/>
    <row r="1376" ht="16.649999999999999" customHeight="1" x14ac:dyDescent="0.25"/>
    <row r="1377" ht="16.649999999999999" customHeight="1" x14ac:dyDescent="0.25"/>
    <row r="1378" ht="16.649999999999999" customHeight="1" x14ac:dyDescent="0.25"/>
    <row r="1379" ht="16.649999999999999" customHeight="1" x14ac:dyDescent="0.25"/>
    <row r="1380" ht="16.649999999999999" customHeight="1" x14ac:dyDescent="0.25"/>
    <row r="1381" ht="16.649999999999999" customHeight="1" x14ac:dyDescent="0.25"/>
    <row r="1382" ht="16.649999999999999" customHeight="1" x14ac:dyDescent="0.25"/>
    <row r="1383" ht="16.649999999999999" customHeight="1" x14ac:dyDescent="0.25"/>
    <row r="1384" ht="16.649999999999999" customHeight="1" x14ac:dyDescent="0.25"/>
    <row r="1385" ht="16.649999999999999" customHeight="1" x14ac:dyDescent="0.25"/>
    <row r="1386" ht="16.649999999999999" customHeight="1" x14ac:dyDescent="0.25"/>
    <row r="1387" ht="16.649999999999999" customHeight="1" x14ac:dyDescent="0.25"/>
    <row r="1388" ht="16.649999999999999" customHeight="1" x14ac:dyDescent="0.25"/>
    <row r="1389" ht="16.649999999999999" customHeight="1" x14ac:dyDescent="0.25"/>
    <row r="1390" ht="16.649999999999999" customHeight="1" x14ac:dyDescent="0.25"/>
    <row r="1391" ht="16.649999999999999" customHeight="1" x14ac:dyDescent="0.25"/>
    <row r="1392" ht="16.649999999999999" customHeight="1" x14ac:dyDescent="0.25"/>
    <row r="1393" ht="16.649999999999999" customHeight="1" x14ac:dyDescent="0.25"/>
    <row r="1394" ht="16.649999999999999" customHeight="1" x14ac:dyDescent="0.25"/>
    <row r="1395" ht="16.649999999999999" customHeight="1" x14ac:dyDescent="0.25"/>
    <row r="1396" ht="16.649999999999999" customHeight="1" x14ac:dyDescent="0.25"/>
    <row r="1397" ht="16.649999999999999" customHeight="1" x14ac:dyDescent="0.25"/>
    <row r="1398" ht="16.649999999999999" customHeight="1" x14ac:dyDescent="0.25"/>
    <row r="1399" ht="16.649999999999999" customHeight="1" x14ac:dyDescent="0.25"/>
    <row r="1400" ht="16.649999999999999" customHeight="1" x14ac:dyDescent="0.25"/>
    <row r="1401" ht="16.649999999999999" customHeight="1" x14ac:dyDescent="0.25"/>
    <row r="1402" ht="16.649999999999999" customHeight="1" x14ac:dyDescent="0.25"/>
    <row r="1403" ht="16.649999999999999" customHeight="1" x14ac:dyDescent="0.25"/>
    <row r="1404" ht="16.649999999999999" customHeight="1" x14ac:dyDescent="0.25"/>
    <row r="1405" ht="16.649999999999999" customHeight="1" x14ac:dyDescent="0.25"/>
    <row r="1406" ht="16.649999999999999" customHeight="1" x14ac:dyDescent="0.25"/>
    <row r="1407" ht="16.649999999999999" customHeight="1" x14ac:dyDescent="0.25"/>
    <row r="1408" ht="16.649999999999999" customHeight="1" x14ac:dyDescent="0.25"/>
    <row r="1409" ht="16.649999999999999" customHeight="1" x14ac:dyDescent="0.25"/>
    <row r="1410" ht="16.649999999999999" customHeight="1" x14ac:dyDescent="0.25"/>
    <row r="1411" ht="16.649999999999999" customHeight="1" x14ac:dyDescent="0.25"/>
    <row r="1412" ht="16.649999999999999" customHeight="1" x14ac:dyDescent="0.25"/>
    <row r="1413" ht="16.649999999999999" customHeight="1" x14ac:dyDescent="0.25"/>
    <row r="1414" ht="16.649999999999999" customHeight="1" x14ac:dyDescent="0.25"/>
    <row r="1415" ht="16.649999999999999" customHeight="1" x14ac:dyDescent="0.25"/>
    <row r="1416" ht="16.649999999999999" customHeight="1" x14ac:dyDescent="0.25"/>
    <row r="1417" ht="16.649999999999999" customHeight="1" x14ac:dyDescent="0.25"/>
    <row r="1418" ht="16.649999999999999" customHeight="1" x14ac:dyDescent="0.25"/>
    <row r="1419" ht="16.649999999999999" customHeight="1" x14ac:dyDescent="0.25"/>
    <row r="1420" ht="16.649999999999999" customHeight="1" x14ac:dyDescent="0.25"/>
    <row r="1421" ht="16.649999999999999" customHeight="1" x14ac:dyDescent="0.25"/>
    <row r="1422" ht="16.649999999999999" customHeight="1" x14ac:dyDescent="0.25"/>
    <row r="1423" ht="16.649999999999999" customHeight="1" x14ac:dyDescent="0.25"/>
    <row r="1424" ht="16.649999999999999" customHeight="1" x14ac:dyDescent="0.25"/>
    <row r="1425" ht="16.649999999999999" customHeight="1" x14ac:dyDescent="0.25"/>
    <row r="1426" ht="16.649999999999999" customHeight="1" x14ac:dyDescent="0.25"/>
    <row r="1427" ht="16.649999999999999" customHeight="1" x14ac:dyDescent="0.25"/>
    <row r="1428" ht="16.649999999999999" customHeight="1" x14ac:dyDescent="0.25"/>
    <row r="1429" ht="16.649999999999999" customHeight="1" x14ac:dyDescent="0.25"/>
    <row r="1430" ht="16.649999999999999" customHeight="1" x14ac:dyDescent="0.25"/>
    <row r="1431" ht="16.649999999999999" customHeight="1" x14ac:dyDescent="0.25"/>
    <row r="1432" ht="16.649999999999999" customHeight="1" x14ac:dyDescent="0.25"/>
    <row r="1433" ht="16.649999999999999" customHeight="1" x14ac:dyDescent="0.25"/>
    <row r="1434" ht="16.649999999999999" customHeight="1" x14ac:dyDescent="0.25"/>
    <row r="1435" ht="16.649999999999999" customHeight="1" x14ac:dyDescent="0.25"/>
    <row r="1436" ht="16.649999999999999" customHeight="1" x14ac:dyDescent="0.25"/>
    <row r="1437" ht="16.649999999999999" customHeight="1" x14ac:dyDescent="0.25"/>
    <row r="1438" ht="16.649999999999999" customHeight="1" x14ac:dyDescent="0.25"/>
    <row r="1439" ht="16.649999999999999" customHeight="1" x14ac:dyDescent="0.25"/>
    <row r="1440" ht="16.649999999999999" customHeight="1" x14ac:dyDescent="0.25"/>
    <row r="1441" ht="16.649999999999999" customHeight="1" x14ac:dyDescent="0.25"/>
    <row r="1442" ht="16.649999999999999" customHeight="1" x14ac:dyDescent="0.25"/>
    <row r="1443" ht="16.649999999999999" customHeight="1" x14ac:dyDescent="0.25"/>
    <row r="1444" ht="16.649999999999999" customHeight="1" x14ac:dyDescent="0.25"/>
    <row r="1445" ht="16.649999999999999" customHeight="1" x14ac:dyDescent="0.25"/>
    <row r="1446" ht="16.649999999999999" customHeight="1" x14ac:dyDescent="0.25"/>
    <row r="1447" ht="16.649999999999999" customHeight="1" x14ac:dyDescent="0.25"/>
  </sheetData>
  <mergeCells count="8">
    <mergeCell ref="A37:D37"/>
    <mergeCell ref="E37:F37"/>
    <mergeCell ref="A38:D38"/>
    <mergeCell ref="A1:C1"/>
    <mergeCell ref="A12:D12"/>
    <mergeCell ref="A11:D11"/>
    <mergeCell ref="A13:D13"/>
    <mergeCell ref="A22:D22"/>
  </mergeCells>
  <pageMargins left="0.75" right="0.75" top="1" bottom="1" header="0.5" footer="0.5"/>
  <pageSetup scale="2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54"/>
  <sheetViews>
    <sheetView showRuler="0" zoomScaleNormal="100" workbookViewId="0"/>
  </sheetViews>
  <sheetFormatPr defaultColWidth="13.08984375" defaultRowHeight="12.5" x14ac:dyDescent="0.25"/>
  <cols>
    <col min="1" max="1" width="71" customWidth="1"/>
    <col min="2" max="9" width="20.1796875" customWidth="1"/>
  </cols>
  <sheetData>
    <row r="1" spans="1:4" ht="23.25" customHeight="1" x14ac:dyDescent="0.4">
      <c r="A1" s="9" t="s">
        <v>24</v>
      </c>
    </row>
    <row r="2" spans="1:4" ht="16.649999999999999" customHeight="1" x14ac:dyDescent="0.35">
      <c r="A2" s="86" t="s">
        <v>384</v>
      </c>
      <c r="B2" s="87">
        <v>2019</v>
      </c>
      <c r="C2" s="88">
        <v>2018</v>
      </c>
      <c r="D2" s="233" t="s">
        <v>48</v>
      </c>
    </row>
    <row r="3" spans="1:4" ht="16.649999999999999" customHeight="1" x14ac:dyDescent="0.35">
      <c r="A3" s="26" t="s">
        <v>409</v>
      </c>
      <c r="B3" s="27"/>
      <c r="C3" s="27"/>
      <c r="D3" s="27"/>
    </row>
    <row r="4" spans="1:4" ht="16.649999999999999" customHeight="1" x14ac:dyDescent="0.35">
      <c r="A4" s="4" t="s">
        <v>400</v>
      </c>
      <c r="B4" s="19">
        <v>28985</v>
      </c>
      <c r="C4" s="3">
        <v>29865</v>
      </c>
      <c r="D4" s="3">
        <v>30221</v>
      </c>
    </row>
    <row r="5" spans="1:4" ht="16.649999999999999" customHeight="1" x14ac:dyDescent="0.35">
      <c r="A5" s="4" t="s">
        <v>401</v>
      </c>
      <c r="B5" s="19">
        <v>41602</v>
      </c>
      <c r="C5" s="3">
        <v>42369</v>
      </c>
      <c r="D5" s="3">
        <v>42514</v>
      </c>
    </row>
    <row r="6" spans="1:4" ht="16.649999999999999" customHeight="1" x14ac:dyDescent="0.35">
      <c r="A6" s="4" t="s">
        <v>402</v>
      </c>
      <c r="B6" s="19">
        <v>6442</v>
      </c>
      <c r="C6" s="3">
        <v>6786</v>
      </c>
      <c r="D6" s="3">
        <v>6659</v>
      </c>
    </row>
    <row r="7" spans="1:4" ht="16.649999999999999" customHeight="1" x14ac:dyDescent="0.35">
      <c r="A7" s="4" t="s">
        <v>410</v>
      </c>
      <c r="B7" s="19">
        <v>4365</v>
      </c>
      <c r="C7" s="3">
        <v>4510</v>
      </c>
      <c r="D7" s="3">
        <v>4711</v>
      </c>
    </row>
    <row r="8" spans="1:4" ht="16.649999999999999" customHeight="1" x14ac:dyDescent="0.35">
      <c r="A8" s="4" t="s">
        <v>411</v>
      </c>
      <c r="B8" s="19">
        <v>1541</v>
      </c>
      <c r="C8" s="3">
        <v>1745</v>
      </c>
      <c r="D8" s="3">
        <v>1498</v>
      </c>
    </row>
    <row r="9" spans="1:4" ht="16.649999999999999" customHeight="1" x14ac:dyDescent="0.35">
      <c r="A9" s="56" t="s">
        <v>412</v>
      </c>
      <c r="B9" s="208">
        <v>1719</v>
      </c>
      <c r="C9" s="99">
        <v>1867</v>
      </c>
      <c r="D9" s="99">
        <v>1568</v>
      </c>
    </row>
    <row r="10" spans="1:4" ht="22.5" customHeight="1" x14ac:dyDescent="0.35">
      <c r="A10" s="92" t="s">
        <v>413</v>
      </c>
      <c r="B10" s="209">
        <v>84654</v>
      </c>
      <c r="C10" s="229">
        <v>87143</v>
      </c>
      <c r="D10" s="229">
        <v>87170</v>
      </c>
    </row>
    <row r="11" spans="1:4" ht="16.649999999999999" customHeight="1" x14ac:dyDescent="0.3">
      <c r="A11" s="27"/>
      <c r="B11" s="27"/>
      <c r="C11" s="27"/>
      <c r="D11" s="27"/>
    </row>
    <row r="12" spans="1:4" ht="16.649999999999999" customHeight="1" x14ac:dyDescent="0.35">
      <c r="A12" s="2" t="s">
        <v>414</v>
      </c>
    </row>
    <row r="13" spans="1:4" ht="16.649999999999999" customHeight="1" x14ac:dyDescent="0.35">
      <c r="A13" s="4" t="s">
        <v>400</v>
      </c>
      <c r="B13" s="307">
        <f>B4/$B$10</f>
        <v>0.34239374394594468</v>
      </c>
      <c r="C13" s="295">
        <f>C4/C10</f>
        <v>0.34271255293024111</v>
      </c>
      <c r="D13" s="295">
        <f>D4/D10</f>
        <v>0.34669037512905815</v>
      </c>
    </row>
    <row r="14" spans="1:4" ht="16.649999999999999" customHeight="1" x14ac:dyDescent="0.35">
      <c r="A14" s="4" t="s">
        <v>401</v>
      </c>
      <c r="B14" s="307">
        <v>0.49199999999999999</v>
      </c>
      <c r="C14" s="295">
        <f>C5/C10</f>
        <v>0.48620084229370114</v>
      </c>
      <c r="D14" s="295">
        <f>D5/D10</f>
        <v>0.48771366295743951</v>
      </c>
    </row>
    <row r="15" spans="1:4" ht="16.649999999999999" customHeight="1" x14ac:dyDescent="0.35">
      <c r="A15" s="4" t="s">
        <v>402</v>
      </c>
      <c r="B15" s="307">
        <f>B6/$B$10</f>
        <v>7.6097998913223233E-2</v>
      </c>
      <c r="C15" s="295">
        <f>C6/C10</f>
        <v>7.7872003488518873E-2</v>
      </c>
      <c r="D15" s="295">
        <f>D6/D10</f>
        <v>7.6390960192726856E-2</v>
      </c>
    </row>
    <row r="16" spans="1:4" ht="16.649999999999999" customHeight="1" x14ac:dyDescent="0.35">
      <c r="A16" s="4" t="s">
        <v>410</v>
      </c>
      <c r="B16" s="307">
        <f>B7/$B$10</f>
        <v>5.1562832234743783E-2</v>
      </c>
      <c r="C16" s="295">
        <f>C7/C10</f>
        <v>5.1754013518010629E-2</v>
      </c>
      <c r="D16" s="295">
        <f>D7/D10</f>
        <v>5.4043822415968799E-2</v>
      </c>
    </row>
    <row r="17" spans="1:4" ht="16.649999999999999" customHeight="1" x14ac:dyDescent="0.35">
      <c r="A17" s="4" t="s">
        <v>411</v>
      </c>
      <c r="B17" s="307">
        <f>B8/$B$10</f>
        <v>1.8203510761452501E-2</v>
      </c>
      <c r="C17" s="295">
        <f>C8/C10</f>
        <v>2.002455733679125E-2</v>
      </c>
      <c r="D17" s="295">
        <f>D8/D10</f>
        <v>1.7184811288287256E-2</v>
      </c>
    </row>
    <row r="18" spans="1:4" ht="16.649999999999999" customHeight="1" x14ac:dyDescent="0.35">
      <c r="A18" s="56" t="s">
        <v>412</v>
      </c>
      <c r="B18" s="308">
        <f>B9/$B$10</f>
        <v>2.0306187539868171E-2</v>
      </c>
      <c r="C18" s="309">
        <f>C9/C10</f>
        <v>2.1424555041713048E-2</v>
      </c>
      <c r="D18" s="309">
        <f>D9/D10</f>
        <v>1.7987839853160492E-2</v>
      </c>
    </row>
    <row r="19" spans="1:4" ht="22.5" customHeight="1" x14ac:dyDescent="0.35">
      <c r="A19" s="92" t="s">
        <v>74</v>
      </c>
      <c r="B19" s="235">
        <v>1</v>
      </c>
      <c r="C19" s="236">
        <f>SUM(C13:C18)</f>
        <v>0.99998852460897603</v>
      </c>
      <c r="D19" s="236">
        <f>SUM(D13:D18)</f>
        <v>1.0000114718366411</v>
      </c>
    </row>
    <row r="20" spans="1:4" ht="16.649999999999999" customHeight="1" x14ac:dyDescent="0.3">
      <c r="A20" s="27"/>
      <c r="B20" s="27"/>
      <c r="C20" s="27"/>
      <c r="D20" s="27"/>
    </row>
    <row r="21" spans="1:4" ht="16.649999999999999" customHeight="1" x14ac:dyDescent="0.25">
      <c r="A21" s="237"/>
    </row>
    <row r="22" spans="1:4" ht="16.649999999999999" customHeight="1" x14ac:dyDescent="0.25"/>
    <row r="23" spans="1:4" ht="16.649999999999999" customHeight="1" x14ac:dyDescent="0.25"/>
    <row r="24" spans="1:4" ht="40.75" customHeight="1" x14ac:dyDescent="0.4">
      <c r="A24" s="9" t="s">
        <v>25</v>
      </c>
    </row>
    <row r="25" spans="1:4" ht="16.649999999999999" customHeight="1" x14ac:dyDescent="0.35">
      <c r="A25" s="86" t="s">
        <v>384</v>
      </c>
      <c r="B25" s="87">
        <v>2019</v>
      </c>
      <c r="C25" s="88">
        <v>2018</v>
      </c>
      <c r="D25" s="233" t="s">
        <v>48</v>
      </c>
    </row>
    <row r="26" spans="1:4" ht="16.649999999999999" customHeight="1" x14ac:dyDescent="0.35">
      <c r="A26" s="26" t="s">
        <v>415</v>
      </c>
      <c r="B26" s="27"/>
      <c r="C26" s="27"/>
      <c r="D26" s="27"/>
    </row>
    <row r="27" spans="1:4" ht="16.649999999999999" customHeight="1" x14ac:dyDescent="0.35">
      <c r="A27" s="4" t="s">
        <v>400</v>
      </c>
      <c r="B27" s="17">
        <v>4541</v>
      </c>
      <c r="C27" s="63">
        <v>5022</v>
      </c>
      <c r="D27" s="63">
        <v>4866</v>
      </c>
    </row>
    <row r="28" spans="1:4" ht="16.649999999999999" customHeight="1" x14ac:dyDescent="0.35">
      <c r="A28" s="4" t="s">
        <v>401</v>
      </c>
      <c r="B28" s="19">
        <v>5035</v>
      </c>
      <c r="C28" s="3">
        <v>5471</v>
      </c>
      <c r="D28" s="3">
        <v>5271</v>
      </c>
    </row>
    <row r="29" spans="1:4" ht="16.649999999999999" customHeight="1" x14ac:dyDescent="0.35">
      <c r="A29" s="4" t="s">
        <v>402</v>
      </c>
      <c r="B29" s="19">
        <v>505</v>
      </c>
      <c r="C29" s="3">
        <v>555</v>
      </c>
      <c r="D29" s="3">
        <v>524</v>
      </c>
    </row>
    <row r="30" spans="1:4" ht="16.649999999999999" customHeight="1" x14ac:dyDescent="0.35">
      <c r="A30" s="4" t="s">
        <v>410</v>
      </c>
      <c r="B30" s="19">
        <v>520</v>
      </c>
      <c r="C30" s="3">
        <v>569</v>
      </c>
      <c r="D30" s="3">
        <v>591</v>
      </c>
    </row>
    <row r="31" spans="1:4" ht="16.649999999999999" customHeight="1" x14ac:dyDescent="0.35">
      <c r="A31" s="4" t="s">
        <v>404</v>
      </c>
      <c r="B31" s="19">
        <v>182</v>
      </c>
      <c r="C31" s="3">
        <v>221</v>
      </c>
      <c r="D31" s="3">
        <v>190</v>
      </c>
    </row>
    <row r="32" spans="1:4" ht="16.649999999999999" customHeight="1" x14ac:dyDescent="0.35">
      <c r="A32" s="4" t="s">
        <v>352</v>
      </c>
      <c r="B32" s="19">
        <v>8</v>
      </c>
      <c r="C32" s="3">
        <v>12</v>
      </c>
      <c r="D32" s="3">
        <v>13</v>
      </c>
    </row>
    <row r="33" spans="1:4" ht="16.649999999999999" customHeight="1" x14ac:dyDescent="0.35">
      <c r="A33" s="56" t="s">
        <v>412</v>
      </c>
      <c r="B33" s="208">
        <v>87</v>
      </c>
      <c r="C33" s="99">
        <v>70</v>
      </c>
      <c r="D33" s="99">
        <v>14</v>
      </c>
    </row>
    <row r="34" spans="1:4" ht="16.649999999999999" customHeight="1" x14ac:dyDescent="0.25">
      <c r="A34" s="238" t="s">
        <v>416</v>
      </c>
      <c r="B34" s="239">
        <v>10878</v>
      </c>
      <c r="C34" s="240">
        <v>11920</v>
      </c>
      <c r="D34" s="240">
        <f>SUM(D27:D33)</f>
        <v>11469</v>
      </c>
    </row>
    <row r="35" spans="1:4" ht="16.649999999999999" customHeight="1" x14ac:dyDescent="0.35">
      <c r="A35" s="4" t="s">
        <v>417</v>
      </c>
      <c r="B35" s="19">
        <v>859</v>
      </c>
      <c r="C35" s="3">
        <v>852</v>
      </c>
      <c r="D35" s="3">
        <v>824</v>
      </c>
    </row>
    <row r="36" spans="1:4" ht="16.649999999999999" customHeight="1" x14ac:dyDescent="0.35">
      <c r="A36" s="56" t="s">
        <v>418</v>
      </c>
      <c r="B36" s="208">
        <v>569</v>
      </c>
      <c r="C36" s="99">
        <v>-161</v>
      </c>
      <c r="D36" s="99">
        <v>-39</v>
      </c>
    </row>
    <row r="37" spans="1:4" ht="19.149999999999999" customHeight="1" x14ac:dyDescent="0.25">
      <c r="A37" s="241" t="s">
        <v>419</v>
      </c>
      <c r="B37" s="242">
        <v>12306</v>
      </c>
      <c r="C37" s="243">
        <v>12611</v>
      </c>
      <c r="D37" s="243">
        <f>SUM(D34:D36)</f>
        <v>12254</v>
      </c>
    </row>
    <row r="38" spans="1:4" ht="16.649999999999999" customHeight="1" x14ac:dyDescent="0.3">
      <c r="A38" s="27"/>
      <c r="B38" s="27"/>
      <c r="C38" s="27"/>
      <c r="D38" s="27"/>
    </row>
    <row r="39" spans="1:4" ht="16.649999999999999" customHeight="1" x14ac:dyDescent="0.35">
      <c r="A39" s="2" t="s">
        <v>414</v>
      </c>
      <c r="B39" s="28"/>
    </row>
    <row r="40" spans="1:4" ht="16.649999999999999" customHeight="1" x14ac:dyDescent="0.35">
      <c r="A40" s="4" t="s">
        <v>400</v>
      </c>
      <c r="B40" s="244" t="s">
        <v>420</v>
      </c>
      <c r="C40" s="69" t="s">
        <v>421</v>
      </c>
      <c r="D40" s="70">
        <v>0.39700000000000002</v>
      </c>
    </row>
    <row r="41" spans="1:4" ht="16.649999999999999" customHeight="1" x14ac:dyDescent="0.35">
      <c r="A41" s="4" t="s">
        <v>401</v>
      </c>
      <c r="B41" s="244" t="s">
        <v>422</v>
      </c>
      <c r="C41" s="69" t="s">
        <v>423</v>
      </c>
      <c r="D41" s="70">
        <v>0.43</v>
      </c>
    </row>
    <row r="42" spans="1:4" ht="16.649999999999999" customHeight="1" x14ac:dyDescent="0.35">
      <c r="A42" s="4" t="s">
        <v>402</v>
      </c>
      <c r="B42" s="244" t="s">
        <v>424</v>
      </c>
      <c r="C42" s="69" t="s">
        <v>425</v>
      </c>
      <c r="D42" s="70">
        <v>4.2999999999999997E-2</v>
      </c>
    </row>
    <row r="43" spans="1:4" ht="16.649999999999999" customHeight="1" x14ac:dyDescent="0.35">
      <c r="A43" s="4" t="s">
        <v>410</v>
      </c>
      <c r="B43" s="244" t="s">
        <v>426</v>
      </c>
      <c r="C43" s="69" t="s">
        <v>427</v>
      </c>
      <c r="D43" s="70">
        <v>4.8000000000000001E-2</v>
      </c>
    </row>
    <row r="44" spans="1:4" ht="16.649999999999999" customHeight="1" x14ac:dyDescent="0.35">
      <c r="A44" s="4" t="s">
        <v>404</v>
      </c>
      <c r="B44" s="244" t="s">
        <v>428</v>
      </c>
      <c r="C44" s="69" t="s">
        <v>429</v>
      </c>
      <c r="D44" s="70">
        <v>1.6E-2</v>
      </c>
    </row>
    <row r="45" spans="1:4" ht="16.649999999999999" customHeight="1" x14ac:dyDescent="0.35">
      <c r="A45" s="4" t="s">
        <v>352</v>
      </c>
      <c r="B45" s="244" t="s">
        <v>430</v>
      </c>
      <c r="C45" s="69" t="s">
        <v>430</v>
      </c>
      <c r="D45" s="70">
        <v>1E-3</v>
      </c>
    </row>
    <row r="46" spans="1:4" ht="16.649999999999999" customHeight="1" x14ac:dyDescent="0.35">
      <c r="A46" s="56" t="s">
        <v>412</v>
      </c>
      <c r="B46" s="245" t="s">
        <v>431</v>
      </c>
      <c r="C46" s="101" t="s">
        <v>432</v>
      </c>
      <c r="D46" s="234">
        <v>1E-3</v>
      </c>
    </row>
    <row r="47" spans="1:4" ht="16.649999999999999" customHeight="1" x14ac:dyDescent="0.35">
      <c r="A47" s="26" t="s">
        <v>416</v>
      </c>
      <c r="B47" s="246" t="s">
        <v>433</v>
      </c>
      <c r="C47" s="247" t="s">
        <v>434</v>
      </c>
      <c r="D47" s="248">
        <v>0.93600000000000005</v>
      </c>
    </row>
    <row r="48" spans="1:4" ht="16.649999999999999" customHeight="1" x14ac:dyDescent="0.35">
      <c r="A48" s="4" t="s">
        <v>417</v>
      </c>
      <c r="B48" s="244" t="s">
        <v>435</v>
      </c>
      <c r="C48" s="69" t="s">
        <v>389</v>
      </c>
      <c r="D48" s="70">
        <v>6.7000000000000004E-2</v>
      </c>
    </row>
    <row r="49" spans="1:4" ht="16.649999999999999" customHeight="1" x14ac:dyDescent="0.35">
      <c r="A49" s="56" t="s">
        <v>436</v>
      </c>
      <c r="B49" s="245" t="s">
        <v>437</v>
      </c>
      <c r="C49" s="222">
        <v>-1.2999999999999999E-2</v>
      </c>
      <c r="D49" s="234">
        <v>-3.0000000000000001E-3</v>
      </c>
    </row>
    <row r="50" spans="1:4" ht="20.75" customHeight="1" x14ac:dyDescent="0.35">
      <c r="A50" s="92" t="s">
        <v>419</v>
      </c>
      <c r="B50" s="249" t="s">
        <v>438</v>
      </c>
      <c r="C50" s="236">
        <v>1</v>
      </c>
      <c r="D50" s="236">
        <f>SUM(D47:D49)</f>
        <v>1.0000000000000002</v>
      </c>
    </row>
    <row r="51" spans="1:4" ht="16.649999999999999" customHeight="1" x14ac:dyDescent="0.3">
      <c r="A51" s="27"/>
      <c r="B51" s="27"/>
      <c r="C51" s="27"/>
      <c r="D51" s="27"/>
    </row>
    <row r="52" spans="1:4" ht="16.649999999999999" customHeight="1" x14ac:dyDescent="0.25">
      <c r="A52" s="330" t="s">
        <v>439</v>
      </c>
      <c r="B52" s="326"/>
      <c r="C52" s="326"/>
      <c r="D52" s="326"/>
    </row>
    <row r="53" spans="1:4" ht="16.649999999999999" customHeight="1" x14ac:dyDescent="0.25">
      <c r="A53" s="330" t="s">
        <v>440</v>
      </c>
      <c r="B53" s="326"/>
      <c r="C53" s="326"/>
      <c r="D53" s="326"/>
    </row>
    <row r="54" spans="1:4" ht="16.649999999999999" customHeight="1" x14ac:dyDescent="0.25"/>
  </sheetData>
  <mergeCells count="2">
    <mergeCell ref="A52:D52"/>
    <mergeCell ref="A53:D53"/>
  </mergeCells>
  <pageMargins left="0.75" right="0.75" top="1" bottom="1" header="0.5" footer="0.5"/>
  <pageSetup scale="6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6"/>
  <sheetViews>
    <sheetView showRuler="0" zoomScaleNormal="100" workbookViewId="0">
      <selection sqref="A1:E1"/>
    </sheetView>
  </sheetViews>
  <sheetFormatPr defaultColWidth="13.08984375" defaultRowHeight="12.5" x14ac:dyDescent="0.25"/>
  <cols>
    <col min="1" max="1" width="39.7265625" customWidth="1"/>
    <col min="2" max="11" width="20.1796875" customWidth="1"/>
  </cols>
  <sheetData>
    <row r="1" spans="1:11" ht="23.25" customHeight="1" x14ac:dyDescent="0.4">
      <c r="A1" s="342" t="s">
        <v>26</v>
      </c>
      <c r="B1" s="326"/>
      <c r="C1" s="326"/>
      <c r="D1" s="326"/>
      <c r="E1" s="326"/>
    </row>
    <row r="2" spans="1:11" ht="27.5" customHeight="1" thickBot="1" x14ac:dyDescent="0.4">
      <c r="A2" s="86" t="s">
        <v>384</v>
      </c>
      <c r="B2" s="361">
        <v>2019</v>
      </c>
      <c r="C2" s="326"/>
      <c r="D2" s="360">
        <v>2018</v>
      </c>
      <c r="E2" s="326"/>
      <c r="F2" s="362" t="s">
        <v>48</v>
      </c>
      <c r="G2" s="326"/>
      <c r="H2" s="360">
        <v>2016</v>
      </c>
      <c r="I2" s="326"/>
      <c r="J2" s="360">
        <f>H2-1</f>
        <v>2015</v>
      </c>
      <c r="K2" s="326"/>
    </row>
    <row r="3" spans="1:11" ht="16.649999999999999" customHeight="1" thickBot="1" x14ac:dyDescent="0.4">
      <c r="A3" s="111"/>
      <c r="B3" s="250" t="s">
        <v>441</v>
      </c>
      <c r="C3" s="250" t="s">
        <v>442</v>
      </c>
      <c r="D3" s="251" t="s">
        <v>441</v>
      </c>
      <c r="E3" s="251" t="s">
        <v>442</v>
      </c>
      <c r="F3" s="251" t="s">
        <v>441</v>
      </c>
      <c r="G3" s="251" t="s">
        <v>442</v>
      </c>
      <c r="H3" s="251" t="s">
        <v>441</v>
      </c>
      <c r="I3" s="251" t="s">
        <v>442</v>
      </c>
      <c r="J3" s="251" t="s">
        <v>441</v>
      </c>
      <c r="K3" s="251" t="s">
        <v>442</v>
      </c>
    </row>
    <row r="4" spans="1:11" ht="16.649999999999999" customHeight="1" x14ac:dyDescent="0.35">
      <c r="A4" s="358" t="s">
        <v>443</v>
      </c>
      <c r="B4" s="341"/>
      <c r="C4" s="341"/>
      <c r="D4" s="341"/>
      <c r="E4" s="341"/>
      <c r="F4" s="341"/>
      <c r="G4" s="27"/>
      <c r="H4" s="27"/>
      <c r="I4" s="27"/>
      <c r="J4" s="27"/>
      <c r="K4" s="27"/>
    </row>
    <row r="5" spans="1:11" ht="16.649999999999999" customHeight="1" x14ac:dyDescent="0.35">
      <c r="A5" s="2" t="s">
        <v>444</v>
      </c>
      <c r="B5" s="310"/>
      <c r="C5" s="310"/>
    </row>
    <row r="6" spans="1:11" ht="16.649999999999999" customHeight="1" x14ac:dyDescent="0.35">
      <c r="A6" s="15" t="s">
        <v>445</v>
      </c>
      <c r="B6" s="311">
        <v>11.9</v>
      </c>
      <c r="C6" s="312">
        <f t="shared" ref="C6:C12" si="0">B6/$B$13</f>
        <v>3.6225266362252665E-3</v>
      </c>
      <c r="D6" s="3">
        <v>12</v>
      </c>
      <c r="E6" s="70">
        <f>D6/D13</f>
        <v>3.6545255207698869E-3</v>
      </c>
      <c r="F6" s="3">
        <v>11</v>
      </c>
      <c r="G6" s="295">
        <f>F6/$H$13</f>
        <v>3.4641305032436856E-3</v>
      </c>
      <c r="H6" s="3">
        <v>11</v>
      </c>
      <c r="I6" s="295">
        <f>H6/$H$13</f>
        <v>3.4641305032436856E-3</v>
      </c>
      <c r="J6" s="3">
        <v>9</v>
      </c>
      <c r="K6" s="68">
        <v>3.0000000000000001E-3</v>
      </c>
    </row>
    <row r="7" spans="1:11" ht="16.649999999999999" customHeight="1" x14ac:dyDescent="0.35">
      <c r="A7" s="15" t="s">
        <v>446</v>
      </c>
      <c r="B7" s="311">
        <v>638</v>
      </c>
      <c r="C7" s="312">
        <f t="shared" si="0"/>
        <v>0.19421613394216133</v>
      </c>
      <c r="D7" s="3">
        <v>669</v>
      </c>
      <c r="E7" s="70">
        <f>D7/D13</f>
        <v>0.2037397977829212</v>
      </c>
      <c r="F7" s="3">
        <v>591</v>
      </c>
      <c r="G7" s="295">
        <f>F7/$H$13</f>
        <v>0.18611828431063804</v>
      </c>
      <c r="H7" s="3">
        <v>591</v>
      </c>
      <c r="I7" s="295">
        <f>H7/$H$13</f>
        <v>0.18611828431063804</v>
      </c>
      <c r="J7" s="3">
        <v>591</v>
      </c>
      <c r="K7" s="68">
        <v>0.188</v>
      </c>
    </row>
    <row r="8" spans="1:11" ht="16.649999999999999" customHeight="1" x14ac:dyDescent="0.35">
      <c r="A8" s="15" t="s">
        <v>447</v>
      </c>
      <c r="B8" s="311">
        <v>0</v>
      </c>
      <c r="C8" s="313">
        <f t="shared" si="0"/>
        <v>0</v>
      </c>
      <c r="D8" s="3">
        <v>0</v>
      </c>
      <c r="E8" s="3">
        <v>0</v>
      </c>
      <c r="F8" s="3">
        <v>0</v>
      </c>
      <c r="G8" s="3">
        <v>0</v>
      </c>
      <c r="H8" s="3">
        <v>0</v>
      </c>
      <c r="I8" s="3">
        <v>0</v>
      </c>
      <c r="J8" s="3">
        <v>0</v>
      </c>
      <c r="K8" s="3">
        <v>0</v>
      </c>
    </row>
    <row r="9" spans="1:11" ht="16.649999999999999" customHeight="1" x14ac:dyDescent="0.35">
      <c r="A9" s="15" t="s">
        <v>448</v>
      </c>
      <c r="B9" s="311">
        <v>1177.43</v>
      </c>
      <c r="C9" s="312">
        <f t="shared" si="0"/>
        <v>0.35842617960426182</v>
      </c>
      <c r="D9" s="3">
        <v>1177</v>
      </c>
      <c r="E9" s="70">
        <f>D9/D13</f>
        <v>0.3584480448288464</v>
      </c>
      <c r="F9" s="3">
        <v>1153</v>
      </c>
      <c r="G9" s="295">
        <f>F9/$H$13</f>
        <v>0.36310386093090635</v>
      </c>
      <c r="H9" s="3">
        <v>1153</v>
      </c>
      <c r="I9" s="295">
        <f>H9/$H$13</f>
        <v>0.36310386093090635</v>
      </c>
      <c r="J9" s="3">
        <v>1153</v>
      </c>
      <c r="K9" s="68">
        <v>0.36699999999999999</v>
      </c>
    </row>
    <row r="10" spans="1:11" ht="16.649999999999999" customHeight="1" x14ac:dyDescent="0.35">
      <c r="A10" s="15" t="s">
        <v>449</v>
      </c>
      <c r="B10" s="311">
        <v>1358.8</v>
      </c>
      <c r="C10" s="312">
        <f t="shared" si="0"/>
        <v>0.41363774733637748</v>
      </c>
      <c r="D10" s="3">
        <v>1321</v>
      </c>
      <c r="E10" s="70">
        <f>D10/D13</f>
        <v>0.40230235107808504</v>
      </c>
      <c r="F10" s="3">
        <f>1050+147+98+2</f>
        <v>1297</v>
      </c>
      <c r="G10" s="295">
        <f>F10/$H$13</f>
        <v>0.4084524784279146</v>
      </c>
      <c r="H10" s="3">
        <f>1050+147+98+2</f>
        <v>1297</v>
      </c>
      <c r="I10" s="295">
        <f>H10/$H$13</f>
        <v>0.4084524784279146</v>
      </c>
      <c r="J10" s="3">
        <v>1295</v>
      </c>
      <c r="K10" s="68">
        <v>0.41299999999999998</v>
      </c>
    </row>
    <row r="11" spans="1:11" ht="16.649999999999999" customHeight="1" x14ac:dyDescent="0.35">
      <c r="A11" s="15" t="s">
        <v>450</v>
      </c>
      <c r="B11" s="311">
        <v>59.5</v>
      </c>
      <c r="C11" s="312">
        <f t="shared" si="0"/>
        <v>1.8112633181126332E-2</v>
      </c>
      <c r="D11" s="3">
        <v>68</v>
      </c>
      <c r="E11" s="70">
        <f>D11/D13</f>
        <v>2.0708977951029359E-2</v>
      </c>
      <c r="F11" s="3">
        <v>91</v>
      </c>
      <c r="G11" s="295">
        <f>F11/$H$13</f>
        <v>2.865780689047049E-2</v>
      </c>
      <c r="H11" s="3">
        <v>91</v>
      </c>
      <c r="I11" s="295">
        <f>H11/$H$13</f>
        <v>2.865780689047049E-2</v>
      </c>
      <c r="J11" s="3">
        <v>91</v>
      </c>
      <c r="K11" s="68">
        <v>2.9000000000000001E-2</v>
      </c>
    </row>
    <row r="12" spans="1:11" ht="16.649999999999999" customHeight="1" x14ac:dyDescent="0.35">
      <c r="A12" s="21" t="s">
        <v>451</v>
      </c>
      <c r="B12" s="314">
        <v>38.6</v>
      </c>
      <c r="C12" s="315">
        <f t="shared" si="0"/>
        <v>1.1750380517503805E-2</v>
      </c>
      <c r="D12" s="53">
        <v>36.6</v>
      </c>
      <c r="E12" s="220">
        <f>D12/D13</f>
        <v>1.1146302838348155E-2</v>
      </c>
      <c r="F12" s="53">
        <f>20+12.4</f>
        <v>32.4</v>
      </c>
      <c r="G12" s="296">
        <f>F12/$H$13</f>
        <v>1.0203438936826856E-2</v>
      </c>
      <c r="H12" s="53">
        <f>20+12.4</f>
        <v>32.4</v>
      </c>
      <c r="I12" s="296">
        <f>H12/$H$13</f>
        <v>1.0203438936826856E-2</v>
      </c>
      <c r="J12" s="53">
        <v>0</v>
      </c>
      <c r="K12" s="53">
        <v>0</v>
      </c>
    </row>
    <row r="13" spans="1:11" ht="19.149999999999999" customHeight="1" thickBot="1" x14ac:dyDescent="0.4">
      <c r="A13" s="31" t="s">
        <v>74</v>
      </c>
      <c r="B13" s="316">
        <v>3285</v>
      </c>
      <c r="C13" s="317">
        <f t="shared" ref="C13:I13" si="1">SUM(C6:C12)</f>
        <v>0.99976560121765601</v>
      </c>
      <c r="D13" s="226">
        <f t="shared" si="1"/>
        <v>3283.6</v>
      </c>
      <c r="E13" s="252">
        <f t="shared" si="1"/>
        <v>1</v>
      </c>
      <c r="F13" s="253">
        <f t="shared" si="1"/>
        <v>3175.4</v>
      </c>
      <c r="G13" s="297">
        <f t="shared" si="1"/>
        <v>1.0000000000000002</v>
      </c>
      <c r="H13" s="253">
        <f t="shared" si="1"/>
        <v>3175.4</v>
      </c>
      <c r="I13" s="252">
        <f t="shared" si="1"/>
        <v>1.0000000000000002</v>
      </c>
      <c r="J13" s="226">
        <f>SUM(J6:J11)</f>
        <v>3139</v>
      </c>
      <c r="K13" s="252">
        <f>SUM(K6:K11)</f>
        <v>1</v>
      </c>
    </row>
    <row r="14" spans="1:11" ht="16.649999999999999" customHeight="1" x14ac:dyDescent="0.3">
      <c r="A14" s="27"/>
      <c r="B14" s="27"/>
      <c r="C14" s="27"/>
      <c r="D14" s="27"/>
      <c r="E14" s="27"/>
      <c r="F14" s="27"/>
      <c r="G14" s="27"/>
      <c r="H14" s="27"/>
      <c r="I14" s="27"/>
      <c r="J14" s="27"/>
      <c r="K14" s="27"/>
    </row>
    <row r="15" spans="1:11" ht="16.649999999999999" customHeight="1" x14ac:dyDescent="0.35">
      <c r="A15" s="359" t="s">
        <v>452</v>
      </c>
      <c r="B15" s="326"/>
      <c r="C15" s="326"/>
      <c r="D15" s="326"/>
      <c r="E15" s="326"/>
      <c r="F15" s="326"/>
    </row>
    <row r="16" spans="1:11" ht="16.649999999999999" customHeight="1" x14ac:dyDescent="0.35">
      <c r="A16" s="2" t="s">
        <v>444</v>
      </c>
    </row>
    <row r="17" spans="1:11" ht="16.649999999999999" customHeight="1" x14ac:dyDescent="0.35">
      <c r="A17" s="15" t="s">
        <v>453</v>
      </c>
      <c r="B17" s="244" t="s">
        <v>454</v>
      </c>
      <c r="C17" s="244" t="s">
        <v>455</v>
      </c>
      <c r="D17" s="69" t="s">
        <v>456</v>
      </c>
      <c r="E17" s="70">
        <v>6.3E-2</v>
      </c>
      <c r="F17" s="3">
        <v>5110</v>
      </c>
      <c r="G17" s="70">
        <f>F17/F36</f>
        <v>6.5217668755503944E-2</v>
      </c>
      <c r="H17" s="3">
        <v>5094</v>
      </c>
      <c r="I17" s="68">
        <v>6.4000000000000001E-2</v>
      </c>
      <c r="J17" s="3">
        <v>5137</v>
      </c>
      <c r="K17" s="68">
        <v>6.5000000000000002E-2</v>
      </c>
    </row>
    <row r="18" spans="1:11" ht="16.649999999999999" customHeight="1" x14ac:dyDescent="0.35">
      <c r="A18" s="15" t="s">
        <v>447</v>
      </c>
      <c r="B18" s="19">
        <v>0</v>
      </c>
      <c r="C18" s="19">
        <v>0</v>
      </c>
      <c r="D18" s="3">
        <v>0</v>
      </c>
      <c r="E18" s="3">
        <v>0</v>
      </c>
      <c r="F18" s="3">
        <v>0</v>
      </c>
      <c r="G18" s="3">
        <v>0</v>
      </c>
      <c r="H18" s="3">
        <v>0</v>
      </c>
      <c r="I18" s="3">
        <v>0</v>
      </c>
      <c r="J18" s="3">
        <v>0</v>
      </c>
      <c r="K18" s="3">
        <v>0</v>
      </c>
    </row>
    <row r="19" spans="1:11" ht="16.649999999999999" customHeight="1" x14ac:dyDescent="0.35">
      <c r="A19" s="15" t="s">
        <v>448</v>
      </c>
      <c r="B19" s="244" t="s">
        <v>457</v>
      </c>
      <c r="C19" s="244" t="s">
        <v>458</v>
      </c>
      <c r="D19" s="69" t="s">
        <v>459</v>
      </c>
      <c r="E19" s="70">
        <v>4.4999999999999998E-2</v>
      </c>
      <c r="F19" s="3">
        <v>5806</v>
      </c>
      <c r="G19" s="70">
        <f>F19/F36</f>
        <v>7.4100544969560839E-2</v>
      </c>
      <c r="H19" s="3">
        <v>3712</v>
      </c>
      <c r="I19" s="68">
        <v>4.7E-2</v>
      </c>
      <c r="J19" s="3">
        <v>1000</v>
      </c>
      <c r="K19" s="68">
        <v>1.2999999999999999E-2</v>
      </c>
    </row>
    <row r="20" spans="1:11" ht="16.649999999999999" customHeight="1" x14ac:dyDescent="0.35">
      <c r="A20" s="15" t="s">
        <v>450</v>
      </c>
      <c r="B20" s="244" t="s">
        <v>460</v>
      </c>
      <c r="C20" s="244" t="s">
        <v>430</v>
      </c>
      <c r="D20" s="69" t="s">
        <v>461</v>
      </c>
      <c r="E20" s="70">
        <v>1E-3</v>
      </c>
      <c r="F20" s="3">
        <v>99</v>
      </c>
      <c r="G20" s="70">
        <f>F20/F36</f>
        <v>1.2635125649305067E-3</v>
      </c>
      <c r="H20" s="3">
        <v>107</v>
      </c>
      <c r="I20" s="68">
        <v>1E-3</v>
      </c>
      <c r="J20" s="3">
        <v>118</v>
      </c>
      <c r="K20" s="68">
        <v>1E-3</v>
      </c>
    </row>
    <row r="21" spans="1:11" ht="16.649999999999999" customHeight="1" x14ac:dyDescent="0.35">
      <c r="A21" s="15" t="s">
        <v>462</v>
      </c>
      <c r="B21" s="244" t="s">
        <v>463</v>
      </c>
      <c r="C21" s="36">
        <v>0</v>
      </c>
      <c r="D21" s="69" t="s">
        <v>464</v>
      </c>
      <c r="E21" s="3">
        <v>0</v>
      </c>
      <c r="F21" s="3">
        <v>10</v>
      </c>
      <c r="G21" s="3">
        <v>0</v>
      </c>
      <c r="H21" s="3">
        <v>8</v>
      </c>
      <c r="I21" s="3">
        <v>0</v>
      </c>
      <c r="J21" s="3">
        <v>7</v>
      </c>
      <c r="K21" s="3">
        <v>0</v>
      </c>
    </row>
    <row r="22" spans="1:11" ht="16.649999999999999" customHeight="1" x14ac:dyDescent="0.35">
      <c r="A22" s="15" t="s">
        <v>465</v>
      </c>
      <c r="B22" s="244" t="s">
        <v>466</v>
      </c>
      <c r="C22" s="36">
        <v>0</v>
      </c>
      <c r="D22" s="69" t="s">
        <v>467</v>
      </c>
      <c r="E22" s="3">
        <v>0</v>
      </c>
      <c r="F22" s="3">
        <v>29</v>
      </c>
      <c r="G22" s="3">
        <v>0</v>
      </c>
      <c r="H22" s="3">
        <v>29</v>
      </c>
      <c r="I22" s="254">
        <v>0</v>
      </c>
      <c r="J22" s="3">
        <v>29</v>
      </c>
      <c r="K22" s="3">
        <v>0</v>
      </c>
    </row>
    <row r="23" spans="1:11" ht="16.649999999999999" customHeight="1" x14ac:dyDescent="0.35">
      <c r="A23" s="15" t="s">
        <v>468</v>
      </c>
      <c r="B23" s="244" t="s">
        <v>469</v>
      </c>
      <c r="C23" s="244" t="s">
        <v>430</v>
      </c>
      <c r="D23" s="69" t="s">
        <v>470</v>
      </c>
      <c r="E23" s="70">
        <v>1E-3</v>
      </c>
      <c r="F23" s="3">
        <v>148</v>
      </c>
      <c r="G23" s="70">
        <f>F23/F36</f>
        <v>1.888887470805202E-3</v>
      </c>
      <c r="H23" s="3">
        <v>153</v>
      </c>
      <c r="I23" s="68">
        <v>2E-3</v>
      </c>
      <c r="J23" s="3">
        <v>151</v>
      </c>
      <c r="K23" s="68">
        <v>2E-3</v>
      </c>
    </row>
    <row r="24" spans="1:11" ht="16.649999999999999" customHeight="1" x14ac:dyDescent="0.35">
      <c r="A24" s="15" t="s">
        <v>471</v>
      </c>
      <c r="B24" s="244" t="s">
        <v>472</v>
      </c>
      <c r="C24" s="244" t="s">
        <v>473</v>
      </c>
      <c r="D24" s="69" t="s">
        <v>474</v>
      </c>
      <c r="E24" s="70">
        <v>2.5000000000000001E-2</v>
      </c>
      <c r="F24" s="3">
        <v>4053</v>
      </c>
      <c r="G24" s="70">
        <f>F24/F36</f>
        <v>5.1727438643064082E-2</v>
      </c>
      <c r="H24" s="3">
        <v>4900</v>
      </c>
      <c r="I24" s="68">
        <v>6.2E-2</v>
      </c>
      <c r="J24" s="3">
        <v>5753</v>
      </c>
      <c r="K24" s="68">
        <v>7.2999999999999995E-2</v>
      </c>
    </row>
    <row r="25" spans="1:11" ht="16.649999999999999" customHeight="1" x14ac:dyDescent="0.35">
      <c r="A25" s="2" t="s">
        <v>475</v>
      </c>
      <c r="B25" s="28"/>
      <c r="C25" s="28"/>
    </row>
    <row r="26" spans="1:11" ht="16.649999999999999" customHeight="1" x14ac:dyDescent="0.35">
      <c r="A26" s="15" t="s">
        <v>476</v>
      </c>
      <c r="B26" s="244" t="s">
        <v>477</v>
      </c>
      <c r="C26" s="244" t="s">
        <v>478</v>
      </c>
      <c r="D26" s="69" t="s">
        <v>479</v>
      </c>
      <c r="E26" s="70">
        <v>0.124</v>
      </c>
      <c r="F26" s="3">
        <v>11014</v>
      </c>
      <c r="G26" s="70">
        <f>F26/F36</f>
        <v>0.14056896353681417</v>
      </c>
      <c r="H26" s="3">
        <v>11804</v>
      </c>
      <c r="I26" s="68">
        <v>0.14899999999999999</v>
      </c>
      <c r="J26" s="3">
        <v>16052</v>
      </c>
      <c r="K26" s="68">
        <v>0.20399999999999999</v>
      </c>
    </row>
    <row r="27" spans="1:11" ht="16.649999999999999" customHeight="1" x14ac:dyDescent="0.35">
      <c r="A27" s="15" t="s">
        <v>480</v>
      </c>
      <c r="B27" s="244" t="s">
        <v>481</v>
      </c>
      <c r="C27" s="244" t="s">
        <v>482</v>
      </c>
      <c r="D27" s="255" t="s">
        <v>483</v>
      </c>
      <c r="E27" s="70">
        <v>2E-3</v>
      </c>
      <c r="F27" s="3">
        <v>126</v>
      </c>
      <c r="G27" s="70">
        <f>F27/F36</f>
        <v>1.6081069008206451E-3</v>
      </c>
      <c r="H27" s="3">
        <v>84</v>
      </c>
      <c r="I27" s="68">
        <v>1E-3</v>
      </c>
      <c r="J27" s="3">
        <v>217</v>
      </c>
      <c r="K27" s="68">
        <v>3.0000000000000001E-3</v>
      </c>
    </row>
    <row r="28" spans="1:11" ht="16.649999999999999" customHeight="1" x14ac:dyDescent="0.35">
      <c r="A28" s="2" t="s">
        <v>484</v>
      </c>
      <c r="B28" s="28"/>
      <c r="C28" s="28"/>
    </row>
    <row r="29" spans="1:11" ht="16.649999999999999" customHeight="1" x14ac:dyDescent="0.35">
      <c r="A29" s="15" t="s">
        <v>485</v>
      </c>
      <c r="B29" s="244" t="s">
        <v>486</v>
      </c>
      <c r="C29" s="244" t="s">
        <v>487</v>
      </c>
      <c r="D29" s="69" t="s">
        <v>488</v>
      </c>
      <c r="E29" s="70">
        <v>8.5000000000000006E-2</v>
      </c>
      <c r="F29" s="3">
        <v>7099</v>
      </c>
      <c r="G29" s="70">
        <f>F29/F36</f>
        <v>9.0602784832744115E-2</v>
      </c>
      <c r="H29" s="3">
        <v>7195</v>
      </c>
      <c r="I29" s="68">
        <v>9.0999999999999998E-2</v>
      </c>
      <c r="J29" s="3">
        <v>5868</v>
      </c>
      <c r="K29" s="68">
        <v>7.4999999999999997E-2</v>
      </c>
    </row>
    <row r="30" spans="1:11" ht="16.649999999999999" customHeight="1" x14ac:dyDescent="0.35">
      <c r="A30" s="15" t="s">
        <v>489</v>
      </c>
      <c r="B30" s="244" t="s">
        <v>490</v>
      </c>
      <c r="C30" s="244" t="s">
        <v>491</v>
      </c>
      <c r="D30" s="255" t="s">
        <v>492</v>
      </c>
      <c r="E30" s="70">
        <v>8.9999999999999993E-3</v>
      </c>
      <c r="F30" s="3">
        <v>478</v>
      </c>
      <c r="G30" s="70">
        <f>F30/F36</f>
        <v>6.1005960205735583E-3</v>
      </c>
      <c r="H30" s="3">
        <v>549</v>
      </c>
      <c r="I30" s="68">
        <v>7.0000000000000001E-3</v>
      </c>
      <c r="J30" s="3">
        <v>696</v>
      </c>
      <c r="K30" s="68">
        <v>8.9999999999999993E-3</v>
      </c>
    </row>
    <row r="31" spans="1:11" ht="16.649999999999999" customHeight="1" x14ac:dyDescent="0.35">
      <c r="A31" s="15" t="s">
        <v>493</v>
      </c>
      <c r="B31" s="244" t="s">
        <v>494</v>
      </c>
      <c r="C31" s="244" t="s">
        <v>482</v>
      </c>
      <c r="D31" s="69" t="s">
        <v>495</v>
      </c>
      <c r="E31" s="70">
        <v>1E-3</v>
      </c>
      <c r="F31" s="3">
        <v>196</v>
      </c>
      <c r="G31" s="70">
        <f>F31/F36</f>
        <v>2.5014996234987812E-3</v>
      </c>
      <c r="H31" s="3">
        <v>60</v>
      </c>
      <c r="I31" s="68">
        <v>1E-3</v>
      </c>
      <c r="J31" s="3">
        <v>21</v>
      </c>
      <c r="K31" s="3">
        <v>0</v>
      </c>
    </row>
    <row r="32" spans="1:11" ht="16.649999999999999" customHeight="1" x14ac:dyDescent="0.35">
      <c r="A32" s="15" t="s">
        <v>496</v>
      </c>
      <c r="B32" s="244" t="s">
        <v>497</v>
      </c>
      <c r="C32" s="244" t="s">
        <v>498</v>
      </c>
      <c r="D32" s="69" t="s">
        <v>499</v>
      </c>
      <c r="E32" s="70">
        <v>0.123</v>
      </c>
      <c r="F32" s="3">
        <v>7191</v>
      </c>
      <c r="G32" s="70">
        <f>F32/F36</f>
        <v>9.1776958125406816E-2</v>
      </c>
      <c r="H32" s="3">
        <v>7622</v>
      </c>
      <c r="I32" s="68">
        <v>9.6000000000000002E-2</v>
      </c>
      <c r="J32" s="3">
        <v>5855</v>
      </c>
      <c r="K32" s="68">
        <v>7.3999999999999996E-2</v>
      </c>
    </row>
    <row r="33" spans="1:11" ht="16.649999999999999" customHeight="1" x14ac:dyDescent="0.35">
      <c r="A33" s="15" t="s">
        <v>500</v>
      </c>
      <c r="B33" s="244" t="s">
        <v>501</v>
      </c>
      <c r="C33" s="244" t="s">
        <v>502</v>
      </c>
      <c r="D33" s="69" t="s">
        <v>503</v>
      </c>
      <c r="E33" s="70">
        <v>7.2999999999999995E-2</v>
      </c>
      <c r="F33" s="3">
        <v>5749</v>
      </c>
      <c r="G33" s="70">
        <f>F33/F36</f>
        <v>7.3373068038237205E-2</v>
      </c>
      <c r="H33" s="3">
        <v>5781</v>
      </c>
      <c r="I33" s="68">
        <v>7.2999999999999995E-2</v>
      </c>
      <c r="J33" s="3">
        <v>6669</v>
      </c>
      <c r="K33" s="68">
        <v>8.5000000000000006E-2</v>
      </c>
    </row>
    <row r="34" spans="1:11" ht="16.649999999999999" customHeight="1" x14ac:dyDescent="0.35">
      <c r="A34" s="15" t="s">
        <v>450</v>
      </c>
      <c r="B34" s="244" t="s">
        <v>504</v>
      </c>
      <c r="C34" s="244" t="s">
        <v>505</v>
      </c>
      <c r="D34" s="69" t="s">
        <v>506</v>
      </c>
      <c r="E34" s="70">
        <v>0.121</v>
      </c>
      <c r="F34" s="3">
        <v>9105</v>
      </c>
      <c r="G34" s="70">
        <f>F34/F36</f>
        <v>0.11620486771406328</v>
      </c>
      <c r="H34" s="3">
        <v>7114</v>
      </c>
      <c r="I34" s="70">
        <v>0.09</v>
      </c>
      <c r="J34" s="3">
        <v>4597</v>
      </c>
      <c r="K34" s="68">
        <v>5.8000000000000003E-2</v>
      </c>
    </row>
    <row r="35" spans="1:11" ht="16.649999999999999" customHeight="1" x14ac:dyDescent="0.35">
      <c r="A35" s="21" t="s">
        <v>507</v>
      </c>
      <c r="B35" s="256" t="s">
        <v>508</v>
      </c>
      <c r="C35" s="256" t="s">
        <v>509</v>
      </c>
      <c r="D35" s="49" t="s">
        <v>510</v>
      </c>
      <c r="E35" s="220">
        <v>0.32700000000000001</v>
      </c>
      <c r="F35" s="53">
        <v>22140</v>
      </c>
      <c r="G35" s="220">
        <f>F35/F36</f>
        <v>0.28256735542991335</v>
      </c>
      <c r="H35" s="53">
        <v>25156</v>
      </c>
      <c r="I35" s="257">
        <v>0.316</v>
      </c>
      <c r="J35" s="53">
        <v>26559</v>
      </c>
      <c r="K35" s="257">
        <v>0.33700000000000002</v>
      </c>
    </row>
    <row r="36" spans="1:11" ht="23.25" customHeight="1" thickBot="1" x14ac:dyDescent="0.4">
      <c r="A36" s="31" t="s">
        <v>511</v>
      </c>
      <c r="B36" s="258" t="s">
        <v>512</v>
      </c>
      <c r="C36" s="258" t="s">
        <v>438</v>
      </c>
      <c r="D36" s="259" t="s">
        <v>513</v>
      </c>
      <c r="E36" s="260">
        <v>1</v>
      </c>
      <c r="F36" s="226">
        <f>SUM(F17:F35)</f>
        <v>78353</v>
      </c>
      <c r="G36" s="260">
        <v>1</v>
      </c>
      <c r="H36" s="226">
        <f>SUM(H17:H35)</f>
        <v>79368</v>
      </c>
      <c r="I36" s="252">
        <f>SUM(I17:I35)</f>
        <v>0.99999999999999978</v>
      </c>
      <c r="J36" s="226">
        <f>SUM(J17:J35)</f>
        <v>78729</v>
      </c>
      <c r="K36" s="252">
        <f>SUM(K17:K35)</f>
        <v>0.99900000000000011</v>
      </c>
    </row>
    <row r="37" spans="1:11" ht="16.649999999999999" customHeight="1" x14ac:dyDescent="0.3">
      <c r="A37" s="27"/>
      <c r="B37" s="27"/>
      <c r="C37" s="27"/>
      <c r="D37" s="27"/>
      <c r="E37" s="27"/>
      <c r="F37" s="27"/>
      <c r="G37" s="27"/>
      <c r="H37" s="27"/>
      <c r="I37" s="27"/>
      <c r="J37" s="27"/>
      <c r="K37" s="27"/>
    </row>
    <row r="38" spans="1:11" ht="16.649999999999999" customHeight="1" x14ac:dyDescent="0.35">
      <c r="A38" s="4" t="s">
        <v>514</v>
      </c>
      <c r="B38" s="244" t="s">
        <v>515</v>
      </c>
      <c r="C38" s="47"/>
      <c r="D38" s="69" t="s">
        <v>516</v>
      </c>
      <c r="F38" s="69" t="s">
        <v>517</v>
      </c>
      <c r="H38" s="69" t="s">
        <v>518</v>
      </c>
      <c r="J38" s="69" t="s">
        <v>519</v>
      </c>
    </row>
    <row r="39" spans="1:11" ht="16.649999999999999" customHeight="1" x14ac:dyDescent="0.35">
      <c r="A39" s="4" t="s">
        <v>520</v>
      </c>
      <c r="B39" s="261">
        <v>0.496</v>
      </c>
      <c r="C39" s="244"/>
      <c r="D39" s="70">
        <v>0.48</v>
      </c>
      <c r="F39" s="68">
        <v>0.48799999999999999</v>
      </c>
      <c r="H39" s="68">
        <v>0.50700000000000001</v>
      </c>
      <c r="J39" s="68">
        <v>0.52200000000000002</v>
      </c>
    </row>
    <row r="40" spans="1:11" ht="16.649999999999999" customHeight="1" x14ac:dyDescent="0.25"/>
    <row r="41" spans="1:11" ht="15.75" customHeight="1" x14ac:dyDescent="0.25">
      <c r="A41" s="330" t="s">
        <v>521</v>
      </c>
      <c r="B41" s="326"/>
      <c r="C41" s="326"/>
      <c r="D41" s="326"/>
      <c r="E41" s="326"/>
      <c r="F41" s="326"/>
      <c r="G41" s="326"/>
      <c r="H41" s="326"/>
      <c r="I41" s="326"/>
      <c r="J41" s="326"/>
      <c r="K41" s="326"/>
    </row>
    <row r="42" spans="1:11" ht="15.75" customHeight="1" x14ac:dyDescent="0.25">
      <c r="A42" s="330" t="s">
        <v>522</v>
      </c>
      <c r="B42" s="326"/>
      <c r="C42" s="326"/>
      <c r="D42" s="326"/>
      <c r="E42" s="326"/>
      <c r="F42" s="326"/>
      <c r="G42" s="326"/>
      <c r="H42" s="326"/>
      <c r="I42" s="326"/>
      <c r="J42" s="326"/>
      <c r="K42" s="326"/>
    </row>
    <row r="43" spans="1:11" ht="15.75" customHeight="1" x14ac:dyDescent="0.25">
      <c r="A43" s="330" t="s">
        <v>523</v>
      </c>
      <c r="B43" s="326"/>
      <c r="C43" s="326"/>
      <c r="D43" s="326"/>
      <c r="E43" s="326"/>
      <c r="F43" s="326"/>
      <c r="G43" s="326"/>
      <c r="H43" s="326"/>
      <c r="I43" s="326"/>
      <c r="J43" s="326"/>
      <c r="K43" s="326"/>
    </row>
    <row r="44" spans="1:11" ht="15.75" customHeight="1" x14ac:dyDescent="0.25">
      <c r="A44" s="330" t="s">
        <v>524</v>
      </c>
      <c r="B44" s="326"/>
      <c r="C44" s="326"/>
      <c r="D44" s="326"/>
      <c r="E44" s="326"/>
      <c r="F44" s="326"/>
      <c r="G44" s="326"/>
      <c r="H44" s="326"/>
      <c r="I44" s="326"/>
      <c r="J44" s="326"/>
      <c r="K44" s="326"/>
    </row>
    <row r="45" spans="1:11" ht="15.75" customHeight="1" x14ac:dyDescent="0.25">
      <c r="A45" s="330" t="s">
        <v>525</v>
      </c>
      <c r="B45" s="326"/>
      <c r="C45" s="326"/>
      <c r="D45" s="326"/>
      <c r="E45" s="326"/>
      <c r="F45" s="326"/>
      <c r="G45" s="326"/>
      <c r="H45" s="326"/>
      <c r="I45" s="326"/>
      <c r="J45" s="326"/>
      <c r="K45" s="326"/>
    </row>
    <row r="46" spans="1:11" ht="16.649999999999999" customHeight="1" x14ac:dyDescent="0.25">
      <c r="A46" s="326"/>
      <c r="B46" s="326"/>
      <c r="C46" s="326"/>
      <c r="D46" s="326"/>
      <c r="E46" s="326"/>
      <c r="F46" s="326"/>
      <c r="G46" s="326"/>
      <c r="H46" s="326"/>
      <c r="I46" s="326"/>
      <c r="J46" s="326"/>
      <c r="K46" s="326"/>
    </row>
  </sheetData>
  <mergeCells count="14">
    <mergeCell ref="H2:I2"/>
    <mergeCell ref="J2:K2"/>
    <mergeCell ref="B2:C2"/>
    <mergeCell ref="D2:E2"/>
    <mergeCell ref="A1:E1"/>
    <mergeCell ref="F2:G2"/>
    <mergeCell ref="A4:F4"/>
    <mergeCell ref="A44:K44"/>
    <mergeCell ref="A43:K43"/>
    <mergeCell ref="A46:K46"/>
    <mergeCell ref="A45:K45"/>
    <mergeCell ref="A15:F15"/>
    <mergeCell ref="A42:K42"/>
    <mergeCell ref="A41:K41"/>
  </mergeCells>
  <pageMargins left="0.75" right="0.75" top="1" bottom="1" header="0.5" footer="0.5"/>
  <pageSetup scale="1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99"/>
  <sheetViews>
    <sheetView showRuler="0" zoomScaleNormal="100" workbookViewId="0">
      <selection sqref="A1:B1"/>
    </sheetView>
  </sheetViews>
  <sheetFormatPr defaultColWidth="13.08984375" defaultRowHeight="12.5" x14ac:dyDescent="0.25"/>
  <cols>
    <col min="1" max="1" width="35.54296875" customWidth="1"/>
    <col min="2" max="4" width="20.1796875" customWidth="1"/>
    <col min="5" max="5" width="21.90625" customWidth="1"/>
    <col min="6" max="21" width="20.1796875" customWidth="1"/>
  </cols>
  <sheetData>
    <row r="1" spans="1:7" ht="23.25" customHeight="1" x14ac:dyDescent="0.4">
      <c r="A1" s="342" t="s">
        <v>27</v>
      </c>
      <c r="B1" s="326"/>
    </row>
    <row r="2" spans="1:7" ht="16.649999999999999" customHeight="1" x14ac:dyDescent="0.25">
      <c r="A2" s="365" t="s">
        <v>526</v>
      </c>
      <c r="B2" s="363" t="s">
        <v>527</v>
      </c>
      <c r="C2" s="363" t="s">
        <v>528</v>
      </c>
      <c r="D2" s="363" t="s">
        <v>529</v>
      </c>
      <c r="E2" s="364" t="s">
        <v>714</v>
      </c>
      <c r="F2" s="363" t="s">
        <v>530</v>
      </c>
      <c r="G2" s="363" t="s">
        <v>531</v>
      </c>
    </row>
    <row r="3" spans="1:7" ht="16.649999999999999" customHeight="1" x14ac:dyDescent="0.25">
      <c r="A3" s="326"/>
      <c r="B3" s="326"/>
      <c r="C3" s="326"/>
      <c r="D3" s="326"/>
      <c r="E3" s="326"/>
      <c r="F3" s="326"/>
      <c r="G3" s="326"/>
    </row>
    <row r="4" spans="1:7" ht="16.649999999999999" customHeight="1" x14ac:dyDescent="0.35">
      <c r="A4" s="26" t="s">
        <v>532</v>
      </c>
      <c r="B4" s="27"/>
      <c r="C4" s="27"/>
      <c r="D4" s="27"/>
      <c r="E4" s="27"/>
      <c r="F4" s="27"/>
      <c r="G4" s="27"/>
    </row>
    <row r="5" spans="1:7" ht="16.649999999999999" customHeight="1" x14ac:dyDescent="0.35">
      <c r="A5" s="15" t="s">
        <v>533</v>
      </c>
      <c r="B5" s="18">
        <v>257000000</v>
      </c>
      <c r="C5" s="18">
        <v>94000000</v>
      </c>
      <c r="D5" s="18">
        <v>35000000</v>
      </c>
      <c r="E5" s="319">
        <v>0</v>
      </c>
      <c r="F5" s="18">
        <v>316000000</v>
      </c>
      <c r="G5" s="305">
        <v>0.8</v>
      </c>
    </row>
    <row r="6" spans="1:7" ht="16.649999999999999" customHeight="1" x14ac:dyDescent="0.35">
      <c r="A6" s="15" t="s">
        <v>534</v>
      </c>
      <c r="B6" s="20">
        <v>248000000</v>
      </c>
      <c r="C6" s="20">
        <v>80000000</v>
      </c>
      <c r="D6" s="20">
        <v>72000000</v>
      </c>
      <c r="E6" s="20">
        <v>0</v>
      </c>
      <c r="F6" s="20">
        <v>256000000</v>
      </c>
      <c r="G6" s="305">
        <v>0.5</v>
      </c>
    </row>
    <row r="7" spans="1:7" ht="16.649999999999999" customHeight="1" x14ac:dyDescent="0.35">
      <c r="A7" s="2" t="s">
        <v>535</v>
      </c>
      <c r="B7" s="28"/>
      <c r="E7" s="28"/>
      <c r="F7" s="28"/>
      <c r="G7" s="318"/>
    </row>
    <row r="8" spans="1:7" ht="16.649999999999999" customHeight="1" x14ac:dyDescent="0.35">
      <c r="A8" s="98" t="s">
        <v>536</v>
      </c>
      <c r="B8" s="91">
        <v>2065000000</v>
      </c>
      <c r="C8" s="91">
        <v>61000000</v>
      </c>
      <c r="D8" s="91">
        <v>1586000000</v>
      </c>
      <c r="E8" s="91">
        <v>129000000</v>
      </c>
      <c r="F8" s="91">
        <v>669000000</v>
      </c>
      <c r="G8" s="306">
        <v>0.16</v>
      </c>
    </row>
    <row r="9" spans="1:7" ht="16.649999999999999" customHeight="1" x14ac:dyDescent="0.35">
      <c r="A9" s="262" t="s">
        <v>74</v>
      </c>
      <c r="B9" s="263">
        <v>2570000000</v>
      </c>
      <c r="C9" s="263">
        <v>235000000</v>
      </c>
      <c r="D9" s="263">
        <v>1693000000</v>
      </c>
      <c r="E9" s="263">
        <v>129000000</v>
      </c>
      <c r="F9" s="263">
        <v>1241000000</v>
      </c>
      <c r="G9" s="270"/>
    </row>
    <row r="10" spans="1:7" ht="16.649999999999999" customHeight="1" x14ac:dyDescent="0.3">
      <c r="A10" s="264"/>
      <c r="B10" s="64"/>
      <c r="C10" s="64"/>
      <c r="D10" s="64"/>
      <c r="E10" s="64"/>
      <c r="F10" s="64"/>
      <c r="G10" s="64"/>
    </row>
    <row r="11" spans="1:7" ht="16.649999999999999" customHeight="1" x14ac:dyDescent="0.25"/>
    <row r="12" spans="1:7" ht="23.25" customHeight="1" x14ac:dyDescent="0.4">
      <c r="A12" s="342" t="s">
        <v>28</v>
      </c>
      <c r="B12" s="326"/>
    </row>
    <row r="13" spans="1:7" ht="16.649999999999999" hidden="1" customHeight="1" x14ac:dyDescent="0.25"/>
    <row r="14" spans="1:7" ht="16.649999999999999" hidden="1" customHeight="1" x14ac:dyDescent="0.25"/>
    <row r="15" spans="1:7" ht="32.5" customHeight="1" x14ac:dyDescent="0.35">
      <c r="A15" s="86" t="s">
        <v>537</v>
      </c>
      <c r="C15" s="217">
        <v>2019</v>
      </c>
      <c r="D15" s="88">
        <v>2018</v>
      </c>
      <c r="E15" s="88">
        <v>2017</v>
      </c>
    </row>
    <row r="16" spans="1:7" ht="16.649999999999999" customHeight="1" x14ac:dyDescent="0.35">
      <c r="A16" s="26" t="s">
        <v>538</v>
      </c>
      <c r="B16" s="27"/>
      <c r="C16" s="27"/>
      <c r="D16" s="27"/>
      <c r="E16" s="27"/>
    </row>
    <row r="17" spans="1:5" ht="16.649999999999999" customHeight="1" x14ac:dyDescent="0.35">
      <c r="A17" s="4" t="s">
        <v>446</v>
      </c>
      <c r="C17" s="265">
        <v>401</v>
      </c>
      <c r="D17" s="63">
        <v>373</v>
      </c>
      <c r="E17" s="63">
        <v>357</v>
      </c>
    </row>
    <row r="18" spans="1:5" ht="16.649999999999999" customHeight="1" x14ac:dyDescent="0.35">
      <c r="A18" s="4" t="s">
        <v>448</v>
      </c>
      <c r="C18" s="223">
        <v>792</v>
      </c>
      <c r="D18" s="3">
        <v>782</v>
      </c>
      <c r="E18" s="3">
        <v>782</v>
      </c>
    </row>
    <row r="19" spans="1:5" ht="16.649999999999999" customHeight="1" x14ac:dyDescent="0.35">
      <c r="A19" s="4" t="s">
        <v>539</v>
      </c>
      <c r="C19" s="223">
        <v>0</v>
      </c>
      <c r="D19" s="3">
        <v>0</v>
      </c>
      <c r="E19" s="3">
        <v>-2</v>
      </c>
    </row>
    <row r="20" spans="1:5" ht="16.649999999999999" customHeight="1" x14ac:dyDescent="0.35">
      <c r="A20" s="56" t="s">
        <v>352</v>
      </c>
      <c r="C20" s="227">
        <v>1143</v>
      </c>
      <c r="D20" s="99">
        <v>1219</v>
      </c>
      <c r="E20" s="99">
        <v>1235</v>
      </c>
    </row>
    <row r="21" spans="1:5" ht="16.649999999999999" customHeight="1" x14ac:dyDescent="0.35">
      <c r="A21" s="26" t="s">
        <v>540</v>
      </c>
      <c r="B21" s="27"/>
      <c r="C21" s="266">
        <v>2336</v>
      </c>
      <c r="D21" s="267">
        <v>2374</v>
      </c>
      <c r="E21" s="267">
        <f>SUM(E17:E20)</f>
        <v>2372</v>
      </c>
    </row>
    <row r="22" spans="1:5" ht="16.649999999999999" customHeight="1" x14ac:dyDescent="0.3">
      <c r="C22" s="268"/>
    </row>
    <row r="23" spans="1:5" ht="16.649999999999999" customHeight="1" x14ac:dyDescent="0.35">
      <c r="A23" s="4" t="s">
        <v>541</v>
      </c>
      <c r="C23" s="223">
        <v>22013</v>
      </c>
      <c r="D23" s="3">
        <v>20286</v>
      </c>
      <c r="E23" s="3">
        <v>18985</v>
      </c>
    </row>
    <row r="24" spans="1:5" ht="16.649999999999999" customHeight="1" x14ac:dyDescent="0.35">
      <c r="A24" s="4" t="s">
        <v>542</v>
      </c>
      <c r="C24" s="223">
        <v>12679</v>
      </c>
      <c r="D24" s="3">
        <v>11873</v>
      </c>
      <c r="E24" s="3">
        <v>11309</v>
      </c>
    </row>
    <row r="25" spans="1:5" ht="16.649999999999999" customHeight="1" x14ac:dyDescent="0.35">
      <c r="A25" s="4" t="s">
        <v>543</v>
      </c>
      <c r="C25" s="223">
        <v>2891</v>
      </c>
      <c r="D25" s="3">
        <v>2704</v>
      </c>
      <c r="E25" s="3">
        <v>2725</v>
      </c>
    </row>
    <row r="26" spans="1:5" ht="16.649999999999999" customHeight="1" x14ac:dyDescent="0.35">
      <c r="A26" s="4" t="s">
        <v>544</v>
      </c>
      <c r="C26" s="223">
        <v>19</v>
      </c>
      <c r="D26" s="3">
        <v>19</v>
      </c>
      <c r="E26" s="3">
        <v>16</v>
      </c>
    </row>
    <row r="27" spans="1:5" ht="16.649999999999999" customHeight="1" x14ac:dyDescent="0.35">
      <c r="A27" s="4" t="s">
        <v>545</v>
      </c>
      <c r="C27" s="223">
        <v>4131</v>
      </c>
      <c r="D27" s="3">
        <v>3883</v>
      </c>
      <c r="E27" s="3">
        <v>3175</v>
      </c>
    </row>
    <row r="28" spans="1:5" ht="16.649999999999999" customHeight="1" x14ac:dyDescent="0.35">
      <c r="A28" s="56" t="s">
        <v>546</v>
      </c>
      <c r="C28" s="227">
        <v>129</v>
      </c>
      <c r="D28" s="99">
        <v>130</v>
      </c>
      <c r="E28" s="99">
        <v>126</v>
      </c>
    </row>
    <row r="29" spans="1:5" ht="16.649999999999999" customHeight="1" x14ac:dyDescent="0.35">
      <c r="A29" s="92" t="s">
        <v>547</v>
      </c>
      <c r="B29" s="111"/>
      <c r="C29" s="269">
        <v>44198</v>
      </c>
      <c r="D29" s="100">
        <v>41269</v>
      </c>
      <c r="E29" s="100">
        <v>38708</v>
      </c>
    </row>
    <row r="30" spans="1:5" ht="16.649999999999999" customHeight="1" x14ac:dyDescent="0.3">
      <c r="A30" s="27"/>
      <c r="B30" s="27"/>
      <c r="C30" s="27"/>
      <c r="D30" s="27"/>
      <c r="E30" s="27"/>
    </row>
    <row r="31" spans="1:5" ht="16.649999999999999" customHeight="1" x14ac:dyDescent="0.25"/>
    <row r="32" spans="1:5" ht="16.649999999999999" customHeight="1" x14ac:dyDescent="0.25"/>
    <row r="33" ht="16.649999999999999" customHeight="1" x14ac:dyDescent="0.25"/>
    <row r="34" ht="16.649999999999999" customHeight="1" x14ac:dyDescent="0.25"/>
    <row r="35" ht="16.649999999999999" customHeight="1" x14ac:dyDescent="0.25"/>
    <row r="36" ht="16.649999999999999" customHeight="1" x14ac:dyDescent="0.25"/>
    <row r="37" ht="16.649999999999999" customHeight="1" x14ac:dyDescent="0.25"/>
    <row r="38" ht="16.649999999999999" customHeight="1" x14ac:dyDescent="0.25"/>
    <row r="39" ht="16.649999999999999" customHeight="1" x14ac:dyDescent="0.25"/>
    <row r="40" ht="16.649999999999999" customHeight="1" x14ac:dyDescent="0.25"/>
    <row r="41" ht="16.649999999999999" customHeight="1" x14ac:dyDescent="0.25"/>
    <row r="42" ht="16.649999999999999" customHeight="1" x14ac:dyDescent="0.25"/>
    <row r="43" ht="16.649999999999999" customHeight="1" x14ac:dyDescent="0.25"/>
    <row r="44" ht="16.649999999999999" customHeight="1" x14ac:dyDescent="0.25"/>
    <row r="45" ht="16.649999999999999" customHeight="1" x14ac:dyDescent="0.25"/>
    <row r="46" ht="16.649999999999999" customHeight="1" x14ac:dyDescent="0.25"/>
    <row r="47" ht="16.649999999999999" customHeight="1" x14ac:dyDescent="0.25"/>
    <row r="48"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row r="99" ht="16.649999999999999" customHeight="1" x14ac:dyDescent="0.25"/>
  </sheetData>
  <mergeCells count="9">
    <mergeCell ref="F2:F3"/>
    <mergeCell ref="E2:E3"/>
    <mergeCell ref="G2:G3"/>
    <mergeCell ref="A12:B12"/>
    <mergeCell ref="A1:B1"/>
    <mergeCell ref="A2:A3"/>
    <mergeCell ref="B2:B3"/>
    <mergeCell ref="D2:D3"/>
    <mergeCell ref="C2:C3"/>
  </mergeCells>
  <pageMargins left="0.75" right="0.75" top="1" bottom="1" header="0.5" footer="0.5"/>
  <pageSetup scale="5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76"/>
  <sheetViews>
    <sheetView showRuler="0" zoomScaleNormal="100" workbookViewId="0">
      <selection sqref="A1:D1"/>
    </sheetView>
  </sheetViews>
  <sheetFormatPr defaultColWidth="13.08984375" defaultRowHeight="12.5" x14ac:dyDescent="0.25"/>
  <cols>
    <col min="1" max="1" width="33.36328125" customWidth="1"/>
    <col min="2" max="20" width="20.1796875" customWidth="1"/>
  </cols>
  <sheetData>
    <row r="1" spans="1:8" ht="23.25" customHeight="1" x14ac:dyDescent="0.4">
      <c r="A1" s="342" t="s">
        <v>548</v>
      </c>
      <c r="B1" s="326"/>
      <c r="C1" s="326"/>
      <c r="D1" s="326"/>
    </row>
    <row r="2" spans="1:8" ht="16.649999999999999" customHeight="1" x14ac:dyDescent="0.25"/>
    <row r="3" spans="1:8" ht="84.15" customHeight="1" x14ac:dyDescent="0.35">
      <c r="A3" s="347" t="s">
        <v>549</v>
      </c>
      <c r="B3" s="326"/>
      <c r="C3" s="326"/>
      <c r="D3" s="326"/>
      <c r="E3" s="326"/>
      <c r="F3" s="326"/>
      <c r="G3" s="326"/>
      <c r="H3" s="326"/>
    </row>
    <row r="4" spans="1:8" ht="16.649999999999999" customHeight="1" x14ac:dyDescent="0.25"/>
    <row r="5" spans="1:8" ht="19.149999999999999" customHeight="1" x14ac:dyDescent="0.35">
      <c r="A5" s="143" t="s">
        <v>550</v>
      </c>
      <c r="B5" s="144" t="s">
        <v>551</v>
      </c>
      <c r="C5" s="144" t="s">
        <v>552</v>
      </c>
      <c r="D5" s="369" t="s">
        <v>553</v>
      </c>
      <c r="E5" s="326"/>
      <c r="F5" s="326"/>
    </row>
    <row r="6" spans="1:8" ht="85.75" customHeight="1" x14ac:dyDescent="0.3">
      <c r="A6" s="145" t="s">
        <v>554</v>
      </c>
      <c r="B6" s="271" t="s">
        <v>555</v>
      </c>
      <c r="C6" s="271" t="s">
        <v>556</v>
      </c>
      <c r="D6" s="367" t="s">
        <v>557</v>
      </c>
      <c r="E6" s="341"/>
      <c r="F6" s="341"/>
      <c r="G6" s="341"/>
      <c r="H6" s="341"/>
    </row>
    <row r="7" spans="1:8" ht="45.75" customHeight="1" x14ac:dyDescent="0.25">
      <c r="A7" s="142" t="s">
        <v>558</v>
      </c>
      <c r="B7" s="272" t="s">
        <v>559</v>
      </c>
      <c r="C7" s="272" t="s">
        <v>560</v>
      </c>
      <c r="D7" s="366" t="s">
        <v>561</v>
      </c>
      <c r="E7" s="326"/>
      <c r="F7" s="326"/>
      <c r="G7" s="326"/>
      <c r="H7" s="326"/>
    </row>
    <row r="8" spans="1:8" ht="32.5" customHeight="1" x14ac:dyDescent="0.25">
      <c r="A8" s="142" t="s">
        <v>562</v>
      </c>
      <c r="B8" s="272" t="s">
        <v>563</v>
      </c>
      <c r="C8" s="272" t="s">
        <v>556</v>
      </c>
      <c r="D8" s="366" t="s">
        <v>564</v>
      </c>
      <c r="E8" s="326"/>
      <c r="F8" s="326"/>
      <c r="G8" s="326"/>
      <c r="H8" s="326"/>
    </row>
    <row r="9" spans="1:8" ht="39.15" customHeight="1" x14ac:dyDescent="0.25">
      <c r="A9" s="142" t="s">
        <v>565</v>
      </c>
      <c r="B9" s="272" t="s">
        <v>559</v>
      </c>
      <c r="C9" s="272" t="s">
        <v>560</v>
      </c>
      <c r="D9" s="366" t="s">
        <v>566</v>
      </c>
      <c r="E9" s="326"/>
      <c r="F9" s="326"/>
      <c r="G9" s="326"/>
      <c r="H9" s="326"/>
    </row>
    <row r="10" spans="1:8" ht="43.25" customHeight="1" x14ac:dyDescent="0.25">
      <c r="A10" s="142" t="s">
        <v>567</v>
      </c>
      <c r="B10" s="272" t="s">
        <v>568</v>
      </c>
      <c r="C10" s="272" t="s">
        <v>569</v>
      </c>
      <c r="D10" s="366" t="s">
        <v>570</v>
      </c>
      <c r="E10" s="326"/>
      <c r="F10" s="326"/>
      <c r="G10" s="326"/>
      <c r="H10" s="326"/>
    </row>
    <row r="11" spans="1:8" ht="16.649999999999999" customHeight="1" x14ac:dyDescent="0.25"/>
    <row r="12" spans="1:8" ht="16.649999999999999" customHeight="1" x14ac:dyDescent="0.25"/>
    <row r="13" spans="1:8" ht="19.149999999999999" customHeight="1" x14ac:dyDescent="0.4">
      <c r="A13" s="342" t="s">
        <v>571</v>
      </c>
      <c r="B13" s="326"/>
      <c r="C13" s="326"/>
      <c r="D13" s="326"/>
    </row>
    <row r="14" spans="1:8" ht="16.649999999999999" customHeight="1" x14ac:dyDescent="0.25"/>
    <row r="15" spans="1:8" ht="67.5" customHeight="1" x14ac:dyDescent="0.35">
      <c r="A15" s="347" t="s">
        <v>572</v>
      </c>
      <c r="B15" s="326"/>
      <c r="C15" s="326"/>
      <c r="D15" s="326"/>
      <c r="E15" s="326"/>
      <c r="F15" s="326"/>
      <c r="G15" s="326"/>
      <c r="H15" s="326"/>
    </row>
    <row r="16" spans="1:8" ht="16.649999999999999" customHeight="1" x14ac:dyDescent="0.25"/>
    <row r="17" spans="1:8" ht="19.149999999999999" customHeight="1" x14ac:dyDescent="0.35">
      <c r="A17" s="143" t="s">
        <v>550</v>
      </c>
      <c r="B17" s="144" t="s">
        <v>551</v>
      </c>
      <c r="C17" s="144" t="s">
        <v>552</v>
      </c>
      <c r="D17" s="368" t="s">
        <v>553</v>
      </c>
      <c r="E17" s="326"/>
      <c r="F17" s="326"/>
      <c r="G17" s="326"/>
      <c r="H17" s="326"/>
    </row>
    <row r="18" spans="1:8" ht="25.75" customHeight="1" x14ac:dyDescent="0.3">
      <c r="A18" s="145" t="s">
        <v>573</v>
      </c>
      <c r="B18" s="271" t="s">
        <v>574</v>
      </c>
      <c r="C18" s="271" t="s">
        <v>575</v>
      </c>
      <c r="D18" s="367" t="s">
        <v>576</v>
      </c>
      <c r="E18" s="341"/>
      <c r="F18" s="341"/>
      <c r="G18" s="341"/>
      <c r="H18" s="341"/>
    </row>
    <row r="19" spans="1:8" ht="46.65" customHeight="1" x14ac:dyDescent="0.25">
      <c r="A19" s="142" t="s">
        <v>577</v>
      </c>
      <c r="B19" s="272" t="s">
        <v>578</v>
      </c>
      <c r="C19" s="272" t="s">
        <v>579</v>
      </c>
      <c r="D19" s="366" t="s">
        <v>580</v>
      </c>
      <c r="E19" s="326"/>
      <c r="F19" s="326"/>
      <c r="G19" s="326"/>
      <c r="H19" s="326"/>
    </row>
    <row r="20" spans="1:8" ht="45.75" customHeight="1" x14ac:dyDescent="0.25">
      <c r="A20" s="142" t="s">
        <v>581</v>
      </c>
      <c r="B20" s="272" t="s">
        <v>582</v>
      </c>
      <c r="C20" s="272" t="s">
        <v>583</v>
      </c>
      <c r="D20" s="366" t="s">
        <v>584</v>
      </c>
      <c r="E20" s="326"/>
      <c r="F20" s="326"/>
      <c r="G20" s="326"/>
      <c r="H20" s="326"/>
    </row>
    <row r="21" spans="1:8" ht="59.15" customHeight="1" x14ac:dyDescent="0.25">
      <c r="A21" s="142" t="s">
        <v>585</v>
      </c>
      <c r="B21" s="272" t="s">
        <v>586</v>
      </c>
      <c r="C21" s="272" t="s">
        <v>587</v>
      </c>
      <c r="D21" s="366" t="s">
        <v>588</v>
      </c>
      <c r="E21" s="326"/>
      <c r="F21" s="326"/>
      <c r="G21" s="326"/>
      <c r="H21" s="326"/>
    </row>
    <row r="22" spans="1:8" ht="16.649999999999999" customHeight="1" x14ac:dyDescent="0.25"/>
    <row r="23" spans="1:8" ht="16.649999999999999" customHeight="1" x14ac:dyDescent="0.25"/>
    <row r="24" spans="1:8" ht="16.649999999999999" customHeight="1" x14ac:dyDescent="0.3">
      <c r="A24" s="273" t="s">
        <v>589</v>
      </c>
    </row>
    <row r="25" spans="1:8" ht="16.649999999999999" customHeight="1" x14ac:dyDescent="0.25"/>
    <row r="26" spans="1:8" ht="16.649999999999999" customHeight="1" x14ac:dyDescent="0.25"/>
    <row r="27" spans="1:8" ht="16.649999999999999" customHeight="1" x14ac:dyDescent="0.25"/>
    <row r="28" spans="1:8" ht="16.649999999999999" customHeight="1" x14ac:dyDescent="0.25"/>
    <row r="29" spans="1:8" ht="16.649999999999999" customHeight="1" x14ac:dyDescent="0.25"/>
    <row r="30" spans="1:8" ht="16.649999999999999" customHeight="1" x14ac:dyDescent="0.25"/>
    <row r="31" spans="1:8" ht="16.649999999999999" customHeight="1" x14ac:dyDescent="0.25"/>
    <row r="32" spans="1:8" ht="16.649999999999999" customHeight="1" x14ac:dyDescent="0.25"/>
    <row r="33" spans="1:1" ht="16.649999999999999" customHeight="1" x14ac:dyDescent="0.25"/>
    <row r="34" spans="1:1" ht="16.649999999999999" customHeight="1" x14ac:dyDescent="0.25"/>
    <row r="35" spans="1:1" ht="16.649999999999999" customHeight="1" x14ac:dyDescent="0.25"/>
    <row r="36" spans="1:1" ht="16.649999999999999" customHeight="1" x14ac:dyDescent="0.25"/>
    <row r="37" spans="1:1" ht="16.649999999999999" customHeight="1" x14ac:dyDescent="0.25"/>
    <row r="38" spans="1:1" ht="16.649999999999999" customHeight="1" x14ac:dyDescent="0.25"/>
    <row r="39" spans="1:1" ht="16.649999999999999" customHeight="1" x14ac:dyDescent="0.25"/>
    <row r="40" spans="1:1" ht="16.649999999999999" customHeight="1" x14ac:dyDescent="0.25"/>
    <row r="41" spans="1:1" ht="16.649999999999999" customHeight="1" x14ac:dyDescent="0.25"/>
    <row r="42" spans="1:1" ht="16.649999999999999" customHeight="1" x14ac:dyDescent="0.25"/>
    <row r="43" spans="1:1" ht="16.649999999999999" customHeight="1" x14ac:dyDescent="0.3">
      <c r="A43" s="1"/>
    </row>
    <row r="44" spans="1:1" ht="16.649999999999999" customHeight="1" x14ac:dyDescent="0.25"/>
    <row r="45" spans="1:1" ht="16.649999999999999" customHeight="1" x14ac:dyDescent="0.25"/>
    <row r="46" spans="1:1" ht="16.649999999999999" customHeight="1" x14ac:dyDescent="0.25"/>
    <row r="47" spans="1:1" ht="16.649999999999999" customHeight="1" x14ac:dyDescent="0.25"/>
    <row r="48" spans="1:1"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sheetData>
  <mergeCells count="15">
    <mergeCell ref="A1:D1"/>
    <mergeCell ref="A3:H3"/>
    <mergeCell ref="D5:F5"/>
    <mergeCell ref="D6:H6"/>
    <mergeCell ref="D9:H9"/>
    <mergeCell ref="D8:H8"/>
    <mergeCell ref="D7:H7"/>
    <mergeCell ref="D20:H20"/>
    <mergeCell ref="D19:H19"/>
    <mergeCell ref="D21:H21"/>
    <mergeCell ref="D10:H10"/>
    <mergeCell ref="A13:D13"/>
    <mergeCell ref="A15:H15"/>
    <mergeCell ref="D18:H18"/>
    <mergeCell ref="D17:H17"/>
  </mergeCells>
  <pageMargins left="0.75" right="0.75" top="1" bottom="1" header="0.5" footer="0.5"/>
  <pageSetup scale="5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69"/>
  <sheetViews>
    <sheetView tabSelected="1" showRuler="0" topLeftCell="A19" zoomScaleNormal="100" workbookViewId="0">
      <selection activeCell="C57" sqref="C57"/>
    </sheetView>
  </sheetViews>
  <sheetFormatPr defaultColWidth="13.08984375" defaultRowHeight="12.5" x14ac:dyDescent="0.25"/>
  <cols>
    <col min="1" max="1" width="38.453125" customWidth="1"/>
    <col min="2" max="2" width="38.08984375" customWidth="1"/>
    <col min="3" max="3" width="39.54296875" customWidth="1"/>
    <col min="4" max="4" width="35" customWidth="1"/>
    <col min="5" max="5" width="20.1796875" customWidth="1"/>
    <col min="6" max="6" width="22.6328125" customWidth="1"/>
    <col min="7" max="19" width="20.1796875" customWidth="1"/>
  </cols>
  <sheetData>
    <row r="1" spans="1:5" ht="23.25" customHeight="1" x14ac:dyDescent="0.4">
      <c r="A1" s="9" t="s">
        <v>590</v>
      </c>
      <c r="B1" s="274"/>
    </row>
    <row r="2" spans="1:5" ht="16.649999999999999" customHeight="1" x14ac:dyDescent="0.25"/>
    <row r="3" spans="1:5" ht="16.649999999999999" customHeight="1" x14ac:dyDescent="0.35">
      <c r="A3" s="275" t="s">
        <v>54</v>
      </c>
    </row>
    <row r="4" spans="1:5" ht="16.649999999999999" customHeight="1" x14ac:dyDescent="0.3">
      <c r="A4" s="27"/>
      <c r="B4" s="27"/>
      <c r="C4" s="27"/>
      <c r="D4" s="27"/>
    </row>
    <row r="5" spans="1:5" ht="16.649999999999999" customHeight="1" x14ac:dyDescent="0.35">
      <c r="A5" s="2" t="s">
        <v>591</v>
      </c>
      <c r="B5" s="2" t="s">
        <v>617</v>
      </c>
      <c r="C5" s="2" t="s">
        <v>615</v>
      </c>
      <c r="D5" s="2" t="s">
        <v>620</v>
      </c>
    </row>
    <row r="6" spans="1:5" ht="16.649999999999999" customHeight="1" x14ac:dyDescent="0.35">
      <c r="A6" s="4" t="s">
        <v>595</v>
      </c>
      <c r="B6" s="4" t="s">
        <v>618</v>
      </c>
      <c r="C6" s="4" t="s">
        <v>597</v>
      </c>
      <c r="D6" s="4" t="s">
        <v>597</v>
      </c>
    </row>
    <row r="7" spans="1:5" ht="16.649999999999999" customHeight="1" x14ac:dyDescent="0.35">
      <c r="A7" s="4" t="s">
        <v>598</v>
      </c>
      <c r="B7" s="4" t="s">
        <v>723</v>
      </c>
      <c r="C7" s="4" t="s">
        <v>619</v>
      </c>
      <c r="D7" s="4" t="s">
        <v>622</v>
      </c>
    </row>
    <row r="8" spans="1:5" ht="16.649999999999999" customHeight="1" x14ac:dyDescent="0.35">
      <c r="B8" s="4" t="s">
        <v>621</v>
      </c>
      <c r="E8" s="28"/>
    </row>
    <row r="9" spans="1:5" ht="16.649999999999999" customHeight="1" x14ac:dyDescent="0.35">
      <c r="A9" s="2" t="s">
        <v>602</v>
      </c>
      <c r="C9" s="2" t="s">
        <v>593</v>
      </c>
      <c r="D9" s="2" t="s">
        <v>594</v>
      </c>
      <c r="E9" s="28"/>
    </row>
    <row r="10" spans="1:5" ht="16.649999999999999" customHeight="1" x14ac:dyDescent="0.35">
      <c r="A10" s="4" t="s">
        <v>604</v>
      </c>
      <c r="B10" s="2" t="s">
        <v>592</v>
      </c>
      <c r="C10" s="4" t="s">
        <v>597</v>
      </c>
      <c r="D10" s="4" t="s">
        <v>597</v>
      </c>
      <c r="E10" s="28"/>
    </row>
    <row r="11" spans="1:5" ht="16.649999999999999" customHeight="1" x14ac:dyDescent="0.35">
      <c r="A11" s="4" t="s">
        <v>607</v>
      </c>
      <c r="B11" s="4" t="s">
        <v>596</v>
      </c>
      <c r="C11" s="4" t="s">
        <v>600</v>
      </c>
      <c r="D11" s="4" t="s">
        <v>601</v>
      </c>
      <c r="E11" s="28"/>
    </row>
    <row r="12" spans="1:5" ht="16.649999999999999" customHeight="1" x14ac:dyDescent="0.35">
      <c r="B12" s="4" t="s">
        <v>599</v>
      </c>
      <c r="C12" s="4" t="s">
        <v>722</v>
      </c>
      <c r="E12" s="28"/>
    </row>
    <row r="13" spans="1:5" ht="16.649999999999999" customHeight="1" x14ac:dyDescent="0.35">
      <c r="A13" s="2" t="s">
        <v>611</v>
      </c>
      <c r="C13" s="28"/>
      <c r="E13" s="28"/>
    </row>
    <row r="14" spans="1:5" ht="16.649999999999999" customHeight="1" x14ac:dyDescent="0.35">
      <c r="A14" s="4" t="s">
        <v>604</v>
      </c>
      <c r="B14" s="2" t="s">
        <v>603</v>
      </c>
      <c r="C14" s="2" t="s">
        <v>606</v>
      </c>
      <c r="E14" s="28"/>
    </row>
    <row r="15" spans="1:5" ht="16.649999999999999" customHeight="1" x14ac:dyDescent="0.35">
      <c r="A15" s="4" t="s">
        <v>614</v>
      </c>
      <c r="B15" s="4" t="s">
        <v>605</v>
      </c>
      <c r="C15" s="4" t="s">
        <v>608</v>
      </c>
      <c r="E15" s="28"/>
    </row>
    <row r="16" spans="1:5" ht="16.649999999999999" customHeight="1" x14ac:dyDescent="0.35">
      <c r="B16" s="4"/>
      <c r="C16" s="4" t="s">
        <v>610</v>
      </c>
      <c r="E16" s="28"/>
    </row>
    <row r="17" spans="1:6" ht="16.649999999999999" customHeight="1" x14ac:dyDescent="0.35">
      <c r="A17" s="322" t="s">
        <v>638</v>
      </c>
      <c r="B17" s="2" t="s">
        <v>609</v>
      </c>
      <c r="C17" s="4"/>
      <c r="D17" s="4"/>
      <c r="E17" s="28"/>
    </row>
    <row r="18" spans="1:6" ht="16.649999999999999" customHeight="1" x14ac:dyDescent="0.35">
      <c r="A18" s="323" t="s">
        <v>618</v>
      </c>
      <c r="B18" s="4" t="s">
        <v>597</v>
      </c>
      <c r="C18" s="2" t="s">
        <v>613</v>
      </c>
      <c r="E18" s="28"/>
    </row>
    <row r="19" spans="1:6" ht="16.649999999999999" customHeight="1" x14ac:dyDescent="0.35">
      <c r="A19" s="323" t="s">
        <v>640</v>
      </c>
      <c r="B19" s="4" t="s">
        <v>612</v>
      </c>
      <c r="C19" s="4" t="s">
        <v>597</v>
      </c>
      <c r="E19" s="28"/>
    </row>
    <row r="20" spans="1:6" ht="16.649999999999999" customHeight="1" x14ac:dyDescent="0.35">
      <c r="C20" s="4" t="s">
        <v>616</v>
      </c>
    </row>
    <row r="21" spans="1:6" ht="16.649999999999999" customHeight="1" x14ac:dyDescent="0.3">
      <c r="B21" s="28"/>
    </row>
    <row r="22" spans="1:6" ht="16.649999999999999" customHeight="1" x14ac:dyDescent="0.35">
      <c r="A22" s="275" t="s">
        <v>51</v>
      </c>
    </row>
    <row r="23" spans="1:6" ht="16.649999999999999" customHeight="1" x14ac:dyDescent="0.3">
      <c r="A23" s="27"/>
      <c r="B23" s="27"/>
      <c r="C23" s="27"/>
      <c r="D23" s="27"/>
    </row>
    <row r="24" spans="1:6" ht="16.649999999999999" customHeight="1" x14ac:dyDescent="0.35">
      <c r="A24" s="2" t="s">
        <v>623</v>
      </c>
      <c r="B24" s="2" t="s">
        <v>592</v>
      </c>
      <c r="C24" s="2" t="s">
        <v>624</v>
      </c>
      <c r="D24" s="2" t="s">
        <v>594</v>
      </c>
      <c r="E24" s="28"/>
    </row>
    <row r="25" spans="1:6" ht="16.649999999999999" customHeight="1" x14ac:dyDescent="0.35">
      <c r="A25" s="324" t="s">
        <v>721</v>
      </c>
      <c r="B25" s="4" t="s">
        <v>596</v>
      </c>
      <c r="C25" s="4" t="s">
        <v>597</v>
      </c>
      <c r="D25" s="4" t="s">
        <v>597</v>
      </c>
      <c r="E25" s="28"/>
    </row>
    <row r="26" spans="1:6" ht="16.649999999999999" customHeight="1" x14ac:dyDescent="0.35">
      <c r="A26" s="4" t="s">
        <v>598</v>
      </c>
      <c r="B26" s="4" t="s">
        <v>599</v>
      </c>
      <c r="C26" s="4" t="s">
        <v>625</v>
      </c>
      <c r="D26" s="4" t="s">
        <v>601</v>
      </c>
      <c r="E26" s="28"/>
    </row>
    <row r="27" spans="1:6" ht="16.649999999999999" customHeight="1" x14ac:dyDescent="0.35">
      <c r="B27" s="28"/>
      <c r="C27" s="4" t="s">
        <v>627</v>
      </c>
      <c r="D27" s="28"/>
      <c r="E27" s="28"/>
    </row>
    <row r="28" spans="1:6" ht="16.649999999999999" customHeight="1" x14ac:dyDescent="0.35">
      <c r="A28" s="2" t="s">
        <v>626</v>
      </c>
      <c r="B28" s="2" t="s">
        <v>628</v>
      </c>
      <c r="C28" s="28"/>
      <c r="D28" s="2" t="s">
        <v>629</v>
      </c>
      <c r="F28" s="2"/>
    </row>
    <row r="29" spans="1:6" ht="16.649999999999999" customHeight="1" x14ac:dyDescent="0.35">
      <c r="A29" s="4" t="s">
        <v>604</v>
      </c>
      <c r="B29" s="4" t="s">
        <v>597</v>
      </c>
      <c r="C29" s="2" t="s">
        <v>606</v>
      </c>
      <c r="D29" s="4" t="s">
        <v>597</v>
      </c>
      <c r="E29" s="28"/>
      <c r="F29" s="4"/>
    </row>
    <row r="30" spans="1:6" ht="16.649999999999999" customHeight="1" x14ac:dyDescent="0.35">
      <c r="A30" s="4" t="s">
        <v>630</v>
      </c>
      <c r="B30" s="4" t="s">
        <v>631</v>
      </c>
      <c r="C30" s="4" t="s">
        <v>632</v>
      </c>
      <c r="D30" s="4" t="s">
        <v>633</v>
      </c>
      <c r="E30" s="28"/>
      <c r="F30" s="4"/>
    </row>
    <row r="31" spans="1:6" ht="16.649999999999999" customHeight="1" x14ac:dyDescent="0.35">
      <c r="A31" s="28"/>
      <c r="B31" s="4" t="s">
        <v>635</v>
      </c>
      <c r="C31" s="4" t="s">
        <v>610</v>
      </c>
      <c r="D31" s="28"/>
      <c r="E31" s="28"/>
      <c r="F31" s="28"/>
    </row>
    <row r="32" spans="1:6" ht="16.649999999999999" customHeight="1" x14ac:dyDescent="0.35">
      <c r="A32" s="2" t="s">
        <v>634</v>
      </c>
      <c r="B32" s="28"/>
      <c r="C32" s="28"/>
      <c r="D32" s="2" t="s">
        <v>636</v>
      </c>
      <c r="E32" s="28"/>
      <c r="F32" s="2"/>
    </row>
    <row r="33" spans="1:6" ht="16.649999999999999" customHeight="1" x14ac:dyDescent="0.35">
      <c r="A33" s="4" t="s">
        <v>618</v>
      </c>
      <c r="B33" s="2" t="s">
        <v>609</v>
      </c>
      <c r="C33" s="2" t="s">
        <v>613</v>
      </c>
      <c r="D33" s="4" t="s">
        <v>632</v>
      </c>
      <c r="E33" s="28"/>
      <c r="F33" s="4"/>
    </row>
    <row r="34" spans="1:6" ht="16.649999999999999" customHeight="1" x14ac:dyDescent="0.35">
      <c r="A34" s="4" t="s">
        <v>719</v>
      </c>
      <c r="B34" s="4" t="s">
        <v>597</v>
      </c>
      <c r="C34" s="4" t="s">
        <v>632</v>
      </c>
      <c r="D34" s="4" t="s">
        <v>637</v>
      </c>
      <c r="E34" s="28"/>
      <c r="F34" s="4"/>
    </row>
    <row r="35" spans="1:6" ht="16.649999999999999" customHeight="1" x14ac:dyDescent="0.35">
      <c r="A35" s="28"/>
      <c r="B35" s="4" t="s">
        <v>612</v>
      </c>
      <c r="C35" s="4" t="s">
        <v>639</v>
      </c>
      <c r="D35" s="28"/>
      <c r="E35" s="28"/>
    </row>
    <row r="36" spans="1:6" ht="16.649999999999999" customHeight="1" x14ac:dyDescent="0.35">
      <c r="A36" s="2" t="s">
        <v>638</v>
      </c>
      <c r="B36" s="28"/>
      <c r="C36" s="28"/>
      <c r="D36" s="28"/>
      <c r="E36" s="28"/>
      <c r="F36" s="28"/>
    </row>
    <row r="37" spans="1:6" ht="16.649999999999999" customHeight="1" x14ac:dyDescent="0.35">
      <c r="A37" s="4" t="s">
        <v>618</v>
      </c>
      <c r="B37" s="2" t="s">
        <v>641</v>
      </c>
      <c r="C37" s="2" t="s">
        <v>642</v>
      </c>
      <c r="D37" s="28"/>
      <c r="E37" s="28"/>
      <c r="F37" s="28"/>
    </row>
    <row r="38" spans="1:6" ht="16.649999999999999" customHeight="1" x14ac:dyDescent="0.35">
      <c r="A38" s="4" t="s">
        <v>640</v>
      </c>
      <c r="B38" s="4" t="s">
        <v>597</v>
      </c>
      <c r="C38" s="4" t="s">
        <v>597</v>
      </c>
      <c r="D38" s="28"/>
      <c r="E38" s="28"/>
      <c r="F38" s="28"/>
    </row>
    <row r="39" spans="1:6" ht="16.649999999999999" customHeight="1" x14ac:dyDescent="0.35">
      <c r="A39" s="28"/>
      <c r="B39" s="4" t="s">
        <v>541</v>
      </c>
      <c r="C39" s="4" t="s">
        <v>644</v>
      </c>
      <c r="D39" s="28"/>
      <c r="E39" s="28"/>
      <c r="F39" s="28"/>
    </row>
    <row r="40" spans="1:6" ht="16.649999999999999" customHeight="1" x14ac:dyDescent="0.35">
      <c r="A40" s="2" t="s">
        <v>643</v>
      </c>
      <c r="B40" s="28"/>
      <c r="C40" s="28"/>
      <c r="D40" s="4"/>
      <c r="E40" s="28"/>
      <c r="F40" s="28"/>
    </row>
    <row r="41" spans="1:6" ht="16.649999999999999" customHeight="1" x14ac:dyDescent="0.35">
      <c r="A41" s="4" t="s">
        <v>618</v>
      </c>
      <c r="B41" s="2" t="s">
        <v>615</v>
      </c>
      <c r="C41" s="2" t="s">
        <v>645</v>
      </c>
      <c r="D41" s="4"/>
      <c r="E41" s="28"/>
      <c r="F41" s="28"/>
    </row>
    <row r="42" spans="1:6" ht="16.649999999999999" customHeight="1" x14ac:dyDescent="0.35">
      <c r="A42" s="4" t="s">
        <v>724</v>
      </c>
      <c r="B42" s="4" t="s">
        <v>597</v>
      </c>
      <c r="C42" s="4" t="s">
        <v>597</v>
      </c>
      <c r="D42" s="4"/>
      <c r="E42" s="28"/>
      <c r="F42" s="28"/>
    </row>
    <row r="43" spans="1:6" ht="16.649999999999999" customHeight="1" x14ac:dyDescent="0.35">
      <c r="A43" s="28"/>
      <c r="B43" s="4" t="s">
        <v>725</v>
      </c>
      <c r="C43" s="4" t="s">
        <v>647</v>
      </c>
      <c r="D43" s="28"/>
      <c r="E43" s="28"/>
      <c r="F43" s="28"/>
    </row>
    <row r="44" spans="1:6" ht="16.649999999999999" customHeight="1" x14ac:dyDescent="0.35">
      <c r="A44" s="2" t="s">
        <v>646</v>
      </c>
      <c r="B44" s="4"/>
      <c r="C44" s="4" t="s">
        <v>648</v>
      </c>
      <c r="D44" s="28"/>
      <c r="E44" s="28"/>
      <c r="F44" s="2"/>
    </row>
    <row r="45" spans="1:6" ht="16.649999999999999" customHeight="1" x14ac:dyDescent="0.35">
      <c r="A45" s="4" t="s">
        <v>596</v>
      </c>
      <c r="B45" s="2" t="s">
        <v>650</v>
      </c>
      <c r="C45" s="28"/>
      <c r="D45" s="28"/>
      <c r="E45" s="28"/>
      <c r="F45" s="4"/>
    </row>
    <row r="46" spans="1:6" ht="16.649999999999999" customHeight="1" x14ac:dyDescent="0.35">
      <c r="A46" s="4" t="s">
        <v>649</v>
      </c>
      <c r="B46" s="4" t="s">
        <v>597</v>
      </c>
      <c r="C46" s="2" t="s">
        <v>720</v>
      </c>
      <c r="D46" s="28"/>
      <c r="E46" s="28"/>
      <c r="F46" s="4"/>
    </row>
    <row r="47" spans="1:6" ht="16.649999999999999" customHeight="1" x14ac:dyDescent="0.35">
      <c r="A47" s="28"/>
      <c r="B47" s="4" t="s">
        <v>726</v>
      </c>
      <c r="C47" s="4" t="s">
        <v>597</v>
      </c>
      <c r="D47" s="28"/>
      <c r="E47" s="28"/>
      <c r="F47" s="4"/>
    </row>
    <row r="48" spans="1:6" ht="16.649999999999999" customHeight="1" x14ac:dyDescent="0.35">
      <c r="A48" s="2" t="s">
        <v>651</v>
      </c>
      <c r="B48" s="4" t="s">
        <v>727</v>
      </c>
      <c r="C48" s="4" t="s">
        <v>652</v>
      </c>
      <c r="D48" s="28"/>
      <c r="E48" s="28"/>
      <c r="F48" s="4"/>
    </row>
    <row r="49" spans="1:5" ht="16.649999999999999" customHeight="1" x14ac:dyDescent="0.35">
      <c r="A49" s="4" t="s">
        <v>618</v>
      </c>
      <c r="B49" s="28"/>
      <c r="C49" s="28"/>
      <c r="D49" s="28"/>
      <c r="E49" s="28"/>
    </row>
    <row r="50" spans="1:5" ht="16.649999999999999" customHeight="1" x14ac:dyDescent="0.35">
      <c r="A50" s="4" t="s">
        <v>653</v>
      </c>
      <c r="B50" s="2" t="s">
        <v>654</v>
      </c>
      <c r="C50" s="2" t="s">
        <v>655</v>
      </c>
      <c r="D50" s="28"/>
      <c r="E50" s="28"/>
    </row>
    <row r="51" spans="1:5" ht="16.649999999999999" customHeight="1" x14ac:dyDescent="0.35">
      <c r="A51" s="28"/>
      <c r="B51" s="4" t="s">
        <v>597</v>
      </c>
      <c r="C51" s="4" t="s">
        <v>597</v>
      </c>
      <c r="D51" s="28"/>
      <c r="E51" s="28"/>
    </row>
    <row r="52" spans="1:5" ht="16.649999999999999" customHeight="1" x14ac:dyDescent="0.35">
      <c r="A52" s="2" t="s">
        <v>656</v>
      </c>
      <c r="B52" s="4" t="s">
        <v>657</v>
      </c>
      <c r="C52" s="4" t="s">
        <v>658</v>
      </c>
      <c r="D52" s="28"/>
      <c r="E52" s="28"/>
    </row>
    <row r="53" spans="1:5" ht="16.649999999999999" customHeight="1" x14ac:dyDescent="0.35">
      <c r="A53" s="4" t="s">
        <v>596</v>
      </c>
      <c r="B53" s="4" t="s">
        <v>660</v>
      </c>
      <c r="C53" s="28"/>
      <c r="D53" s="28"/>
      <c r="E53" s="28"/>
    </row>
    <row r="54" spans="1:5" ht="16.649999999999999" customHeight="1" x14ac:dyDescent="0.35">
      <c r="A54" s="4" t="s">
        <v>659</v>
      </c>
      <c r="B54" s="28"/>
      <c r="C54" s="2" t="s">
        <v>661</v>
      </c>
      <c r="D54" s="28"/>
      <c r="E54" s="28"/>
    </row>
    <row r="55" spans="1:5" ht="16.649999999999999" customHeight="1" x14ac:dyDescent="0.35">
      <c r="A55" s="28"/>
      <c r="B55" s="2" t="s">
        <v>663</v>
      </c>
      <c r="C55" s="4" t="s">
        <v>597</v>
      </c>
      <c r="D55" s="28"/>
      <c r="E55" s="28"/>
    </row>
    <row r="56" spans="1:5" ht="16.649999999999999" customHeight="1" x14ac:dyDescent="0.35">
      <c r="A56" s="2" t="s">
        <v>662</v>
      </c>
      <c r="B56" s="4" t="s">
        <v>597</v>
      </c>
      <c r="C56" s="4" t="s">
        <v>664</v>
      </c>
      <c r="D56" s="28"/>
      <c r="E56" s="28"/>
    </row>
    <row r="57" spans="1:5" ht="16.649999999999999" customHeight="1" x14ac:dyDescent="0.35">
      <c r="A57" s="4" t="s">
        <v>596</v>
      </c>
      <c r="B57" s="4" t="s">
        <v>666</v>
      </c>
      <c r="C57" s="4" t="s">
        <v>728</v>
      </c>
      <c r="D57" s="28"/>
      <c r="E57" s="28"/>
    </row>
    <row r="58" spans="1:5" ht="16.649999999999999" customHeight="1" x14ac:dyDescent="0.35">
      <c r="A58" s="4" t="s">
        <v>665</v>
      </c>
      <c r="B58" s="28"/>
      <c r="C58" s="28"/>
      <c r="D58" s="28"/>
    </row>
    <row r="59" spans="1:5" ht="16.649999999999999" customHeight="1" x14ac:dyDescent="0.25"/>
    <row r="60" spans="1:5" ht="16.649999999999999" customHeight="1" x14ac:dyDescent="0.35">
      <c r="A60" s="275" t="s">
        <v>667</v>
      </c>
    </row>
    <row r="61" spans="1:5" ht="16.649999999999999" customHeight="1" x14ac:dyDescent="0.3">
      <c r="A61" s="27"/>
      <c r="B61" s="27"/>
      <c r="C61" s="27"/>
      <c r="D61" s="27"/>
    </row>
    <row r="62" spans="1:5" ht="16.649999999999999" customHeight="1" x14ac:dyDescent="0.35">
      <c r="A62" s="2" t="s">
        <v>668</v>
      </c>
    </row>
    <row r="63" spans="1:5" ht="16.649999999999999" customHeight="1" x14ac:dyDescent="0.35">
      <c r="A63" s="4" t="s">
        <v>595</v>
      </c>
    </row>
    <row r="64" spans="1:5" ht="16.649999999999999" customHeight="1" x14ac:dyDescent="0.35">
      <c r="A64" s="4" t="s">
        <v>598</v>
      </c>
    </row>
    <row r="65" spans="1:1" ht="16.649999999999999" customHeight="1" x14ac:dyDescent="0.35">
      <c r="A65" s="4"/>
    </row>
    <row r="66" spans="1:1" ht="16.649999999999999" customHeight="1" x14ac:dyDescent="0.25"/>
    <row r="67" spans="1:1" ht="16.649999999999999" customHeight="1" x14ac:dyDescent="0.3">
      <c r="A67" s="273" t="s">
        <v>589</v>
      </c>
    </row>
    <row r="68" spans="1:1" ht="16.649999999999999" customHeight="1" x14ac:dyDescent="0.25"/>
    <row r="69" spans="1:1" ht="16.649999999999999" customHeight="1" x14ac:dyDescent="0.25"/>
    <row r="70" spans="1:1" ht="16.649999999999999" customHeight="1" x14ac:dyDescent="0.25"/>
    <row r="71" spans="1:1" ht="16.649999999999999" customHeight="1" x14ac:dyDescent="0.25"/>
    <row r="72" spans="1:1" ht="16.649999999999999" customHeight="1" x14ac:dyDescent="0.25"/>
    <row r="73" spans="1:1" ht="16.649999999999999" customHeight="1" x14ac:dyDescent="0.25"/>
    <row r="74" spans="1:1" ht="16.649999999999999" customHeight="1" x14ac:dyDescent="0.25"/>
    <row r="75" spans="1:1" ht="16.649999999999999" customHeight="1" x14ac:dyDescent="0.25"/>
    <row r="76" spans="1:1" ht="16.649999999999999" customHeight="1" x14ac:dyDescent="0.25"/>
    <row r="77" spans="1:1" ht="16.649999999999999" customHeight="1" x14ac:dyDescent="0.25"/>
    <row r="78" spans="1:1" ht="16.649999999999999" customHeight="1" x14ac:dyDescent="0.25"/>
    <row r="79" spans="1:1" ht="16.649999999999999" customHeight="1" x14ac:dyDescent="0.25"/>
    <row r="80" spans="1:1"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row r="99" ht="16.649999999999999" customHeight="1" x14ac:dyDescent="0.25"/>
    <row r="100" ht="16.649999999999999" customHeight="1" x14ac:dyDescent="0.25"/>
    <row r="101" ht="16.649999999999999" customHeight="1" x14ac:dyDescent="0.25"/>
    <row r="102" ht="16.649999999999999" customHeight="1" x14ac:dyDescent="0.25"/>
    <row r="103" ht="16.649999999999999" customHeight="1" x14ac:dyDescent="0.25"/>
    <row r="104" ht="16.649999999999999" customHeight="1" x14ac:dyDescent="0.25"/>
    <row r="105" ht="16.649999999999999" customHeight="1" x14ac:dyDescent="0.25"/>
    <row r="106" ht="16.649999999999999" customHeight="1" x14ac:dyDescent="0.25"/>
    <row r="107" ht="16.649999999999999" customHeight="1" x14ac:dyDescent="0.25"/>
    <row r="108" ht="16.649999999999999" customHeight="1" x14ac:dyDescent="0.25"/>
    <row r="109" ht="16.649999999999999" customHeight="1" x14ac:dyDescent="0.25"/>
    <row r="110" ht="16.649999999999999" customHeight="1" x14ac:dyDescent="0.25"/>
    <row r="111" ht="16.649999999999999" customHeight="1" x14ac:dyDescent="0.25"/>
    <row r="112" ht="16.649999999999999" customHeight="1" x14ac:dyDescent="0.25"/>
    <row r="113" ht="16.649999999999999" customHeight="1" x14ac:dyDescent="0.25"/>
    <row r="114" ht="16.649999999999999" customHeight="1" x14ac:dyDescent="0.25"/>
    <row r="115" ht="16.649999999999999" customHeight="1" x14ac:dyDescent="0.25"/>
    <row r="116" ht="16.649999999999999" customHeight="1" x14ac:dyDescent="0.25"/>
    <row r="117" ht="16.649999999999999" customHeight="1" x14ac:dyDescent="0.25"/>
    <row r="118" ht="16.649999999999999" customHeight="1" x14ac:dyDescent="0.25"/>
    <row r="119" ht="16.649999999999999" customHeight="1" x14ac:dyDescent="0.25"/>
    <row r="120" ht="16.649999999999999" customHeight="1" x14ac:dyDescent="0.25"/>
    <row r="121" ht="16.649999999999999" customHeight="1" x14ac:dyDescent="0.25"/>
    <row r="122" ht="16.649999999999999" customHeight="1" x14ac:dyDescent="0.25"/>
    <row r="123" ht="16.649999999999999" customHeight="1" x14ac:dyDescent="0.25"/>
    <row r="124" ht="16.649999999999999" customHeight="1" x14ac:dyDescent="0.25"/>
    <row r="125" ht="16.649999999999999" customHeight="1" x14ac:dyDescent="0.25"/>
    <row r="126" ht="16.649999999999999" customHeight="1" x14ac:dyDescent="0.25"/>
    <row r="127" ht="16.649999999999999" customHeight="1" x14ac:dyDescent="0.25"/>
    <row r="128" ht="16.649999999999999" customHeight="1" x14ac:dyDescent="0.25"/>
    <row r="129" ht="16.649999999999999" customHeight="1" x14ac:dyDescent="0.25"/>
    <row r="130" ht="16.649999999999999" customHeight="1" x14ac:dyDescent="0.25"/>
    <row r="131" ht="16.649999999999999" customHeight="1" x14ac:dyDescent="0.25"/>
    <row r="132" ht="16.649999999999999" customHeight="1" x14ac:dyDescent="0.25"/>
    <row r="133" ht="16.649999999999999" customHeight="1" x14ac:dyDescent="0.25"/>
    <row r="134" ht="16.649999999999999" customHeight="1" x14ac:dyDescent="0.25"/>
    <row r="135" ht="16.649999999999999" customHeight="1" x14ac:dyDescent="0.25"/>
    <row r="136" ht="16.649999999999999" customHeight="1" x14ac:dyDescent="0.25"/>
    <row r="137" ht="16.649999999999999" customHeight="1" x14ac:dyDescent="0.25"/>
    <row r="138" ht="16.649999999999999" customHeight="1" x14ac:dyDescent="0.25"/>
    <row r="139" ht="16.649999999999999" customHeight="1" x14ac:dyDescent="0.25"/>
    <row r="140" ht="16.649999999999999" customHeight="1" x14ac:dyDescent="0.25"/>
    <row r="141" ht="16.649999999999999" customHeight="1" x14ac:dyDescent="0.25"/>
    <row r="142" ht="16.649999999999999" customHeight="1" x14ac:dyDescent="0.25"/>
    <row r="143" ht="16.649999999999999" customHeight="1" x14ac:dyDescent="0.25"/>
    <row r="144" ht="16.649999999999999" customHeight="1" x14ac:dyDescent="0.25"/>
    <row r="145" ht="16.649999999999999" customHeight="1" x14ac:dyDescent="0.25"/>
    <row r="146" ht="16.649999999999999" customHeight="1" x14ac:dyDescent="0.25"/>
    <row r="147" ht="16.649999999999999" customHeight="1" x14ac:dyDescent="0.25"/>
    <row r="148" ht="16.649999999999999" customHeight="1" x14ac:dyDescent="0.25"/>
    <row r="149" ht="16.649999999999999" customHeight="1" x14ac:dyDescent="0.25"/>
    <row r="150" ht="16.649999999999999" customHeight="1" x14ac:dyDescent="0.25"/>
    <row r="151" ht="16.649999999999999" customHeight="1" x14ac:dyDescent="0.25"/>
    <row r="152" ht="16.649999999999999" customHeight="1" x14ac:dyDescent="0.25"/>
    <row r="153" ht="16.649999999999999" customHeight="1" x14ac:dyDescent="0.25"/>
    <row r="154" ht="16.649999999999999" customHeight="1" x14ac:dyDescent="0.25"/>
    <row r="155" ht="16.649999999999999" customHeight="1" x14ac:dyDescent="0.25"/>
    <row r="156" ht="16.649999999999999" customHeight="1" x14ac:dyDescent="0.25"/>
    <row r="157" ht="16.649999999999999" customHeight="1" x14ac:dyDescent="0.25"/>
    <row r="158" ht="16.649999999999999" customHeight="1" x14ac:dyDescent="0.25"/>
    <row r="159" ht="16.649999999999999" customHeight="1" x14ac:dyDescent="0.25"/>
    <row r="160" ht="16.649999999999999" customHeight="1" x14ac:dyDescent="0.25"/>
    <row r="161" ht="16.649999999999999" customHeight="1" x14ac:dyDescent="0.25"/>
    <row r="162" ht="16.649999999999999" customHeight="1" x14ac:dyDescent="0.25"/>
    <row r="163" ht="16.649999999999999" customHeight="1" x14ac:dyDescent="0.25"/>
    <row r="164" ht="16.649999999999999" customHeight="1" x14ac:dyDescent="0.25"/>
    <row r="165" ht="16.649999999999999" customHeight="1" x14ac:dyDescent="0.25"/>
    <row r="166" ht="16.649999999999999" customHeight="1" x14ac:dyDescent="0.25"/>
    <row r="167" ht="16.649999999999999" customHeight="1" x14ac:dyDescent="0.25"/>
    <row r="168" ht="16.649999999999999" customHeight="1" x14ac:dyDescent="0.25"/>
    <row r="169" ht="16.649999999999999" customHeight="1" x14ac:dyDescent="0.25"/>
  </sheetData>
  <pageMargins left="0.75" right="0.75" top="1" bottom="1" header="0.5" footer="0.5"/>
  <pageSetup scale="5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9"/>
  <sheetViews>
    <sheetView showRuler="0" zoomScaleNormal="100" workbookViewId="0">
      <selection sqref="A1:B1"/>
    </sheetView>
  </sheetViews>
  <sheetFormatPr defaultColWidth="13.08984375" defaultRowHeight="12.5" x14ac:dyDescent="0.25"/>
  <cols>
    <col min="1" max="1" width="116.1796875" customWidth="1"/>
    <col min="2" max="16" width="20.1796875" customWidth="1"/>
  </cols>
  <sheetData>
    <row r="1" spans="1:2" ht="45.75" customHeight="1" x14ac:dyDescent="0.4">
      <c r="A1" s="325" t="s">
        <v>1</v>
      </c>
      <c r="B1" s="326"/>
    </row>
    <row r="2" spans="1:2" ht="16.649999999999999" customHeight="1" x14ac:dyDescent="0.25"/>
    <row r="3" spans="1:2" ht="16.649999999999999" customHeight="1" x14ac:dyDescent="0.35">
      <c r="A3" s="2" t="s">
        <v>2</v>
      </c>
      <c r="B3" s="3">
        <v>1</v>
      </c>
    </row>
    <row r="4" spans="1:2" ht="16.649999999999999" customHeight="1" x14ac:dyDescent="0.25"/>
    <row r="5" spans="1:2" ht="16.649999999999999" customHeight="1" x14ac:dyDescent="0.35">
      <c r="A5" s="2" t="s">
        <v>3</v>
      </c>
    </row>
    <row r="6" spans="1:2" ht="16.649999999999999" customHeight="1" x14ac:dyDescent="0.35">
      <c r="A6" s="4" t="s">
        <v>4</v>
      </c>
      <c r="B6" s="3">
        <v>2</v>
      </c>
    </row>
    <row r="7" spans="1:2" ht="16.649999999999999" customHeight="1" x14ac:dyDescent="0.35">
      <c r="A7" s="4" t="s">
        <v>5</v>
      </c>
      <c r="B7" s="3">
        <v>3</v>
      </c>
    </row>
    <row r="8" spans="1:2" ht="16.649999999999999" customHeight="1" x14ac:dyDescent="0.35">
      <c r="A8" s="4" t="s">
        <v>6</v>
      </c>
      <c r="B8" s="3">
        <v>3</v>
      </c>
    </row>
    <row r="9" spans="1:2" ht="16.649999999999999" customHeight="1" x14ac:dyDescent="0.35">
      <c r="A9" s="4" t="s">
        <v>7</v>
      </c>
      <c r="B9" s="3">
        <v>4</v>
      </c>
    </row>
    <row r="10" spans="1:2" ht="16.649999999999999" customHeight="1" x14ac:dyDescent="0.35">
      <c r="A10" s="4" t="s">
        <v>8</v>
      </c>
      <c r="B10" s="3">
        <v>5</v>
      </c>
    </row>
    <row r="11" spans="1:2" ht="16.649999999999999" customHeight="1" x14ac:dyDescent="0.35">
      <c r="A11" s="4" t="s">
        <v>9</v>
      </c>
      <c r="B11" s="3">
        <v>5</v>
      </c>
    </row>
    <row r="12" spans="1:2" ht="16.649999999999999" customHeight="1" x14ac:dyDescent="0.35">
      <c r="A12" s="4" t="s">
        <v>10</v>
      </c>
      <c r="B12" s="3">
        <v>6</v>
      </c>
    </row>
    <row r="13" spans="1:2" ht="16.649999999999999" customHeight="1" x14ac:dyDescent="0.35">
      <c r="A13" s="4" t="s">
        <v>11</v>
      </c>
      <c r="B13" s="3">
        <v>6</v>
      </c>
    </row>
    <row r="14" spans="1:2" ht="16.649999999999999" customHeight="1" x14ac:dyDescent="0.35">
      <c r="A14" s="4" t="s">
        <v>12</v>
      </c>
      <c r="B14" s="3">
        <v>7</v>
      </c>
    </row>
    <row r="15" spans="1:2" ht="16.649999999999999" customHeight="1" x14ac:dyDescent="0.25"/>
    <row r="16" spans="1:2" ht="30" customHeight="1" x14ac:dyDescent="0.35">
      <c r="A16" s="2" t="s">
        <v>13</v>
      </c>
      <c r="B16" s="3"/>
    </row>
    <row r="17" spans="1:2" ht="16.649999999999999" customHeight="1" x14ac:dyDescent="0.35">
      <c r="A17" s="4" t="s">
        <v>14</v>
      </c>
      <c r="B17" s="3">
        <v>10</v>
      </c>
    </row>
    <row r="18" spans="1:2" ht="16.649999999999999" customHeight="1" x14ac:dyDescent="0.35">
      <c r="A18" s="4" t="s">
        <v>15</v>
      </c>
      <c r="B18" s="3">
        <v>10</v>
      </c>
    </row>
    <row r="19" spans="1:2" ht="16.649999999999999" customHeight="1" x14ac:dyDescent="0.35">
      <c r="A19" s="4" t="s">
        <v>16</v>
      </c>
      <c r="B19" s="3">
        <v>11</v>
      </c>
    </row>
    <row r="20" spans="1:2" ht="16.649999999999999" customHeight="1" x14ac:dyDescent="0.35">
      <c r="A20" s="4" t="s">
        <v>17</v>
      </c>
      <c r="B20" s="3">
        <v>12</v>
      </c>
    </row>
    <row r="21" spans="1:2" ht="16.649999999999999" customHeight="1" x14ac:dyDescent="0.35">
      <c r="A21" s="4" t="s">
        <v>18</v>
      </c>
      <c r="B21" s="3">
        <v>12</v>
      </c>
    </row>
    <row r="22" spans="1:2" ht="16.649999999999999" customHeight="1" x14ac:dyDescent="0.35">
      <c r="A22" s="4" t="s">
        <v>19</v>
      </c>
      <c r="B22" s="3">
        <v>13</v>
      </c>
    </row>
    <row r="23" spans="1:2" ht="16.649999999999999" customHeight="1" x14ac:dyDescent="0.35">
      <c r="A23" s="4" t="s">
        <v>20</v>
      </c>
      <c r="B23" s="3">
        <v>13</v>
      </c>
    </row>
    <row r="24" spans="1:2" ht="16.649999999999999" customHeight="1" x14ac:dyDescent="0.35">
      <c r="A24" s="4" t="s">
        <v>21</v>
      </c>
      <c r="B24" s="3">
        <v>13</v>
      </c>
    </row>
    <row r="25" spans="1:2" ht="16.649999999999999" customHeight="1" x14ac:dyDescent="0.35">
      <c r="A25" s="4" t="s">
        <v>22</v>
      </c>
      <c r="B25" s="3">
        <v>13</v>
      </c>
    </row>
    <row r="26" spans="1:2" ht="16.649999999999999" customHeight="1" x14ac:dyDescent="0.35">
      <c r="A26" s="4" t="s">
        <v>23</v>
      </c>
      <c r="B26" s="3">
        <v>14</v>
      </c>
    </row>
    <row r="27" spans="1:2" ht="16.649999999999999" customHeight="1" x14ac:dyDescent="0.35">
      <c r="A27" s="4" t="s">
        <v>24</v>
      </c>
      <c r="B27" s="3">
        <v>15</v>
      </c>
    </row>
    <row r="28" spans="1:2" ht="16.649999999999999" customHeight="1" x14ac:dyDescent="0.35">
      <c r="A28" s="4" t="s">
        <v>25</v>
      </c>
      <c r="B28" s="3">
        <v>15</v>
      </c>
    </row>
    <row r="29" spans="1:2" ht="16.649999999999999" customHeight="1" x14ac:dyDescent="0.35">
      <c r="A29" s="4" t="s">
        <v>26</v>
      </c>
      <c r="B29" s="3">
        <v>16</v>
      </c>
    </row>
    <row r="30" spans="1:2" ht="16.649999999999999" customHeight="1" x14ac:dyDescent="0.35">
      <c r="A30" s="4" t="s">
        <v>27</v>
      </c>
      <c r="B30" s="3">
        <v>17</v>
      </c>
    </row>
    <row r="31" spans="1:2" ht="16.649999999999999" customHeight="1" x14ac:dyDescent="0.35">
      <c r="A31" s="4" t="s">
        <v>28</v>
      </c>
      <c r="B31" s="3">
        <v>18</v>
      </c>
    </row>
    <row r="32" spans="1:2" ht="16.649999999999999" customHeight="1" x14ac:dyDescent="0.25"/>
    <row r="33" spans="1:2" ht="16.649999999999999" customHeight="1" x14ac:dyDescent="0.35">
      <c r="A33" s="2" t="s">
        <v>29</v>
      </c>
    </row>
    <row r="34" spans="1:2" ht="16.649999999999999" customHeight="1" x14ac:dyDescent="0.35">
      <c r="A34" s="4" t="s">
        <v>30</v>
      </c>
      <c r="B34" s="3">
        <v>19</v>
      </c>
    </row>
    <row r="35" spans="1:2" ht="16.649999999999999" customHeight="1" x14ac:dyDescent="0.35">
      <c r="A35" s="4" t="s">
        <v>31</v>
      </c>
      <c r="B35" s="3">
        <v>19</v>
      </c>
    </row>
    <row r="36" spans="1:2" ht="16.649999999999999" customHeight="1" x14ac:dyDescent="0.35">
      <c r="A36" s="4" t="s">
        <v>32</v>
      </c>
      <c r="B36" s="3">
        <v>20</v>
      </c>
    </row>
    <row r="37" spans="1:2" ht="16.649999999999999" customHeight="1" x14ac:dyDescent="0.35">
      <c r="A37" s="4" t="s">
        <v>33</v>
      </c>
      <c r="B37" s="3">
        <v>21</v>
      </c>
    </row>
    <row r="38" spans="1:2" ht="16.649999999999999" customHeight="1" x14ac:dyDescent="0.25"/>
    <row r="39" spans="1:2" ht="16.649999999999999" customHeight="1" x14ac:dyDescent="0.25"/>
    <row r="40" spans="1:2" ht="16.649999999999999" customHeight="1" x14ac:dyDescent="0.25"/>
    <row r="41" spans="1:2" ht="16.649999999999999" customHeight="1" x14ac:dyDescent="0.25"/>
    <row r="42" spans="1:2" ht="16.649999999999999" customHeight="1" x14ac:dyDescent="0.35">
      <c r="A42" s="327" t="s">
        <v>34</v>
      </c>
      <c r="B42" s="326"/>
    </row>
    <row r="43" spans="1:2" ht="50" customHeight="1" x14ac:dyDescent="0.35">
      <c r="A43" s="328" t="s">
        <v>35</v>
      </c>
      <c r="B43" s="326"/>
    </row>
    <row r="44" spans="1:2" ht="16.649999999999999" customHeight="1" x14ac:dyDescent="0.25">
      <c r="A44" s="326"/>
      <c r="B44" s="326"/>
    </row>
    <row r="45" spans="1:2" ht="66.650000000000006" customHeight="1" x14ac:dyDescent="0.35">
      <c r="A45" s="328" t="s">
        <v>36</v>
      </c>
      <c r="B45" s="326"/>
    </row>
    <row r="46" spans="1:2" ht="16.649999999999999" customHeight="1" x14ac:dyDescent="0.25"/>
    <row r="47" spans="1:2" ht="16.649999999999999" customHeight="1" x14ac:dyDescent="0.25"/>
    <row r="48" spans="1:2"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sheetData>
  <mergeCells count="5">
    <mergeCell ref="A1:B1"/>
    <mergeCell ref="A42:B42"/>
    <mergeCell ref="A43:B43"/>
    <mergeCell ref="A44:B44"/>
    <mergeCell ref="A45:B45"/>
  </mergeCells>
  <pageMargins left="0.75" right="0.75" top="1" bottom="1" header="0.5" footer="0.5"/>
  <pageSetup scale="6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95"/>
  <sheetViews>
    <sheetView showRuler="0" zoomScaleNormal="100" workbookViewId="0">
      <selection sqref="A1:C1"/>
    </sheetView>
  </sheetViews>
  <sheetFormatPr defaultColWidth="13.08984375" defaultRowHeight="12.5" x14ac:dyDescent="0.25"/>
  <cols>
    <col min="1" max="1" width="19.1796875" customWidth="1"/>
    <col min="2" max="26" width="20.1796875" customWidth="1"/>
  </cols>
  <sheetData>
    <row r="1" spans="1:3" ht="16.649999999999999" customHeight="1" x14ac:dyDescent="0.35">
      <c r="A1" s="370" t="s">
        <v>669</v>
      </c>
      <c r="B1" s="326"/>
      <c r="C1" s="326"/>
    </row>
    <row r="2" spans="1:3" ht="16.649999999999999" customHeight="1" x14ac:dyDescent="0.25"/>
    <row r="3" spans="1:3" ht="16.649999999999999" customHeight="1" x14ac:dyDescent="0.35">
      <c r="A3" s="370" t="s">
        <v>620</v>
      </c>
      <c r="B3" s="326"/>
    </row>
    <row r="4" spans="1:3" ht="16.649999999999999" customHeight="1" x14ac:dyDescent="0.35">
      <c r="A4" s="4" t="s">
        <v>670</v>
      </c>
    </row>
    <row r="5" spans="1:3" ht="16.649999999999999" customHeight="1" x14ac:dyDescent="0.35">
      <c r="A5" s="347" t="s">
        <v>622</v>
      </c>
      <c r="B5" s="326"/>
    </row>
    <row r="6" spans="1:3" ht="16.649999999999999" customHeight="1" x14ac:dyDescent="0.35">
      <c r="A6" s="347" t="s">
        <v>671</v>
      </c>
      <c r="B6" s="326"/>
      <c r="C6" s="326"/>
    </row>
    <row r="7" spans="1:3" ht="16.649999999999999" customHeight="1" x14ac:dyDescent="0.35">
      <c r="A7" s="4" t="s">
        <v>672</v>
      </c>
    </row>
    <row r="8" spans="1:3" ht="16.649999999999999" customHeight="1" x14ac:dyDescent="0.25"/>
    <row r="9" spans="1:3" ht="16.649999999999999" customHeight="1" x14ac:dyDescent="0.25"/>
    <row r="10" spans="1:3" ht="16.649999999999999" customHeight="1" x14ac:dyDescent="0.35">
      <c r="A10" s="370" t="s">
        <v>673</v>
      </c>
      <c r="B10" s="326"/>
    </row>
    <row r="11" spans="1:3" ht="16.649999999999999" customHeight="1" x14ac:dyDescent="0.35">
      <c r="A11" s="4" t="s">
        <v>674</v>
      </c>
    </row>
    <row r="12" spans="1:3" ht="16.649999999999999" customHeight="1" x14ac:dyDescent="0.35">
      <c r="A12" s="347" t="s">
        <v>622</v>
      </c>
      <c r="B12" s="326"/>
    </row>
    <row r="13" spans="1:3" ht="16.649999999999999" customHeight="1" x14ac:dyDescent="0.35">
      <c r="A13" s="347" t="s">
        <v>675</v>
      </c>
      <c r="B13" s="326"/>
    </row>
    <row r="14" spans="1:3" ht="16.649999999999999" customHeight="1" x14ac:dyDescent="0.35">
      <c r="A14" s="4" t="s">
        <v>676</v>
      </c>
    </row>
    <row r="15" spans="1:3" ht="16.649999999999999" customHeight="1" x14ac:dyDescent="0.25"/>
    <row r="16" spans="1:3" ht="16.649999999999999" customHeight="1" x14ac:dyDescent="0.25"/>
    <row r="17" spans="1:4" ht="16.649999999999999" customHeight="1" x14ac:dyDescent="0.35">
      <c r="A17" s="370" t="s">
        <v>54</v>
      </c>
      <c r="B17" s="326"/>
    </row>
    <row r="18" spans="1:4" ht="16.649999999999999" customHeight="1" x14ac:dyDescent="0.35">
      <c r="A18" s="347" t="s">
        <v>677</v>
      </c>
      <c r="B18" s="326"/>
    </row>
    <row r="19" spans="1:4" ht="16.649999999999999" customHeight="1" x14ac:dyDescent="0.35">
      <c r="A19" s="347" t="s">
        <v>678</v>
      </c>
      <c r="B19" s="326"/>
    </row>
    <row r="20" spans="1:4" ht="16.649999999999999" customHeight="1" x14ac:dyDescent="0.25"/>
    <row r="21" spans="1:4" ht="16.649999999999999" customHeight="1" x14ac:dyDescent="0.25"/>
    <row r="22" spans="1:4" ht="16.649999999999999" customHeight="1" x14ac:dyDescent="0.35">
      <c r="A22" s="370" t="s">
        <v>622</v>
      </c>
      <c r="B22" s="326"/>
    </row>
    <row r="23" spans="1:4" ht="16.649999999999999" customHeight="1" x14ac:dyDescent="0.35">
      <c r="A23" s="4" t="s">
        <v>679</v>
      </c>
    </row>
    <row r="24" spans="1:4" ht="16.649999999999999" customHeight="1" x14ac:dyDescent="0.35">
      <c r="A24" s="347" t="s">
        <v>680</v>
      </c>
      <c r="B24" s="326"/>
    </row>
    <row r="25" spans="1:4" ht="16.649999999999999" customHeight="1" x14ac:dyDescent="0.25"/>
    <row r="26" spans="1:4" ht="16.649999999999999" customHeight="1" x14ac:dyDescent="0.25"/>
    <row r="27" spans="1:4" ht="16.649999999999999" customHeight="1" x14ac:dyDescent="0.35">
      <c r="A27" s="370" t="s">
        <v>681</v>
      </c>
      <c r="B27" s="326"/>
      <c r="C27" s="326"/>
      <c r="D27" s="326"/>
    </row>
    <row r="28" spans="1:4" ht="16.649999999999999" customHeight="1" x14ac:dyDescent="0.35">
      <c r="A28" s="370" t="s">
        <v>682</v>
      </c>
      <c r="B28" s="326"/>
      <c r="C28" s="326"/>
      <c r="D28" s="326"/>
    </row>
    <row r="29" spans="1:4" ht="16.649999999999999" customHeight="1" x14ac:dyDescent="0.35">
      <c r="A29" s="347" t="s">
        <v>683</v>
      </c>
      <c r="B29" s="326"/>
    </row>
    <row r="30" spans="1:4" ht="16.649999999999999" customHeight="1" x14ac:dyDescent="0.35">
      <c r="A30" s="347" t="s">
        <v>684</v>
      </c>
      <c r="B30" s="326"/>
      <c r="C30" s="326"/>
    </row>
    <row r="31" spans="1:4" ht="16.649999999999999" customHeight="1" x14ac:dyDescent="0.35">
      <c r="A31" s="347" t="s">
        <v>685</v>
      </c>
      <c r="B31" s="326"/>
    </row>
    <row r="32" spans="1:4" ht="16.649999999999999" customHeight="1" x14ac:dyDescent="0.35">
      <c r="A32" s="347" t="s">
        <v>686</v>
      </c>
      <c r="B32" s="326"/>
    </row>
    <row r="33" spans="1:2" ht="16.649999999999999" customHeight="1" x14ac:dyDescent="0.35">
      <c r="A33" s="347" t="s">
        <v>687</v>
      </c>
      <c r="B33" s="326"/>
    </row>
    <row r="34" spans="1:2" ht="16.649999999999999" customHeight="1" x14ac:dyDescent="0.35">
      <c r="A34" s="347" t="s">
        <v>688</v>
      </c>
      <c r="B34" s="326"/>
    </row>
    <row r="35" spans="1:2" ht="16.649999999999999" customHeight="1" x14ac:dyDescent="0.25"/>
    <row r="36" spans="1:2" ht="16.649999999999999" customHeight="1" x14ac:dyDescent="0.25"/>
    <row r="37" spans="1:2" ht="16.649999999999999" customHeight="1" x14ac:dyDescent="0.35">
      <c r="A37" s="276" t="s">
        <v>689</v>
      </c>
    </row>
    <row r="38" spans="1:2" ht="16.649999999999999" customHeight="1" x14ac:dyDescent="0.35">
      <c r="A38" s="347" t="s">
        <v>690</v>
      </c>
      <c r="B38" s="326"/>
    </row>
    <row r="39" spans="1:2" ht="16.649999999999999" customHeight="1" x14ac:dyDescent="0.25"/>
    <row r="40" spans="1:2" ht="16.649999999999999" customHeight="1" x14ac:dyDescent="0.25"/>
    <row r="41" spans="1:2" ht="16.649999999999999" customHeight="1" x14ac:dyDescent="0.35">
      <c r="A41" s="370" t="s">
        <v>691</v>
      </c>
      <c r="B41" s="326"/>
    </row>
    <row r="42" spans="1:2" ht="16.649999999999999" customHeight="1" x14ac:dyDescent="0.35">
      <c r="A42" s="347" t="s">
        <v>692</v>
      </c>
      <c r="B42" s="326"/>
    </row>
    <row r="43" spans="1:2" ht="16.649999999999999" customHeight="1" x14ac:dyDescent="0.25"/>
    <row r="44" spans="1:2" ht="16.649999999999999" customHeight="1" x14ac:dyDescent="0.25"/>
    <row r="45" spans="1:2" ht="16.649999999999999" customHeight="1" x14ac:dyDescent="0.35">
      <c r="A45" s="370" t="s">
        <v>693</v>
      </c>
      <c r="B45" s="326"/>
    </row>
    <row r="46" spans="1:2" ht="16.649999999999999" customHeight="1" x14ac:dyDescent="0.25"/>
    <row r="47" spans="1:2" ht="16.649999999999999" customHeight="1" x14ac:dyDescent="0.35">
      <c r="A47" s="276" t="s">
        <v>694</v>
      </c>
    </row>
    <row r="48" spans="1:2" ht="16.649999999999999" customHeight="1" x14ac:dyDescent="0.35">
      <c r="A48" s="347" t="s">
        <v>695</v>
      </c>
      <c r="B48" s="326"/>
    </row>
    <row r="49" spans="1:2" ht="16.649999999999999" customHeight="1" x14ac:dyDescent="0.35">
      <c r="A49" s="347" t="s">
        <v>696</v>
      </c>
      <c r="B49" s="326"/>
    </row>
    <row r="50" spans="1:2" ht="16.649999999999999" customHeight="1" x14ac:dyDescent="0.25"/>
    <row r="51" spans="1:2" ht="16.649999999999999" customHeight="1" x14ac:dyDescent="0.35">
      <c r="A51" s="370" t="s">
        <v>697</v>
      </c>
      <c r="B51" s="326"/>
    </row>
    <row r="52" spans="1:2" ht="16.649999999999999" customHeight="1" x14ac:dyDescent="0.35">
      <c r="A52" s="4" t="s">
        <v>698</v>
      </c>
    </row>
    <row r="53" spans="1:2" ht="16.649999999999999" customHeight="1" x14ac:dyDescent="0.35">
      <c r="A53" s="4" t="s">
        <v>699</v>
      </c>
    </row>
    <row r="54" spans="1:2" ht="16.649999999999999" customHeight="1" x14ac:dyDescent="0.25"/>
    <row r="55" spans="1:2" ht="16.649999999999999" customHeight="1" x14ac:dyDescent="0.25"/>
    <row r="56" spans="1:2" ht="16.649999999999999" customHeight="1" x14ac:dyDescent="0.25"/>
    <row r="57" spans="1:2" ht="16.649999999999999" customHeight="1" x14ac:dyDescent="0.25"/>
    <row r="58" spans="1:2" ht="16.649999999999999" customHeight="1" x14ac:dyDescent="0.25"/>
    <row r="59" spans="1:2" ht="16.649999999999999" customHeight="1" x14ac:dyDescent="0.25"/>
    <row r="60" spans="1:2" ht="16.649999999999999" customHeight="1" x14ac:dyDescent="0.25"/>
    <row r="61" spans="1:2" ht="16.649999999999999" customHeight="1" x14ac:dyDescent="0.25"/>
    <row r="62" spans="1:2" ht="16.649999999999999" customHeight="1" x14ac:dyDescent="0.25"/>
    <row r="63" spans="1:2" ht="16.649999999999999" customHeight="1" x14ac:dyDescent="0.25"/>
    <row r="64" spans="1:2"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sheetData>
  <mergeCells count="27">
    <mergeCell ref="A1:C1"/>
    <mergeCell ref="A3:B3"/>
    <mergeCell ref="A5:B5"/>
    <mergeCell ref="A6:C6"/>
    <mergeCell ref="A10:B10"/>
    <mergeCell ref="A12:B12"/>
    <mergeCell ref="A13:B13"/>
    <mergeCell ref="A17:B17"/>
    <mergeCell ref="A18:B18"/>
    <mergeCell ref="A19:B19"/>
    <mergeCell ref="A22:B22"/>
    <mergeCell ref="A24:B24"/>
    <mergeCell ref="A27:D27"/>
    <mergeCell ref="A28:D28"/>
    <mergeCell ref="A29:B29"/>
    <mergeCell ref="A30:C30"/>
    <mergeCell ref="A31:B31"/>
    <mergeCell ref="A32:B32"/>
    <mergeCell ref="A33:B33"/>
    <mergeCell ref="A34:B34"/>
    <mergeCell ref="A49:B49"/>
    <mergeCell ref="A51:B51"/>
    <mergeCell ref="A38:B38"/>
    <mergeCell ref="A41:B41"/>
    <mergeCell ref="A42:B42"/>
    <mergeCell ref="A45:B45"/>
    <mergeCell ref="A48:B48"/>
  </mergeCells>
  <pageMargins left="0.75" right="0.75" top="1" bottom="1" header="0.5" footer="0.5"/>
  <pageSetup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
  <sheetViews>
    <sheetView showRuler="0" zoomScaleNormal="100" workbookViewId="0"/>
  </sheetViews>
  <sheetFormatPr defaultColWidth="13.08984375" defaultRowHeight="12.5" x14ac:dyDescent="0.25"/>
  <cols>
    <col min="1" max="1" width="196.1796875" customWidth="1"/>
    <col min="2" max="26" width="20.1796875" customWidth="1"/>
  </cols>
  <sheetData>
    <row r="1" spans="1:1" ht="16.649999999999999" customHeight="1" x14ac:dyDescent="0.25"/>
    <row r="2" spans="1:1" ht="16.649999999999999" customHeight="1" x14ac:dyDescent="0.25"/>
    <row r="3" spans="1:1" ht="16.649999999999999" customHeight="1" x14ac:dyDescent="0.25"/>
    <row r="4" spans="1:1" ht="16.649999999999999" customHeight="1" x14ac:dyDescent="0.25"/>
    <row r="5" spans="1:1" ht="16.649999999999999" customHeight="1" x14ac:dyDescent="0.3">
      <c r="A5" s="5"/>
    </row>
    <row r="6" spans="1:1" ht="16.649999999999999" customHeight="1" x14ac:dyDescent="0.25"/>
    <row r="7" spans="1:1" ht="16.649999999999999" customHeight="1" x14ac:dyDescent="0.25"/>
    <row r="8" spans="1:1" ht="16.649999999999999" customHeight="1" x14ac:dyDescent="0.25"/>
    <row r="9" spans="1:1" ht="16.649999999999999" customHeight="1" x14ac:dyDescent="0.25"/>
    <row r="10" spans="1:1" ht="16.649999999999999" customHeight="1" x14ac:dyDescent="0.25"/>
    <row r="11" spans="1:1" ht="16.649999999999999" customHeight="1" x14ac:dyDescent="0.3">
      <c r="A11" s="1" t="s">
        <v>37</v>
      </c>
    </row>
    <row r="12" spans="1:1" ht="16.649999999999999" customHeight="1" x14ac:dyDescent="0.25"/>
    <row r="13" spans="1:1" ht="16.649999999999999" customHeight="1" x14ac:dyDescent="0.25"/>
    <row r="14" spans="1:1" ht="22.5" customHeight="1" x14ac:dyDescent="0.4">
      <c r="A14" s="6" t="s">
        <v>38</v>
      </c>
    </row>
    <row r="15" spans="1:1" ht="16.649999999999999" customHeight="1" x14ac:dyDescent="0.25"/>
    <row r="16" spans="1:1" ht="22.5" customHeight="1" x14ac:dyDescent="0.4">
      <c r="A16" s="7" t="s">
        <v>39</v>
      </c>
    </row>
    <row r="17" spans="1:1" ht="15.5" x14ac:dyDescent="0.35">
      <c r="A17" s="4" t="s">
        <v>40</v>
      </c>
    </row>
    <row r="18" spans="1:1" ht="16.649999999999999" customHeight="1" x14ac:dyDescent="0.25"/>
    <row r="19" spans="1:1" ht="22.5" customHeight="1" x14ac:dyDescent="0.4">
      <c r="A19" s="7" t="s">
        <v>41</v>
      </c>
    </row>
    <row r="20" spans="1:1" ht="31" x14ac:dyDescent="0.35">
      <c r="A20" s="4" t="s">
        <v>701</v>
      </c>
    </row>
    <row r="21" spans="1:1" ht="16.649999999999999" customHeight="1" x14ac:dyDescent="0.25"/>
    <row r="22" spans="1:1" ht="22.5" customHeight="1" x14ac:dyDescent="0.4">
      <c r="A22" s="7" t="s">
        <v>42</v>
      </c>
    </row>
    <row r="23" spans="1:1" ht="15.5" x14ac:dyDescent="0.35">
      <c r="A23" s="4" t="s">
        <v>700</v>
      </c>
    </row>
    <row r="24" spans="1:1" ht="16.649999999999999" customHeight="1" x14ac:dyDescent="0.25"/>
    <row r="25" spans="1:1" ht="22.5" customHeight="1" x14ac:dyDescent="0.25"/>
    <row r="26" spans="1:1" ht="72.5" customHeight="1" x14ac:dyDescent="0.25">
      <c r="A26" s="8" t="s">
        <v>43</v>
      </c>
    </row>
    <row r="27" spans="1:1" ht="16.649999999999999" customHeight="1" x14ac:dyDescent="0.25"/>
    <row r="28" spans="1:1" ht="22.5" customHeight="1" x14ac:dyDescent="0.25"/>
    <row r="29" spans="1:1" ht="44.15" customHeight="1" x14ac:dyDescent="0.25"/>
    <row r="30" spans="1:1" ht="16.649999999999999" customHeight="1" x14ac:dyDescent="0.25"/>
    <row r="31" spans="1:1" ht="22.5" customHeight="1" x14ac:dyDescent="0.25"/>
    <row r="32" spans="1:1" ht="60.75" customHeight="1" x14ac:dyDescent="0.25"/>
    <row r="33" ht="16.649999999999999" customHeight="1" x14ac:dyDescent="0.25"/>
    <row r="34" ht="22.5" customHeight="1" x14ac:dyDescent="0.25"/>
    <row r="35" ht="60.75" customHeight="1" x14ac:dyDescent="0.25"/>
    <row r="36" ht="16.649999999999999" customHeight="1" x14ac:dyDescent="0.25"/>
    <row r="37" ht="16.649999999999999" customHeight="1" x14ac:dyDescent="0.25"/>
    <row r="38" ht="16.649999999999999" customHeight="1" x14ac:dyDescent="0.25"/>
    <row r="39" ht="16.649999999999999" customHeight="1" x14ac:dyDescent="0.25"/>
    <row r="40" ht="16.649999999999999" customHeight="1" x14ac:dyDescent="0.25"/>
    <row r="41" ht="16.649999999999999" customHeight="1" x14ac:dyDescent="0.25"/>
    <row r="42" ht="16.649999999999999" customHeight="1" x14ac:dyDescent="0.25"/>
    <row r="43" ht="16.649999999999999" customHeight="1" x14ac:dyDescent="0.25"/>
    <row r="44" ht="16.649999999999999" customHeight="1" x14ac:dyDescent="0.25"/>
    <row r="45" ht="16.649999999999999" customHeight="1" x14ac:dyDescent="0.25"/>
    <row r="46" ht="16.649999999999999" customHeight="1" x14ac:dyDescent="0.25"/>
    <row r="47" ht="16.649999999999999" customHeight="1" x14ac:dyDescent="0.25"/>
    <row r="48"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row r="99" ht="16.649999999999999" customHeight="1" x14ac:dyDescent="0.25"/>
    <row r="100" ht="16.649999999999999" customHeight="1" x14ac:dyDescent="0.25"/>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18"/>
  <sheetViews>
    <sheetView showRuler="0" zoomScaleNormal="100" workbookViewId="0"/>
  </sheetViews>
  <sheetFormatPr defaultColWidth="13.08984375" defaultRowHeight="12.5" x14ac:dyDescent="0.25"/>
  <cols>
    <col min="1" max="1" width="65.81640625" customWidth="1"/>
    <col min="2" max="19" width="20.1796875" customWidth="1"/>
  </cols>
  <sheetData>
    <row r="1" spans="1:6" ht="23.25" customHeight="1" x14ac:dyDescent="0.4">
      <c r="A1" s="9" t="s">
        <v>44</v>
      </c>
    </row>
    <row r="2" spans="1:6" ht="19.149999999999999" customHeight="1" x14ac:dyDescent="0.25">
      <c r="A2" s="10" t="s">
        <v>45</v>
      </c>
    </row>
    <row r="3" spans="1:6" ht="19.149999999999999" customHeight="1" x14ac:dyDescent="0.35">
      <c r="A3" s="11" t="s">
        <v>46</v>
      </c>
      <c r="B3" s="12">
        <v>2019</v>
      </c>
      <c r="C3" s="13" t="s">
        <v>47</v>
      </c>
      <c r="D3" s="13">
        <f>C3-1</f>
        <v>2017</v>
      </c>
      <c r="E3" s="13">
        <f>D3-1</f>
        <v>2016</v>
      </c>
      <c r="F3" s="13">
        <f>E3-1</f>
        <v>2015</v>
      </c>
    </row>
    <row r="4" spans="1:6" ht="19.149999999999999" customHeight="1" x14ac:dyDescent="0.35">
      <c r="A4" s="14" t="s">
        <v>49</v>
      </c>
      <c r="B4" s="64"/>
      <c r="C4" s="64"/>
      <c r="D4" s="64"/>
      <c r="E4" s="64"/>
      <c r="F4" s="64"/>
    </row>
    <row r="5" spans="1:6" ht="19.149999999999999" customHeight="1" x14ac:dyDescent="0.35">
      <c r="A5" s="15" t="s">
        <v>50</v>
      </c>
    </row>
    <row r="6" spans="1:6" ht="19.149999999999999" customHeight="1" x14ac:dyDescent="0.35">
      <c r="A6" s="16" t="s">
        <v>51</v>
      </c>
      <c r="B6" s="17">
        <v>1409</v>
      </c>
      <c r="C6" s="18">
        <v>-310000000</v>
      </c>
      <c r="D6" s="18">
        <v>1012000000</v>
      </c>
      <c r="E6" s="18">
        <v>1376000000</v>
      </c>
      <c r="F6" s="18">
        <v>998000000</v>
      </c>
    </row>
    <row r="7" spans="1:6" ht="19.149999999999999" customHeight="1" x14ac:dyDescent="0.35">
      <c r="A7" s="16" t="s">
        <v>52</v>
      </c>
      <c r="B7" s="19">
        <v>-125</v>
      </c>
      <c r="C7" s="20">
        <v>-147000000</v>
      </c>
      <c r="D7" s="20">
        <v>-447000000</v>
      </c>
      <c r="E7" s="20">
        <v>-77000000</v>
      </c>
      <c r="F7" s="20">
        <v>-13000000</v>
      </c>
    </row>
    <row r="8" spans="1:6" ht="19.149999999999999" customHeight="1" x14ac:dyDescent="0.35">
      <c r="A8" s="21" t="s">
        <v>53</v>
      </c>
      <c r="B8" s="22">
        <v>0</v>
      </c>
      <c r="C8" s="22">
        <v>34000000</v>
      </c>
      <c r="D8" s="22">
        <v>0</v>
      </c>
      <c r="E8" s="22">
        <v>12000000</v>
      </c>
      <c r="F8" s="22">
        <v>35000000</v>
      </c>
    </row>
    <row r="9" spans="1:6" ht="19.149999999999999" customHeight="1" x14ac:dyDescent="0.35">
      <c r="A9" s="23" t="s">
        <v>54</v>
      </c>
      <c r="B9" s="24">
        <v>1284</v>
      </c>
      <c r="C9" s="25">
        <f>SUM(C6:C8)</f>
        <v>-423000000</v>
      </c>
      <c r="D9" s="25">
        <f>SUM(D6:D8)</f>
        <v>565000000</v>
      </c>
      <c r="E9" s="25">
        <f>SUM(E6:E8)</f>
        <v>1311000000</v>
      </c>
      <c r="F9" s="25">
        <f>SUM(F6:F8)</f>
        <v>1020000000</v>
      </c>
    </row>
    <row r="10" spans="1:6" ht="19.149999999999999" customHeight="1" x14ac:dyDescent="0.35">
      <c r="A10" s="26" t="s">
        <v>55</v>
      </c>
      <c r="B10" s="27"/>
      <c r="C10" s="27"/>
      <c r="D10" s="27"/>
      <c r="E10" s="27"/>
      <c r="F10" s="27"/>
    </row>
    <row r="11" spans="1:6" ht="19.149999999999999" customHeight="1" x14ac:dyDescent="0.35">
      <c r="A11" s="15" t="s">
        <v>56</v>
      </c>
    </row>
    <row r="12" spans="1:6" ht="19.149999999999999" customHeight="1" x14ac:dyDescent="0.35">
      <c r="A12" s="16" t="s">
        <v>57</v>
      </c>
      <c r="B12" s="19">
        <v>-157</v>
      </c>
      <c r="C12" s="20">
        <v>-1825000000</v>
      </c>
      <c r="D12" s="20">
        <v>0</v>
      </c>
      <c r="E12" s="20">
        <v>0</v>
      </c>
      <c r="F12" s="20">
        <v>0</v>
      </c>
    </row>
    <row r="13" spans="1:6" ht="19.149999999999999" customHeight="1" x14ac:dyDescent="0.35">
      <c r="A13" s="16" t="s">
        <v>58</v>
      </c>
      <c r="B13" s="19">
        <v>-115</v>
      </c>
      <c r="C13" s="20">
        <v>9000000</v>
      </c>
      <c r="D13" s="20">
        <v>-448000000</v>
      </c>
      <c r="E13" s="20">
        <v>0</v>
      </c>
      <c r="F13" s="20">
        <v>-382000000</v>
      </c>
    </row>
    <row r="14" spans="1:6" ht="19.149999999999999" customHeight="1" x14ac:dyDescent="0.35">
      <c r="A14" s="16" t="s">
        <v>59</v>
      </c>
      <c r="B14" s="19">
        <v>-109</v>
      </c>
      <c r="C14" s="20">
        <v>0</v>
      </c>
      <c r="D14" s="20">
        <v>0</v>
      </c>
      <c r="E14" s="3">
        <v>0</v>
      </c>
      <c r="F14" s="20">
        <v>0</v>
      </c>
    </row>
    <row r="15" spans="1:6" ht="19.149999999999999" customHeight="1" x14ac:dyDescent="0.35">
      <c r="A15" s="16" t="s">
        <v>60</v>
      </c>
      <c r="B15" s="19">
        <v>88</v>
      </c>
      <c r="C15" s="20">
        <v>0</v>
      </c>
      <c r="D15" s="20">
        <v>-33000000</v>
      </c>
      <c r="E15" s="3">
        <v>0</v>
      </c>
      <c r="F15" s="20">
        <v>0</v>
      </c>
    </row>
    <row r="16" spans="1:6" ht="19.149999999999999" customHeight="1" x14ac:dyDescent="0.35">
      <c r="A16" s="16" t="s">
        <v>61</v>
      </c>
      <c r="B16" s="19">
        <v>0</v>
      </c>
      <c r="C16" s="20">
        <v>66000000</v>
      </c>
      <c r="D16" s="20">
        <v>0</v>
      </c>
      <c r="E16" s="3">
        <v>0</v>
      </c>
      <c r="F16" s="20">
        <v>0</v>
      </c>
    </row>
    <row r="17" spans="1:19" ht="19.149999999999999" customHeight="1" x14ac:dyDescent="0.35">
      <c r="A17" s="16" t="s">
        <v>62</v>
      </c>
      <c r="B17" s="19">
        <v>0</v>
      </c>
      <c r="C17" s="20">
        <v>0</v>
      </c>
      <c r="D17" s="20">
        <v>0</v>
      </c>
      <c r="E17" s="20">
        <v>0</v>
      </c>
      <c r="F17" s="20">
        <v>12000000</v>
      </c>
    </row>
    <row r="18" spans="1:19" ht="19.149999999999999" customHeight="1" x14ac:dyDescent="0.35">
      <c r="A18" s="15" t="s">
        <v>63</v>
      </c>
      <c r="B18" s="28"/>
      <c r="C18" s="28"/>
      <c r="D18" s="28"/>
      <c r="E18" s="28"/>
      <c r="F18" s="28"/>
    </row>
    <row r="19" spans="1:19" ht="19.149999999999999" customHeight="1" x14ac:dyDescent="0.35">
      <c r="A19" s="16" t="s">
        <v>64</v>
      </c>
      <c r="B19" s="19">
        <v>-18</v>
      </c>
      <c r="C19" s="20">
        <v>0</v>
      </c>
      <c r="D19" s="20">
        <v>0</v>
      </c>
      <c r="E19" s="29">
        <v>0</v>
      </c>
      <c r="F19" s="29">
        <v>0</v>
      </c>
    </row>
    <row r="20" spans="1:19" ht="19.149999999999999" customHeight="1" x14ac:dyDescent="0.35">
      <c r="A20" s="16" t="s">
        <v>65</v>
      </c>
      <c r="B20" s="19">
        <v>0</v>
      </c>
      <c r="C20" s="20">
        <v>-46000000</v>
      </c>
      <c r="D20" s="20">
        <v>13000000</v>
      </c>
      <c r="E20" s="20">
        <v>5000000</v>
      </c>
      <c r="F20" s="20">
        <v>9000000</v>
      </c>
    </row>
    <row r="21" spans="1:19" ht="19.149999999999999" customHeight="1" x14ac:dyDescent="0.35">
      <c r="A21" s="16" t="s">
        <v>61</v>
      </c>
      <c r="B21" s="19">
        <v>0</v>
      </c>
      <c r="C21" s="20">
        <v>-12000000</v>
      </c>
      <c r="D21" s="20">
        <v>0</v>
      </c>
      <c r="E21" s="20">
        <v>0</v>
      </c>
      <c r="F21" s="20">
        <v>0</v>
      </c>
    </row>
    <row r="22" spans="1:19" ht="19.149999999999999" customHeight="1" x14ac:dyDescent="0.35">
      <c r="A22" s="16" t="s">
        <v>60</v>
      </c>
      <c r="B22" s="19">
        <v>0</v>
      </c>
      <c r="C22" s="20">
        <v>0</v>
      </c>
      <c r="D22" s="20">
        <v>-433000000</v>
      </c>
      <c r="E22" s="29">
        <v>0</v>
      </c>
      <c r="F22" s="29">
        <v>0</v>
      </c>
    </row>
    <row r="23" spans="1:19" ht="19.149999999999999" customHeight="1" x14ac:dyDescent="0.35">
      <c r="A23" s="16" t="s">
        <v>66</v>
      </c>
      <c r="B23" s="19">
        <v>0</v>
      </c>
      <c r="C23" s="20">
        <v>0</v>
      </c>
      <c r="D23" s="20">
        <v>0</v>
      </c>
      <c r="E23" s="20">
        <v>0</v>
      </c>
      <c r="F23" s="20">
        <v>10000000</v>
      </c>
    </row>
    <row r="24" spans="1:19" ht="19.149999999999999" customHeight="1" x14ac:dyDescent="0.35">
      <c r="A24" s="21" t="s">
        <v>53</v>
      </c>
      <c r="B24" s="30">
        <v>0</v>
      </c>
      <c r="C24" s="22">
        <v>34000000</v>
      </c>
      <c r="D24" s="22">
        <v>0</v>
      </c>
      <c r="E24" s="22">
        <v>12000000</v>
      </c>
      <c r="F24" s="22">
        <v>35000000</v>
      </c>
      <c r="G24" s="28"/>
      <c r="H24" s="28"/>
      <c r="I24" s="28"/>
      <c r="J24" s="28"/>
      <c r="K24" s="28"/>
      <c r="L24" s="28"/>
      <c r="M24" s="28"/>
      <c r="N24" s="28"/>
      <c r="O24" s="28"/>
      <c r="P24" s="28"/>
      <c r="Q24" s="28"/>
      <c r="R24" s="28"/>
      <c r="S24" s="28"/>
    </row>
    <row r="25" spans="1:19" ht="19.149999999999999" customHeight="1" x14ac:dyDescent="0.35">
      <c r="A25" s="31" t="s">
        <v>67</v>
      </c>
      <c r="B25" s="32">
        <v>-311</v>
      </c>
      <c r="C25" s="25">
        <f>SUM(C12:C24)</f>
        <v>-1774000000</v>
      </c>
      <c r="D25" s="25">
        <f>SUM(D13:D24)</f>
        <v>-901000000</v>
      </c>
      <c r="E25" s="25">
        <f>SUM(E13:E24)</f>
        <v>17000000</v>
      </c>
      <c r="F25" s="25">
        <f>SUM(F13:F24)</f>
        <v>-316000000</v>
      </c>
    </row>
    <row r="26" spans="1:19" ht="19.149999999999999" customHeight="1" x14ac:dyDescent="0.35">
      <c r="A26" s="26" t="s">
        <v>68</v>
      </c>
      <c r="B26" s="27"/>
      <c r="C26" s="27"/>
      <c r="D26" s="27"/>
      <c r="E26" s="27"/>
      <c r="F26" s="27"/>
    </row>
    <row r="27" spans="1:19" ht="19.149999999999999" customHeight="1" x14ac:dyDescent="0.35">
      <c r="A27" s="15" t="s">
        <v>51</v>
      </c>
      <c r="B27" s="19">
        <v>1702</v>
      </c>
      <c r="C27" s="20">
        <v>1440000000</v>
      </c>
      <c r="D27" s="20">
        <v>1493000000</v>
      </c>
      <c r="E27" s="20">
        <v>1376000000</v>
      </c>
      <c r="F27" s="20">
        <v>1368000000</v>
      </c>
    </row>
    <row r="28" spans="1:19" ht="19.149999999999999" customHeight="1" x14ac:dyDescent="0.35">
      <c r="A28" s="21" t="s">
        <v>52</v>
      </c>
      <c r="B28" s="30">
        <v>-107</v>
      </c>
      <c r="C28" s="22">
        <v>-89000000</v>
      </c>
      <c r="D28" s="22">
        <v>-27000000</v>
      </c>
      <c r="E28" s="22">
        <v>-82000000</v>
      </c>
      <c r="F28" s="22">
        <v>-32000000</v>
      </c>
    </row>
    <row r="29" spans="1:19" ht="19.149999999999999" customHeight="1" x14ac:dyDescent="0.35">
      <c r="A29" s="23" t="s">
        <v>54</v>
      </c>
      <c r="B29" s="32">
        <v>1595</v>
      </c>
      <c r="C29" s="25">
        <f>SUM(C27:C28)</f>
        <v>1351000000</v>
      </c>
      <c r="D29" s="25">
        <f>SUM(D27:D28)</f>
        <v>1466000000</v>
      </c>
      <c r="E29" s="25">
        <f>SUM(E27:E28)</f>
        <v>1294000000</v>
      </c>
      <c r="F29" s="25">
        <f>SUM(F27:F28)</f>
        <v>1336000000</v>
      </c>
    </row>
    <row r="30" spans="1:19" ht="16.649999999999999" customHeight="1" x14ac:dyDescent="0.3">
      <c r="A30" s="27"/>
      <c r="B30" s="27"/>
      <c r="C30" s="27"/>
      <c r="D30" s="27"/>
      <c r="E30" s="27"/>
      <c r="F30" s="27"/>
    </row>
    <row r="31" spans="1:19" ht="19.149999999999999" customHeight="1" x14ac:dyDescent="0.35">
      <c r="A31" s="2" t="s">
        <v>69</v>
      </c>
      <c r="B31" s="28"/>
      <c r="C31" s="28"/>
      <c r="D31" s="28"/>
      <c r="E31" s="28"/>
      <c r="F31" s="28"/>
    </row>
    <row r="32" spans="1:19" ht="19.149999999999999" customHeight="1" x14ac:dyDescent="0.35">
      <c r="A32" s="4" t="s">
        <v>51</v>
      </c>
      <c r="B32" s="33">
        <f>B6/339.7</f>
        <v>4.1477774506917866</v>
      </c>
      <c r="C32" s="34">
        <f>C6/325800000</f>
        <v>-0.95150399017802334</v>
      </c>
      <c r="D32" s="35">
        <v>3100000</v>
      </c>
      <c r="E32" s="34">
        <f>E6/325800000</f>
        <v>4.2234499693063228</v>
      </c>
      <c r="F32" s="34">
        <f>F6/325800000</f>
        <v>3.0632289748311847</v>
      </c>
    </row>
    <row r="33" spans="1:6" ht="19.149999999999999" customHeight="1" x14ac:dyDescent="0.35">
      <c r="A33" s="4" t="s">
        <v>52</v>
      </c>
      <c r="B33" s="36">
        <f>B7/339.7</f>
        <v>-0.36797173977038566</v>
      </c>
      <c r="C33" s="37">
        <f>C7/325800000</f>
        <v>-0.45119705340699817</v>
      </c>
      <c r="D33" s="37">
        <f>D7/325800000</f>
        <v>-1.3720073664825045</v>
      </c>
      <c r="E33" s="37">
        <v>-0.23</v>
      </c>
      <c r="F33" s="37">
        <f>F7/325800000</f>
        <v>-3.9901780233271948E-2</v>
      </c>
    </row>
    <row r="34" spans="1:6" ht="19.149999999999999" customHeight="1" x14ac:dyDescent="0.35">
      <c r="A34" s="38" t="s">
        <v>53</v>
      </c>
      <c r="B34" s="39">
        <f>B8/339.7</f>
        <v>0</v>
      </c>
      <c r="C34" s="40">
        <f>C8/325800000</f>
        <v>0.10435850214855739</v>
      </c>
      <c r="D34" s="40">
        <f>D8/325800000</f>
        <v>0</v>
      </c>
      <c r="E34" s="41">
        <v>30000</v>
      </c>
      <c r="F34" s="40">
        <f>F8/325800000</f>
        <v>0.10742786985880909</v>
      </c>
    </row>
    <row r="35" spans="1:6" ht="19.149999999999999" customHeight="1" x14ac:dyDescent="0.35">
      <c r="A35" s="31" t="s">
        <v>54</v>
      </c>
      <c r="B35" s="42">
        <f>B9/339.7</f>
        <v>3.7798057109214014</v>
      </c>
      <c r="C35" s="43">
        <f>C9/325800000</f>
        <v>-1.298342541436464</v>
      </c>
      <c r="D35" s="43">
        <f>D9/325800000</f>
        <v>1.7341927562922037</v>
      </c>
      <c r="E35" s="44">
        <v>4020000</v>
      </c>
      <c r="F35" s="43">
        <f>F9/325800000</f>
        <v>3.1307550644567219</v>
      </c>
    </row>
    <row r="36" spans="1:6" ht="19.149999999999999" customHeight="1" x14ac:dyDescent="0.35">
      <c r="A36" s="26" t="s">
        <v>55</v>
      </c>
      <c r="B36" s="45"/>
      <c r="C36" s="46"/>
      <c r="D36" s="46"/>
      <c r="E36" s="46"/>
      <c r="F36" s="46"/>
    </row>
    <row r="37" spans="1:6" ht="19.149999999999999" customHeight="1" x14ac:dyDescent="0.35">
      <c r="A37" s="15" t="s">
        <v>56</v>
      </c>
    </row>
    <row r="38" spans="1:6" ht="19.149999999999999" customHeight="1" x14ac:dyDescent="0.35">
      <c r="A38" s="16" t="s">
        <v>57</v>
      </c>
      <c r="B38" s="36">
        <v>-0.48</v>
      </c>
      <c r="C38" s="37">
        <f t="shared" ref="C38:D43" si="0">C12/325800000</f>
        <v>-5.6015960712093307</v>
      </c>
      <c r="D38" s="37">
        <f t="shared" si="0"/>
        <v>0</v>
      </c>
      <c r="E38" s="37">
        <v>0</v>
      </c>
      <c r="F38" s="37">
        <f>F12/325800000</f>
        <v>0</v>
      </c>
    </row>
    <row r="39" spans="1:6" ht="19.149999999999999" customHeight="1" x14ac:dyDescent="0.35">
      <c r="A39" s="16" t="s">
        <v>58</v>
      </c>
      <c r="B39" s="36">
        <v>-0.35</v>
      </c>
      <c r="C39" s="37">
        <f t="shared" si="0"/>
        <v>2.7624309392265192E-2</v>
      </c>
      <c r="D39" s="37">
        <f t="shared" si="0"/>
        <v>-1.3750767341927563</v>
      </c>
      <c r="E39" s="37">
        <v>0</v>
      </c>
      <c r="F39" s="37">
        <v>-1.18</v>
      </c>
    </row>
    <row r="40" spans="1:6" ht="19.149999999999999" customHeight="1" x14ac:dyDescent="0.35">
      <c r="A40" s="16" t="s">
        <v>59</v>
      </c>
      <c r="B40" s="36">
        <v>-0.34</v>
      </c>
      <c r="C40" s="37">
        <f t="shared" si="0"/>
        <v>0</v>
      </c>
      <c r="D40" s="37">
        <f t="shared" si="0"/>
        <v>0</v>
      </c>
      <c r="E40" s="37">
        <v>0</v>
      </c>
      <c r="F40" s="37">
        <f>F14/325800000</f>
        <v>0</v>
      </c>
    </row>
    <row r="41" spans="1:6" ht="19.149999999999999" customHeight="1" x14ac:dyDescent="0.35">
      <c r="A41" s="16" t="s">
        <v>60</v>
      </c>
      <c r="B41" s="36">
        <v>0.27</v>
      </c>
      <c r="C41" s="37">
        <f t="shared" si="0"/>
        <v>0</v>
      </c>
      <c r="D41" s="37">
        <f t="shared" si="0"/>
        <v>-0.10128913443830571</v>
      </c>
      <c r="E41" s="37">
        <v>0</v>
      </c>
      <c r="F41" s="37">
        <f>F15/325800000</f>
        <v>0</v>
      </c>
    </row>
    <row r="42" spans="1:6" ht="19.149999999999999" customHeight="1" x14ac:dyDescent="0.35">
      <c r="A42" s="16" t="s">
        <v>61</v>
      </c>
      <c r="B42" s="36">
        <f>B16/339.7</f>
        <v>0</v>
      </c>
      <c r="C42" s="37">
        <f t="shared" si="0"/>
        <v>0.20257826887661143</v>
      </c>
      <c r="D42" s="37">
        <f t="shared" si="0"/>
        <v>0</v>
      </c>
      <c r="E42" s="37">
        <v>0</v>
      </c>
      <c r="F42" s="37">
        <f>F16/325800000</f>
        <v>0</v>
      </c>
    </row>
    <row r="43" spans="1:6" ht="19.149999999999999" customHeight="1" x14ac:dyDescent="0.35">
      <c r="A43" s="16" t="s">
        <v>62</v>
      </c>
      <c r="B43" s="36">
        <f>B17/339.7</f>
        <v>0</v>
      </c>
      <c r="C43" s="37">
        <f t="shared" si="0"/>
        <v>0</v>
      </c>
      <c r="D43" s="37">
        <f t="shared" si="0"/>
        <v>0</v>
      </c>
      <c r="E43" s="37">
        <f>E17/325800000</f>
        <v>0</v>
      </c>
      <c r="F43" s="37">
        <f>F17/325800000</f>
        <v>3.6832412523020261E-2</v>
      </c>
    </row>
    <row r="44" spans="1:6" ht="19.149999999999999" customHeight="1" x14ac:dyDescent="0.35">
      <c r="A44" s="15" t="s">
        <v>63</v>
      </c>
      <c r="B44" s="47"/>
      <c r="C44" s="48"/>
      <c r="D44" s="48"/>
      <c r="E44" s="48"/>
      <c r="F44" s="48"/>
    </row>
    <row r="45" spans="1:6" ht="19.149999999999999" customHeight="1" x14ac:dyDescent="0.35">
      <c r="A45" s="16" t="s">
        <v>64</v>
      </c>
      <c r="B45" s="36">
        <v>-0.06</v>
      </c>
      <c r="C45" s="37">
        <f t="shared" ref="C45:D48" si="1">C19/325800000</f>
        <v>0</v>
      </c>
      <c r="D45" s="37">
        <f t="shared" si="1"/>
        <v>0</v>
      </c>
      <c r="E45" s="37">
        <v>0</v>
      </c>
      <c r="F45" s="37">
        <f>F19/325800000</f>
        <v>0</v>
      </c>
    </row>
    <row r="46" spans="1:6" ht="19.149999999999999" customHeight="1" x14ac:dyDescent="0.35">
      <c r="A46" s="16" t="s">
        <v>65</v>
      </c>
      <c r="B46" s="36">
        <f>B20/339.7</f>
        <v>0</v>
      </c>
      <c r="C46" s="37">
        <f t="shared" si="1"/>
        <v>-0.14119091467157766</v>
      </c>
      <c r="D46" s="37">
        <f t="shared" si="1"/>
        <v>3.9901780233271948E-2</v>
      </c>
      <c r="E46" s="37">
        <f>E20/325800000</f>
        <v>1.5346838551258441E-2</v>
      </c>
      <c r="F46" s="37">
        <f>F20/325800000</f>
        <v>2.7624309392265192E-2</v>
      </c>
    </row>
    <row r="47" spans="1:6" ht="19.149999999999999" customHeight="1" x14ac:dyDescent="0.35">
      <c r="A47" s="16" t="s">
        <v>61</v>
      </c>
      <c r="B47" s="36">
        <f>B21/339.7</f>
        <v>0</v>
      </c>
      <c r="C47" s="37">
        <f t="shared" si="1"/>
        <v>-3.6832412523020261E-2</v>
      </c>
      <c r="D47" s="37">
        <f t="shared" si="1"/>
        <v>0</v>
      </c>
      <c r="E47" s="37">
        <f>E21/325800000</f>
        <v>0</v>
      </c>
      <c r="F47" s="37">
        <f>F21/325800000</f>
        <v>0</v>
      </c>
    </row>
    <row r="48" spans="1:6" ht="19.149999999999999" customHeight="1" x14ac:dyDescent="0.35">
      <c r="A48" s="16" t="s">
        <v>60</v>
      </c>
      <c r="B48" s="36">
        <f>B22/339.7</f>
        <v>0</v>
      </c>
      <c r="C48" s="37">
        <f t="shared" si="1"/>
        <v>0</v>
      </c>
      <c r="D48" s="37">
        <f t="shared" si="1"/>
        <v>-1.329036218538981</v>
      </c>
      <c r="E48" s="37">
        <f>E22/325800000</f>
        <v>0</v>
      </c>
      <c r="F48" s="37">
        <f>F22/325800000</f>
        <v>0</v>
      </c>
    </row>
    <row r="49" spans="1:6" ht="16.649999999999999" customHeight="1" x14ac:dyDescent="0.35">
      <c r="A49" s="16" t="s">
        <v>70</v>
      </c>
      <c r="B49" s="36">
        <v>0.04</v>
      </c>
      <c r="C49" s="37">
        <v>0</v>
      </c>
      <c r="D49" s="37">
        <v>0</v>
      </c>
      <c r="E49" s="37">
        <v>0</v>
      </c>
      <c r="F49" s="37">
        <v>0</v>
      </c>
    </row>
    <row r="50" spans="1:6" ht="16.649999999999999" customHeight="1" x14ac:dyDescent="0.35">
      <c r="A50" s="16" t="s">
        <v>66</v>
      </c>
      <c r="B50" s="36">
        <f>B23/339.7</f>
        <v>0</v>
      </c>
      <c r="C50" s="37">
        <f>C23/325800000</f>
        <v>0</v>
      </c>
      <c r="D50" s="37">
        <f>D23/325800000</f>
        <v>0</v>
      </c>
      <c r="E50" s="37">
        <f>E23/325800000</f>
        <v>0</v>
      </c>
      <c r="F50" s="37">
        <f>F23/325800000</f>
        <v>3.0693677102516883E-2</v>
      </c>
    </row>
    <row r="51" spans="1:6" ht="16.649999999999999" customHeight="1" x14ac:dyDescent="0.35">
      <c r="A51" s="21" t="s">
        <v>53</v>
      </c>
      <c r="B51" s="39">
        <f>B24/339.7</f>
        <v>0</v>
      </c>
      <c r="C51" s="40">
        <v>0.1</v>
      </c>
      <c r="D51" s="40">
        <f>D24/325800000</f>
        <v>0</v>
      </c>
      <c r="E51" s="40">
        <v>0.03</v>
      </c>
      <c r="F51" s="40">
        <f>F24/325800000</f>
        <v>0.10742786985880909</v>
      </c>
    </row>
    <row r="52" spans="1:6" ht="16.649999999999999" customHeight="1" x14ac:dyDescent="0.35">
      <c r="A52" s="31" t="s">
        <v>67</v>
      </c>
      <c r="B52" s="42">
        <f>B25/339.7</f>
        <v>-0.91551368854871951</v>
      </c>
      <c r="C52" s="43">
        <f>C25/325800000</f>
        <v>-5.4450583179864944</v>
      </c>
      <c r="D52" s="43">
        <f>D25/325800000</f>
        <v>-2.765500306936771</v>
      </c>
      <c r="E52" s="43">
        <f>E25/325800000</f>
        <v>5.2179251074278697E-2</v>
      </c>
      <c r="F52" s="43">
        <f>F25/325800000</f>
        <v>-0.96992019643953342</v>
      </c>
    </row>
    <row r="53" spans="1:6" ht="16.649999999999999" customHeight="1" x14ac:dyDescent="0.35">
      <c r="A53" s="26" t="s">
        <v>68</v>
      </c>
      <c r="B53" s="45"/>
      <c r="C53" s="46"/>
      <c r="D53" s="46"/>
      <c r="E53" s="46"/>
      <c r="F53" s="46"/>
    </row>
    <row r="54" spans="1:6" ht="16.649999999999999" customHeight="1" x14ac:dyDescent="0.35">
      <c r="A54" s="15" t="s">
        <v>51</v>
      </c>
      <c r="B54" s="36">
        <f>B27/339.7</f>
        <v>5.0103032087135713</v>
      </c>
      <c r="C54" s="37">
        <f t="shared" ref="C54:F56" si="2">C27/325800000</f>
        <v>4.4198895027624312</v>
      </c>
      <c r="D54" s="37">
        <f t="shared" si="2"/>
        <v>4.5825659914057706</v>
      </c>
      <c r="E54" s="37">
        <f t="shared" si="2"/>
        <v>4.2234499693063228</v>
      </c>
      <c r="F54" s="37">
        <f t="shared" si="2"/>
        <v>4.1988950276243093</v>
      </c>
    </row>
    <row r="55" spans="1:6" ht="16.649999999999999" customHeight="1" x14ac:dyDescent="0.35">
      <c r="A55" s="21" t="s">
        <v>52</v>
      </c>
      <c r="B55" s="39">
        <f>B28/339.7</f>
        <v>-0.3149838092434501</v>
      </c>
      <c r="C55" s="40">
        <f t="shared" si="2"/>
        <v>-0.27317372621240027</v>
      </c>
      <c r="D55" s="40">
        <f t="shared" si="2"/>
        <v>-8.2872928176795577E-2</v>
      </c>
      <c r="E55" s="40">
        <f t="shared" si="2"/>
        <v>-0.25168815224063845</v>
      </c>
      <c r="F55" s="40">
        <f t="shared" si="2"/>
        <v>-9.821976672805402E-2</v>
      </c>
    </row>
    <row r="56" spans="1:6" ht="16.649999999999999" customHeight="1" x14ac:dyDescent="0.35">
      <c r="A56" s="31" t="s">
        <v>54</v>
      </c>
      <c r="B56" s="42">
        <f>B29/339.7</f>
        <v>4.6953193994701206</v>
      </c>
      <c r="C56" s="43">
        <f t="shared" si="2"/>
        <v>4.1467157765500309</v>
      </c>
      <c r="D56" s="43">
        <f t="shared" si="2"/>
        <v>4.4996930632289747</v>
      </c>
      <c r="E56" s="43">
        <f t="shared" si="2"/>
        <v>3.9717618170656843</v>
      </c>
      <c r="F56" s="43">
        <f t="shared" si="2"/>
        <v>4.1006752608962556</v>
      </c>
    </row>
    <row r="57" spans="1:6" ht="16.649999999999999" customHeight="1" x14ac:dyDescent="0.3">
      <c r="A57" s="27"/>
      <c r="B57" s="27"/>
      <c r="C57" s="27"/>
      <c r="D57" s="27"/>
      <c r="E57" s="27"/>
      <c r="F57" s="27"/>
    </row>
    <row r="58" spans="1:6" ht="23.25" customHeight="1" x14ac:dyDescent="0.4">
      <c r="A58" s="9" t="s">
        <v>71</v>
      </c>
      <c r="B58" s="28"/>
      <c r="C58" s="28"/>
      <c r="D58" s="28"/>
      <c r="E58" s="28"/>
      <c r="F58" s="28"/>
    </row>
    <row r="59" spans="1:6" ht="16.649999999999999" customHeight="1" x14ac:dyDescent="0.3">
      <c r="A59" s="10" t="s">
        <v>72</v>
      </c>
      <c r="B59" s="28"/>
      <c r="C59" s="28"/>
      <c r="D59" s="28"/>
      <c r="E59" s="28"/>
      <c r="F59" s="28"/>
    </row>
    <row r="60" spans="1:6" ht="16.649999999999999" customHeight="1" x14ac:dyDescent="0.3">
      <c r="A60" s="10" t="s">
        <v>46</v>
      </c>
      <c r="B60" s="28"/>
      <c r="C60" s="28"/>
      <c r="D60" s="28"/>
      <c r="E60" s="28"/>
      <c r="F60" s="28"/>
    </row>
    <row r="61" spans="1:6" ht="16.649999999999999" customHeight="1" x14ac:dyDescent="0.35">
      <c r="A61" s="38" t="s">
        <v>73</v>
      </c>
      <c r="B61" s="12">
        <v>2019</v>
      </c>
      <c r="C61" s="13" t="s">
        <v>47</v>
      </c>
      <c r="D61" s="49" t="s">
        <v>74</v>
      </c>
      <c r="E61" s="28"/>
      <c r="F61" s="28"/>
    </row>
    <row r="62" spans="1:6" ht="16.649999999999999" customHeight="1" x14ac:dyDescent="0.35">
      <c r="A62" s="50" t="s">
        <v>75</v>
      </c>
      <c r="B62" s="51">
        <v>232</v>
      </c>
      <c r="C62" s="52">
        <v>4669</v>
      </c>
      <c r="D62" s="52">
        <v>4901</v>
      </c>
      <c r="E62" s="28"/>
      <c r="F62" s="28"/>
    </row>
    <row r="63" spans="1:6" ht="16.649999999999999" customHeight="1" x14ac:dyDescent="0.35">
      <c r="A63" s="4" t="s">
        <v>76</v>
      </c>
      <c r="B63" s="19">
        <v>0</v>
      </c>
      <c r="C63" s="3">
        <v>-2000</v>
      </c>
      <c r="D63" s="3">
        <v>-2000</v>
      </c>
      <c r="E63" s="28"/>
      <c r="F63" s="28"/>
    </row>
    <row r="64" spans="1:6" ht="16.649999999999999" customHeight="1" x14ac:dyDescent="0.35">
      <c r="A64" s="38" t="s">
        <v>77</v>
      </c>
      <c r="B64" s="30">
        <v>-14</v>
      </c>
      <c r="C64" s="53">
        <v>-135</v>
      </c>
      <c r="D64" s="53">
        <v>-149</v>
      </c>
      <c r="E64" s="28"/>
      <c r="F64" s="28"/>
    </row>
    <row r="65" spans="1:6" ht="16.649999999999999" customHeight="1" x14ac:dyDescent="0.35">
      <c r="A65" s="50" t="s">
        <v>78</v>
      </c>
      <c r="B65" s="54">
        <v>218</v>
      </c>
      <c r="C65" s="55">
        <v>2534</v>
      </c>
      <c r="D65" s="55">
        <v>2752</v>
      </c>
      <c r="E65" s="28"/>
      <c r="F65" s="28"/>
    </row>
    <row r="66" spans="1:6" ht="16.649999999999999" customHeight="1" x14ac:dyDescent="0.35">
      <c r="A66" s="38" t="s">
        <v>79</v>
      </c>
      <c r="B66" s="30">
        <v>-61</v>
      </c>
      <c r="C66" s="22">
        <v>-709000000</v>
      </c>
      <c r="D66" s="22">
        <v>-770000000</v>
      </c>
      <c r="E66" s="28"/>
      <c r="F66" s="28"/>
    </row>
    <row r="67" spans="1:6" ht="16.649999999999999" customHeight="1" x14ac:dyDescent="0.35">
      <c r="A67" s="50" t="s">
        <v>80</v>
      </c>
      <c r="B67" s="51">
        <v>157</v>
      </c>
      <c r="C67" s="52">
        <v>1825</v>
      </c>
      <c r="D67" s="52">
        <v>1982</v>
      </c>
      <c r="E67" s="28"/>
      <c r="F67" s="28"/>
    </row>
    <row r="68" spans="1:6" ht="15.5" x14ac:dyDescent="0.35">
      <c r="A68" s="56" t="s">
        <v>81</v>
      </c>
      <c r="B68" s="57">
        <v>0.46</v>
      </c>
      <c r="C68" s="58">
        <v>5.6</v>
      </c>
      <c r="D68" s="59"/>
      <c r="E68" s="60"/>
      <c r="F68" s="60"/>
    </row>
    <row r="69" spans="1:6" x14ac:dyDescent="0.25">
      <c r="A69" s="61"/>
      <c r="B69" s="61"/>
      <c r="C69" s="61"/>
      <c r="D69" s="61"/>
      <c r="E69" s="60"/>
      <c r="F69" s="60"/>
    </row>
    <row r="70" spans="1:6" ht="15.5" x14ac:dyDescent="0.35">
      <c r="A70" s="38" t="s">
        <v>82</v>
      </c>
      <c r="B70" s="12">
        <v>2019</v>
      </c>
      <c r="C70" s="60"/>
      <c r="D70" s="60"/>
      <c r="E70" s="60"/>
      <c r="F70" s="60"/>
    </row>
    <row r="71" spans="1:6" ht="15.5" x14ac:dyDescent="0.35">
      <c r="A71" s="50" t="s">
        <v>83</v>
      </c>
      <c r="B71" s="51">
        <v>4669</v>
      </c>
      <c r="C71" s="60"/>
      <c r="D71" s="60"/>
      <c r="E71" s="60"/>
      <c r="F71" s="60"/>
    </row>
    <row r="72" spans="1:6" ht="15.5" x14ac:dyDescent="0.35">
      <c r="A72" s="4" t="s">
        <v>84</v>
      </c>
      <c r="B72" s="19">
        <v>232</v>
      </c>
      <c r="C72" s="60"/>
      <c r="D72" s="60"/>
      <c r="E72" s="60"/>
      <c r="F72" s="60"/>
    </row>
    <row r="73" spans="1:6" ht="15.5" x14ac:dyDescent="0.35">
      <c r="A73" s="320" t="s">
        <v>715</v>
      </c>
      <c r="B73" s="30">
        <v>-360</v>
      </c>
      <c r="C73" s="60"/>
      <c r="D73" s="60"/>
      <c r="E73" s="60"/>
      <c r="F73" s="60"/>
    </row>
    <row r="74" spans="1:6" ht="15.5" x14ac:dyDescent="0.35">
      <c r="A74" s="23" t="s">
        <v>85</v>
      </c>
      <c r="B74" s="32">
        <v>4541</v>
      </c>
      <c r="C74" s="60"/>
      <c r="D74" s="60"/>
      <c r="E74" s="60"/>
      <c r="F74" s="60"/>
    </row>
    <row r="75" spans="1:6" x14ac:dyDescent="0.25">
      <c r="A75" s="61"/>
      <c r="B75" s="61"/>
      <c r="C75" s="60"/>
      <c r="D75" s="60"/>
      <c r="E75" s="60"/>
      <c r="F75" s="60"/>
    </row>
    <row r="76" spans="1:6" ht="23.25" customHeight="1" x14ac:dyDescent="0.25">
      <c r="A76" s="330" t="s">
        <v>86</v>
      </c>
      <c r="B76" s="326"/>
      <c r="C76" s="326"/>
      <c r="D76" s="326"/>
      <c r="E76" s="326"/>
      <c r="F76" s="326"/>
    </row>
    <row r="77" spans="1:6" ht="23.25" customHeight="1" x14ac:dyDescent="0.4">
      <c r="A77" s="9"/>
    </row>
    <row r="78" spans="1:6" ht="23.25" customHeight="1" x14ac:dyDescent="0.4">
      <c r="A78" s="9" t="s">
        <v>5</v>
      </c>
    </row>
    <row r="79" spans="1:6" ht="19.149999999999999" customHeight="1" x14ac:dyDescent="0.35">
      <c r="A79" s="11" t="s">
        <v>51</v>
      </c>
      <c r="B79" s="12">
        <v>2019</v>
      </c>
      <c r="C79" s="13">
        <v>2018</v>
      </c>
      <c r="D79" s="13">
        <v>2017</v>
      </c>
      <c r="E79" s="13">
        <f>D79-1</f>
        <v>2016</v>
      </c>
      <c r="F79" s="13">
        <f>E79-1</f>
        <v>2015</v>
      </c>
    </row>
    <row r="80" spans="1:6" ht="19.149999999999999" customHeight="1" x14ac:dyDescent="0.35">
      <c r="A80" s="50" t="s">
        <v>87</v>
      </c>
      <c r="B80" s="51">
        <v>64273</v>
      </c>
      <c r="C80" s="52">
        <v>56574</v>
      </c>
      <c r="D80" s="62">
        <v>51515000000</v>
      </c>
      <c r="E80" s="62">
        <v>50891000000</v>
      </c>
      <c r="F80" s="62">
        <v>49785000000</v>
      </c>
    </row>
    <row r="81" spans="1:11" ht="19.149999999999999" customHeight="1" x14ac:dyDescent="0.35">
      <c r="A81" s="4" t="s">
        <v>88</v>
      </c>
      <c r="B81" s="17">
        <v>32592</v>
      </c>
      <c r="C81" s="63">
        <v>29557</v>
      </c>
      <c r="D81" s="63">
        <v>27816</v>
      </c>
      <c r="E81" s="63">
        <v>25923</v>
      </c>
      <c r="F81" s="63">
        <v>24596</v>
      </c>
    </row>
    <row r="82" spans="1:11" ht="19.149999999999999" customHeight="1" x14ac:dyDescent="0.35">
      <c r="A82" s="4" t="s">
        <v>89</v>
      </c>
      <c r="B82" s="17">
        <v>4815</v>
      </c>
      <c r="C82" s="63">
        <v>4363</v>
      </c>
      <c r="D82" s="63">
        <v>3835</v>
      </c>
      <c r="E82" s="18">
        <v>3527000000</v>
      </c>
      <c r="F82" s="18">
        <v>3867000000</v>
      </c>
    </row>
    <row r="83" spans="1:11" ht="19.149999999999999" customHeight="1" x14ac:dyDescent="0.35">
      <c r="A83" s="4" t="s">
        <v>90</v>
      </c>
      <c r="B83" s="19">
        <v>84654</v>
      </c>
      <c r="C83" s="3">
        <v>87143</v>
      </c>
      <c r="D83" s="3">
        <v>87170</v>
      </c>
      <c r="E83" s="3">
        <v>87242</v>
      </c>
      <c r="F83" s="3">
        <v>87937</v>
      </c>
    </row>
    <row r="84" spans="1:11" ht="19.149999999999999" customHeight="1" x14ac:dyDescent="0.35">
      <c r="A84" s="4" t="s">
        <v>91</v>
      </c>
      <c r="B84" s="311">
        <v>22009</v>
      </c>
      <c r="C84" s="3">
        <v>23766</v>
      </c>
      <c r="D84" s="3">
        <v>23508</v>
      </c>
      <c r="E84" s="3">
        <v>23091</v>
      </c>
      <c r="F84" s="3">
        <v>23079</v>
      </c>
    </row>
    <row r="85" spans="1:11" ht="19.149999999999999" customHeight="1" x14ac:dyDescent="0.35">
      <c r="A85" s="4" t="s">
        <v>92</v>
      </c>
      <c r="B85" s="311">
        <v>3284</v>
      </c>
      <c r="C85" s="3">
        <v>3284</v>
      </c>
      <c r="D85" s="3">
        <v>3175</v>
      </c>
      <c r="E85" s="3">
        <v>3175</v>
      </c>
      <c r="F85" s="3">
        <v>3139</v>
      </c>
    </row>
    <row r="86" spans="1:11" ht="19.149999999999999" customHeight="1" x14ac:dyDescent="0.35">
      <c r="A86" s="4" t="s">
        <v>93</v>
      </c>
      <c r="B86" s="311">
        <v>5151</v>
      </c>
      <c r="C86" s="3">
        <v>5127</v>
      </c>
      <c r="D86" s="3">
        <v>5095</v>
      </c>
      <c r="E86" s="3">
        <v>5061</v>
      </c>
      <c r="F86" s="3">
        <v>5033</v>
      </c>
    </row>
    <row r="87" spans="1:11" ht="19.149999999999999" customHeight="1" x14ac:dyDescent="0.35">
      <c r="A87" s="38" t="s">
        <v>94</v>
      </c>
      <c r="B87" s="30">
        <v>12720</v>
      </c>
      <c r="C87" s="53">
        <v>12219</v>
      </c>
      <c r="D87" s="53">
        <v>12234</v>
      </c>
      <c r="E87" s="53">
        <v>11947</v>
      </c>
      <c r="F87" s="53">
        <v>12678</v>
      </c>
    </row>
    <row r="88" spans="1:11" ht="15.75" customHeight="1" x14ac:dyDescent="0.3">
      <c r="A88" s="329"/>
      <c r="B88" s="329"/>
      <c r="C88" s="329"/>
      <c r="D88" s="329"/>
      <c r="E88" s="329"/>
      <c r="F88" s="329"/>
      <c r="G88" s="326"/>
      <c r="H88" s="326"/>
      <c r="I88" s="326"/>
      <c r="J88" s="326"/>
      <c r="K88" s="326"/>
    </row>
    <row r="89" spans="1:11" ht="32.5" customHeight="1" x14ac:dyDescent="0.25">
      <c r="A89" s="330" t="s">
        <v>95</v>
      </c>
      <c r="B89" s="326"/>
      <c r="C89" s="326"/>
      <c r="D89" s="326"/>
      <c r="E89" s="326"/>
      <c r="F89" s="326"/>
    </row>
    <row r="90" spans="1:11" ht="15.75" customHeight="1" x14ac:dyDescent="0.25">
      <c r="A90" s="60" t="s">
        <v>96</v>
      </c>
    </row>
    <row r="91" spans="1:11" ht="16.649999999999999" customHeight="1" x14ac:dyDescent="0.25"/>
    <row r="92" spans="1:11" ht="16.649999999999999" customHeight="1" x14ac:dyDescent="0.25"/>
    <row r="93" spans="1:11" ht="16.649999999999999" customHeight="1" x14ac:dyDescent="0.25"/>
    <row r="94" spans="1:11" ht="16.649999999999999" customHeight="1" x14ac:dyDescent="0.25"/>
    <row r="95" spans="1:11" ht="16.649999999999999" customHeight="1" x14ac:dyDescent="0.25"/>
    <row r="96" spans="1:11" ht="16.649999999999999" customHeight="1" x14ac:dyDescent="0.25"/>
    <row r="97" ht="16.649999999999999" customHeight="1" x14ac:dyDescent="0.25"/>
    <row r="98" ht="16.649999999999999" customHeight="1" x14ac:dyDescent="0.25"/>
    <row r="99" ht="16.649999999999999" customHeight="1" x14ac:dyDescent="0.25"/>
    <row r="100" ht="16.649999999999999" customHeight="1" x14ac:dyDescent="0.25"/>
    <row r="101" ht="16.649999999999999" customHeight="1" x14ac:dyDescent="0.25"/>
    <row r="102" ht="16.649999999999999" customHeight="1" x14ac:dyDescent="0.25"/>
    <row r="103" ht="16.649999999999999" customHeight="1" x14ac:dyDescent="0.25"/>
    <row r="104" ht="16.649999999999999" customHeight="1" x14ac:dyDescent="0.25"/>
    <row r="105" ht="16.649999999999999" customHeight="1" x14ac:dyDescent="0.25"/>
    <row r="106" ht="16.649999999999999" customHeight="1" x14ac:dyDescent="0.25"/>
    <row r="107" ht="16.649999999999999" customHeight="1" x14ac:dyDescent="0.25"/>
    <row r="108" ht="16.649999999999999" customHeight="1" x14ac:dyDescent="0.25"/>
    <row r="109" ht="16.649999999999999" customHeight="1" x14ac:dyDescent="0.25"/>
    <row r="110" ht="16.649999999999999" customHeight="1" x14ac:dyDescent="0.25"/>
    <row r="111" ht="16.649999999999999" customHeight="1" x14ac:dyDescent="0.25"/>
    <row r="112" ht="16.649999999999999" customHeight="1" x14ac:dyDescent="0.25"/>
    <row r="113" ht="16.649999999999999" customHeight="1" x14ac:dyDescent="0.25"/>
    <row r="114" ht="16.649999999999999" customHeight="1" x14ac:dyDescent="0.25"/>
    <row r="115" ht="16.649999999999999" customHeight="1" x14ac:dyDescent="0.25"/>
    <row r="116" ht="16.649999999999999" customHeight="1" x14ac:dyDescent="0.25"/>
    <row r="117" ht="16.649999999999999" customHeight="1" x14ac:dyDescent="0.25"/>
    <row r="118" ht="16.649999999999999" customHeight="1" x14ac:dyDescent="0.25"/>
  </sheetData>
  <mergeCells count="3">
    <mergeCell ref="A88:K88"/>
    <mergeCell ref="A89:F89"/>
    <mergeCell ref="A76:F76"/>
  </mergeCells>
  <pageMargins left="0.75" right="0.75" top="1" bottom="1" header="0.5" footer="0.5"/>
  <pageSetup scale="3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4"/>
  <sheetViews>
    <sheetView showRuler="0" zoomScaleNormal="100" workbookViewId="0"/>
  </sheetViews>
  <sheetFormatPr defaultColWidth="13.08984375" defaultRowHeight="12.5" x14ac:dyDescent="0.25"/>
  <cols>
    <col min="1" max="1" width="67.36328125" customWidth="1"/>
    <col min="2" max="17" width="20.1796875" customWidth="1"/>
  </cols>
  <sheetData>
    <row r="1" spans="1:6" ht="23.25" customHeight="1" x14ac:dyDescent="0.4">
      <c r="A1" s="9" t="s">
        <v>6</v>
      </c>
      <c r="B1" s="28"/>
    </row>
    <row r="2" spans="1:6" ht="16.649999999999999" customHeight="1" x14ac:dyDescent="0.35">
      <c r="A2" s="11" t="s">
        <v>46</v>
      </c>
      <c r="B2" s="12">
        <v>2019</v>
      </c>
      <c r="C2" s="13">
        <v>2018</v>
      </c>
      <c r="D2" s="13">
        <v>2017</v>
      </c>
      <c r="E2" s="13">
        <f>D2-1</f>
        <v>2016</v>
      </c>
      <c r="F2" s="13">
        <f>E2-1</f>
        <v>2015</v>
      </c>
    </row>
    <row r="3" spans="1:6" ht="16.649999999999999" customHeight="1" x14ac:dyDescent="0.3">
      <c r="A3" s="64"/>
      <c r="B3" s="64"/>
      <c r="C3" s="64"/>
      <c r="D3" s="64"/>
      <c r="E3" s="64"/>
      <c r="F3" s="64"/>
    </row>
    <row r="4" spans="1:6" ht="16.649999999999999" customHeight="1" x14ac:dyDescent="0.35">
      <c r="A4" s="2" t="s">
        <v>97</v>
      </c>
    </row>
    <row r="5" spans="1:6" ht="16.649999999999999" customHeight="1" x14ac:dyDescent="0.35">
      <c r="A5" s="4" t="s">
        <v>98</v>
      </c>
      <c r="B5" s="65">
        <v>76.36</v>
      </c>
      <c r="C5" s="66">
        <v>70.540000000000006</v>
      </c>
      <c r="D5" s="66">
        <v>83.38</v>
      </c>
      <c r="E5" s="66">
        <v>78.72</v>
      </c>
      <c r="F5" s="66">
        <v>69.59</v>
      </c>
    </row>
    <row r="6" spans="1:6" ht="16.649999999999999" customHeight="1" x14ac:dyDescent="0.35">
      <c r="A6" s="4" t="s">
        <v>99</v>
      </c>
      <c r="B6" s="65">
        <v>53.51</v>
      </c>
      <c r="C6" s="66">
        <v>47.19</v>
      </c>
      <c r="D6" s="66">
        <v>62.67</v>
      </c>
      <c r="E6" s="66">
        <v>57.97</v>
      </c>
      <c r="F6" s="66">
        <v>55.18</v>
      </c>
    </row>
    <row r="7" spans="1:6" ht="16.649999999999999" customHeight="1" x14ac:dyDescent="0.35">
      <c r="A7" s="4" t="s">
        <v>100</v>
      </c>
      <c r="B7" s="65">
        <v>75.41</v>
      </c>
      <c r="C7" s="66">
        <v>56.77</v>
      </c>
      <c r="D7" s="66">
        <v>63.24</v>
      </c>
      <c r="E7" s="66">
        <v>71.989999999999995</v>
      </c>
      <c r="F7" s="66">
        <v>59.21</v>
      </c>
    </row>
    <row r="8" spans="1:6" s="277" customFormat="1" ht="16.649999999999999" customHeight="1" x14ac:dyDescent="0.35">
      <c r="A8" s="278"/>
      <c r="B8" s="65"/>
      <c r="C8" s="66"/>
      <c r="D8" s="66"/>
      <c r="E8" s="66"/>
      <c r="F8" s="66"/>
    </row>
    <row r="9" spans="1:6" ht="16.649999999999999" customHeight="1" x14ac:dyDescent="0.35">
      <c r="A9" s="2" t="s">
        <v>101</v>
      </c>
      <c r="B9" s="67">
        <v>0.376</v>
      </c>
      <c r="C9" s="68">
        <v>-6.7000000000000004E-2</v>
      </c>
      <c r="D9" s="68">
        <v>-9.5000000000000001E-2</v>
      </c>
      <c r="E9" s="68">
        <v>0.249</v>
      </c>
      <c r="F9" s="68">
        <v>-6.9000000000000006E-2</v>
      </c>
    </row>
    <row r="10" spans="1:6" ht="16.649999999999999" customHeight="1" x14ac:dyDescent="0.35">
      <c r="A10" s="2" t="s">
        <v>102</v>
      </c>
      <c r="B10" s="33">
        <v>36.75</v>
      </c>
      <c r="C10" s="34">
        <v>32.1</v>
      </c>
      <c r="D10" s="34">
        <v>35.82</v>
      </c>
      <c r="E10" s="34">
        <v>36.82</v>
      </c>
      <c r="F10" s="34">
        <v>34.89</v>
      </c>
    </row>
    <row r="11" spans="1:6" ht="16.649999999999999" customHeight="1" x14ac:dyDescent="0.35">
      <c r="A11" s="2" t="s">
        <v>705</v>
      </c>
      <c r="B11" s="302" t="s">
        <v>706</v>
      </c>
      <c r="C11" s="303" t="s">
        <v>707</v>
      </c>
      <c r="D11" s="303" t="s">
        <v>707</v>
      </c>
      <c r="E11" s="303" t="s">
        <v>708</v>
      </c>
      <c r="F11" s="303" t="s">
        <v>709</v>
      </c>
    </row>
    <row r="12" spans="1:6" ht="16.649999999999999" customHeight="1" x14ac:dyDescent="0.25"/>
    <row r="13" spans="1:6" ht="16.649999999999999" customHeight="1" x14ac:dyDescent="0.35">
      <c r="A13" s="2" t="s">
        <v>103</v>
      </c>
      <c r="B13" s="28"/>
      <c r="C13" s="28"/>
      <c r="D13" s="28"/>
      <c r="E13" s="28"/>
      <c r="F13" s="28"/>
    </row>
    <row r="14" spans="1:6" ht="16.649999999999999" customHeight="1" x14ac:dyDescent="0.35">
      <c r="A14" s="4" t="s">
        <v>104</v>
      </c>
      <c r="B14" s="65">
        <v>2.4500000000000002</v>
      </c>
      <c r="C14" s="66">
        <v>2.42</v>
      </c>
      <c r="D14" s="66">
        <v>2.17</v>
      </c>
      <c r="E14" s="66">
        <v>1.92</v>
      </c>
      <c r="F14" s="66">
        <v>1.67</v>
      </c>
    </row>
    <row r="15" spans="1:6" ht="16.649999999999999" customHeight="1" x14ac:dyDescent="0.35">
      <c r="A15" s="4" t="s">
        <v>105</v>
      </c>
      <c r="B15" s="300">
        <f>B14/B7</f>
        <v>3.2489059806391732E-2</v>
      </c>
      <c r="C15" s="70">
        <v>4.2599999999999999E-2</v>
      </c>
      <c r="D15" s="70">
        <v>3.4000000000000002E-2</v>
      </c>
      <c r="E15" s="70">
        <v>2.7E-2</v>
      </c>
      <c r="F15" s="70" t="s">
        <v>106</v>
      </c>
    </row>
    <row r="16" spans="1:6" ht="16.649999999999999" customHeight="1" x14ac:dyDescent="0.35">
      <c r="A16" s="4" t="s">
        <v>107</v>
      </c>
      <c r="B16" s="300">
        <v>0.48899999999999999</v>
      </c>
      <c r="C16" s="70">
        <v>0.54749999999999999</v>
      </c>
      <c r="D16" s="70">
        <v>0.47399999999999998</v>
      </c>
      <c r="E16" s="70">
        <v>0.45500000000000002</v>
      </c>
      <c r="F16" s="70" t="s">
        <v>108</v>
      </c>
    </row>
    <row r="17" spans="1:7" ht="16.649999999999999" customHeight="1" x14ac:dyDescent="0.3">
      <c r="B17" s="301"/>
      <c r="C17" s="28"/>
      <c r="D17" s="28"/>
      <c r="E17" s="28"/>
      <c r="F17" s="28"/>
    </row>
    <row r="18" spans="1:7" ht="16.649999999999999" customHeight="1" x14ac:dyDescent="0.35">
      <c r="A18" s="2" t="s">
        <v>109</v>
      </c>
      <c r="B18" s="71">
        <v>361985000</v>
      </c>
      <c r="C18" s="72">
        <v>325811000</v>
      </c>
      <c r="D18" s="72">
        <v>325811000</v>
      </c>
      <c r="E18" s="72">
        <v>325811000</v>
      </c>
      <c r="F18" s="72">
        <v>325811000</v>
      </c>
    </row>
    <row r="19" spans="1:7" ht="16.649999999999999" customHeight="1" x14ac:dyDescent="0.25"/>
    <row r="20" spans="1:7" ht="16.649999999999999" customHeight="1" x14ac:dyDescent="0.25"/>
    <row r="21" spans="1:7" ht="16.649999999999999" customHeight="1" x14ac:dyDescent="0.25"/>
    <row r="22" spans="1:7" ht="16.649999999999999" customHeight="1" x14ac:dyDescent="0.25"/>
    <row r="23" spans="1:7" ht="16.649999999999999" customHeight="1" x14ac:dyDescent="0.25"/>
    <row r="24" spans="1:7" ht="16.649999999999999" customHeight="1" x14ac:dyDescent="0.25"/>
    <row r="25" spans="1:7" ht="23.25" customHeight="1" x14ac:dyDescent="0.4">
      <c r="A25" s="332" t="s">
        <v>110</v>
      </c>
      <c r="B25" s="326"/>
      <c r="C25" s="326"/>
      <c r="D25" s="326"/>
      <c r="E25" s="326"/>
      <c r="F25" s="326"/>
      <c r="G25" s="326"/>
    </row>
    <row r="26" spans="1:7" ht="16.649999999999999" customHeight="1" x14ac:dyDescent="0.3">
      <c r="A26" s="331" t="s">
        <v>111</v>
      </c>
      <c r="B26" s="326"/>
      <c r="C26" s="326"/>
      <c r="D26" s="326"/>
      <c r="E26" s="326"/>
      <c r="F26" s="326"/>
      <c r="G26" s="326"/>
    </row>
    <row r="27" spans="1:7" ht="16.649999999999999" customHeight="1" x14ac:dyDescent="0.25"/>
    <row r="28" spans="1:7" ht="16.649999999999999" customHeight="1" x14ac:dyDescent="0.25">
      <c r="A28" s="10" t="s">
        <v>112</v>
      </c>
      <c r="B28" s="10" t="s">
        <v>113</v>
      </c>
      <c r="C28" s="10" t="s">
        <v>114</v>
      </c>
      <c r="D28" s="10" t="s">
        <v>115</v>
      </c>
    </row>
    <row r="29" spans="1:7" ht="16.649999999999999" customHeight="1" x14ac:dyDescent="0.25">
      <c r="A29" s="73">
        <v>2008</v>
      </c>
      <c r="B29" s="74">
        <v>2.25</v>
      </c>
      <c r="C29" s="74">
        <v>1.22</v>
      </c>
      <c r="D29" s="75">
        <v>0.54222222222222205</v>
      </c>
    </row>
    <row r="30" spans="1:7" ht="16.649999999999999" customHeight="1" x14ac:dyDescent="0.25">
      <c r="A30" s="73">
        <v>2009</v>
      </c>
      <c r="B30" s="74">
        <v>2.68</v>
      </c>
      <c r="C30" s="74">
        <v>1.24</v>
      </c>
      <c r="D30" s="75">
        <v>0.462686567164179</v>
      </c>
    </row>
    <row r="31" spans="1:7" ht="16.649999999999999" customHeight="1" x14ac:dyDescent="0.25">
      <c r="A31" s="73">
        <v>2010</v>
      </c>
      <c r="B31" s="74">
        <v>3.01</v>
      </c>
      <c r="C31" s="74">
        <v>1.26</v>
      </c>
      <c r="D31" s="75">
        <v>0.418604651162791</v>
      </c>
    </row>
    <row r="32" spans="1:7" ht="16.649999999999999" customHeight="1" x14ac:dyDescent="0.25">
      <c r="A32" s="73">
        <v>2011</v>
      </c>
      <c r="B32" s="74">
        <v>3.33</v>
      </c>
      <c r="C32" s="74">
        <v>1.28</v>
      </c>
      <c r="D32" s="75">
        <v>0.38438438438438399</v>
      </c>
    </row>
    <row r="33" spans="1:4" ht="16.649999999999999" customHeight="1" x14ac:dyDescent="0.25">
      <c r="A33" s="73">
        <v>2012</v>
      </c>
      <c r="B33" s="74">
        <v>4.0999999999999996</v>
      </c>
      <c r="C33" s="74">
        <v>1.3</v>
      </c>
      <c r="D33" s="75">
        <v>0.31707317073170699</v>
      </c>
    </row>
    <row r="34" spans="1:4" ht="16.649999999999999" customHeight="1" x14ac:dyDescent="0.25">
      <c r="A34" s="73">
        <v>2013</v>
      </c>
      <c r="B34" s="74">
        <v>3.88</v>
      </c>
      <c r="C34" s="74">
        <v>1.35</v>
      </c>
      <c r="D34" s="75">
        <v>0.347938144329897</v>
      </c>
    </row>
    <row r="35" spans="1:4" ht="16.649999999999999" customHeight="1" x14ac:dyDescent="0.25">
      <c r="A35" s="73">
        <v>2014</v>
      </c>
      <c r="B35" s="74">
        <v>4.68</v>
      </c>
      <c r="C35" s="74">
        <v>1.42</v>
      </c>
      <c r="D35" s="75">
        <v>0.30341880341880301</v>
      </c>
    </row>
    <row r="36" spans="1:4" ht="16.649999999999999" customHeight="1" x14ac:dyDescent="0.25">
      <c r="A36" s="73">
        <v>2015</v>
      </c>
      <c r="B36" s="74">
        <v>4.2</v>
      </c>
      <c r="C36" s="74">
        <v>1.67</v>
      </c>
      <c r="D36" s="75">
        <v>0.3976190476</v>
      </c>
    </row>
    <row r="37" spans="1:4" ht="16.649999999999999" customHeight="1" x14ac:dyDescent="0.25">
      <c r="A37" s="73">
        <v>2016</v>
      </c>
      <c r="B37" s="74">
        <v>4.22</v>
      </c>
      <c r="C37" s="74">
        <v>1.92</v>
      </c>
      <c r="D37" s="75">
        <v>0.49</v>
      </c>
    </row>
    <row r="38" spans="1:4" ht="16.649999999999999" customHeight="1" x14ac:dyDescent="0.25">
      <c r="A38" s="73">
        <v>2017</v>
      </c>
      <c r="B38" s="74">
        <v>4.58</v>
      </c>
      <c r="C38" s="74">
        <v>2.17</v>
      </c>
      <c r="D38" s="75">
        <v>0.47399999999999998</v>
      </c>
    </row>
    <row r="39" spans="1:4" ht="16.649999999999999" customHeight="1" x14ac:dyDescent="0.25">
      <c r="A39" s="73">
        <v>2018</v>
      </c>
      <c r="B39" s="74">
        <v>4.42</v>
      </c>
      <c r="C39" s="74">
        <v>2.42</v>
      </c>
      <c r="D39" s="75">
        <v>0.54749999999999999</v>
      </c>
    </row>
    <row r="40" spans="1:4" ht="16.649999999999999" customHeight="1" x14ac:dyDescent="0.25">
      <c r="A40" s="73">
        <v>2019</v>
      </c>
      <c r="B40" s="74">
        <v>5.01</v>
      </c>
      <c r="C40" s="74">
        <v>2.4500000000000002</v>
      </c>
      <c r="D40" s="75">
        <f>C40/B40</f>
        <v>0.48902195608782439</v>
      </c>
    </row>
    <row r="41" spans="1:4" ht="16.649999999999999" customHeight="1" x14ac:dyDescent="0.25"/>
    <row r="42" spans="1:4" ht="16.649999999999999" customHeight="1" x14ac:dyDescent="0.25">
      <c r="B42" s="10" t="s">
        <v>114</v>
      </c>
    </row>
    <row r="43" spans="1:4" ht="16.649999999999999" customHeight="1" x14ac:dyDescent="0.25">
      <c r="A43" s="73">
        <v>2004</v>
      </c>
      <c r="B43" s="74">
        <v>0.8</v>
      </c>
    </row>
    <row r="44" spans="1:4" ht="16.649999999999999" customHeight="1" x14ac:dyDescent="0.25">
      <c r="A44" s="73">
        <v>2005</v>
      </c>
      <c r="B44" s="74">
        <v>1</v>
      </c>
    </row>
    <row r="45" spans="1:4" ht="16.649999999999999" customHeight="1" x14ac:dyDescent="0.25">
      <c r="A45" s="73">
        <v>2006</v>
      </c>
      <c r="B45" s="74">
        <v>1.08</v>
      </c>
    </row>
    <row r="46" spans="1:4" ht="16.649999999999999" customHeight="1" x14ac:dyDescent="0.25">
      <c r="A46" s="73">
        <v>2007</v>
      </c>
      <c r="B46" s="74">
        <v>1.1599999999999999</v>
      </c>
    </row>
    <row r="47" spans="1:4" ht="16.649999999999999" customHeight="1" x14ac:dyDescent="0.25">
      <c r="A47" s="73">
        <v>2008</v>
      </c>
      <c r="B47" s="74">
        <v>1.22</v>
      </c>
    </row>
    <row r="48" spans="1:4" ht="16.649999999999999" customHeight="1" x14ac:dyDescent="0.25">
      <c r="A48" s="73">
        <v>2009</v>
      </c>
      <c r="B48" s="74">
        <v>1.24</v>
      </c>
    </row>
    <row r="49" spans="1:2" ht="16.649999999999999" customHeight="1" x14ac:dyDescent="0.25">
      <c r="A49" s="73">
        <v>2010</v>
      </c>
      <c r="B49" s="74">
        <v>1.26</v>
      </c>
    </row>
    <row r="50" spans="1:2" ht="16.649999999999999" customHeight="1" x14ac:dyDescent="0.25">
      <c r="A50" s="73">
        <v>2011</v>
      </c>
      <c r="B50" s="74">
        <v>1.28</v>
      </c>
    </row>
    <row r="51" spans="1:2" ht="16.649999999999999" customHeight="1" x14ac:dyDescent="0.25">
      <c r="A51" s="73">
        <v>2012</v>
      </c>
      <c r="B51" s="74">
        <v>1.3</v>
      </c>
    </row>
    <row r="52" spans="1:2" ht="16.649999999999999" customHeight="1" x14ac:dyDescent="0.25">
      <c r="A52" s="73">
        <v>2013</v>
      </c>
      <c r="B52" s="74">
        <v>1.35</v>
      </c>
    </row>
    <row r="53" spans="1:2" ht="16.649999999999999" customHeight="1" x14ac:dyDescent="0.25">
      <c r="A53" s="73">
        <v>2014</v>
      </c>
      <c r="B53" s="74">
        <v>1.42</v>
      </c>
    </row>
    <row r="54" spans="1:2" ht="16.649999999999999" customHeight="1" x14ac:dyDescent="0.25">
      <c r="A54" s="73">
        <v>2015</v>
      </c>
      <c r="B54" s="74">
        <v>1.67</v>
      </c>
    </row>
    <row r="55" spans="1:2" ht="16.649999999999999" customHeight="1" x14ac:dyDescent="0.25">
      <c r="A55" s="73">
        <v>2016</v>
      </c>
      <c r="B55" s="74">
        <v>1.92</v>
      </c>
    </row>
    <row r="56" spans="1:2" ht="16.649999999999999" customHeight="1" x14ac:dyDescent="0.25">
      <c r="A56" s="73">
        <v>2017</v>
      </c>
      <c r="B56" s="74">
        <v>2.17</v>
      </c>
    </row>
    <row r="57" spans="1:2" ht="16.649999999999999" customHeight="1" x14ac:dyDescent="0.25">
      <c r="A57" s="73">
        <v>2018</v>
      </c>
      <c r="B57" s="74">
        <v>2.42</v>
      </c>
    </row>
    <row r="58" spans="1:2" ht="16.649999999999999" customHeight="1" x14ac:dyDescent="0.25">
      <c r="A58" s="73">
        <v>2019</v>
      </c>
      <c r="B58" s="74">
        <v>2.4500000000000002</v>
      </c>
    </row>
    <row r="59" spans="1:2" ht="16.649999999999999" customHeight="1" x14ac:dyDescent="0.25">
      <c r="A59" s="73">
        <v>2020</v>
      </c>
      <c r="B59" s="74">
        <v>2.5499999999999998</v>
      </c>
    </row>
    <row r="60" spans="1:2" ht="23.25" customHeight="1" x14ac:dyDescent="0.25"/>
    <row r="61" spans="1:2" ht="16.649999999999999" customHeight="1" x14ac:dyDescent="0.25"/>
    <row r="62" spans="1:2" ht="16.649999999999999" customHeight="1" x14ac:dyDescent="0.25"/>
    <row r="63" spans="1:2" ht="16.649999999999999" customHeight="1" x14ac:dyDescent="0.25"/>
    <row r="64" spans="1:2"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row r="99" ht="16.649999999999999" customHeight="1" x14ac:dyDescent="0.25"/>
    <row r="100" ht="16.649999999999999" customHeight="1" x14ac:dyDescent="0.25"/>
    <row r="101" ht="16.649999999999999" customHeight="1" x14ac:dyDescent="0.25"/>
    <row r="102" ht="16.649999999999999" customHeight="1" x14ac:dyDescent="0.25"/>
    <row r="103" ht="16.649999999999999" customHeight="1" x14ac:dyDescent="0.25"/>
    <row r="104" ht="16.649999999999999" customHeight="1" x14ac:dyDescent="0.25"/>
  </sheetData>
  <mergeCells count="2">
    <mergeCell ref="A26:G26"/>
    <mergeCell ref="A25:G25"/>
  </mergeCells>
  <pageMargins left="0.75" right="0.75" top="1" bottom="1" header="0.5" footer="0.5"/>
  <pageSetup scale="4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
  <sheetViews>
    <sheetView showRuler="0" zoomScaleNormal="100" workbookViewId="0"/>
  </sheetViews>
  <sheetFormatPr defaultColWidth="13.08984375" defaultRowHeight="12.5" x14ac:dyDescent="0.25"/>
  <cols>
    <col min="1" max="1" width="39.54296875" customWidth="1"/>
    <col min="2" max="2" width="6.7265625" customWidth="1"/>
    <col min="3" max="3" width="23.90625" customWidth="1"/>
    <col min="4" max="4" width="20.1796875" customWidth="1"/>
    <col min="5" max="5" width="24.90625" customWidth="1"/>
    <col min="6" max="25" width="20.1796875" customWidth="1"/>
  </cols>
  <sheetData>
    <row r="1" spans="1:5" ht="20" customHeight="1" x14ac:dyDescent="0.25">
      <c r="A1" s="76" t="s">
        <v>116</v>
      </c>
    </row>
    <row r="2" spans="1:5" ht="16.649999999999999" customHeight="1" x14ac:dyDescent="0.35">
      <c r="A2" s="11" t="s">
        <v>117</v>
      </c>
      <c r="C2" s="77" t="s">
        <v>118</v>
      </c>
      <c r="D2" s="77" t="s">
        <v>119</v>
      </c>
      <c r="E2" s="77" t="s">
        <v>120</v>
      </c>
    </row>
    <row r="3" spans="1:5" ht="16.649999999999999" customHeight="1" x14ac:dyDescent="0.35">
      <c r="A3" s="78" t="s">
        <v>54</v>
      </c>
      <c r="B3" s="64"/>
      <c r="C3" s="64"/>
      <c r="D3" s="64"/>
      <c r="E3" s="64"/>
    </row>
    <row r="4" spans="1:5" ht="19.149999999999999" customHeight="1" x14ac:dyDescent="0.35">
      <c r="A4" s="4" t="s">
        <v>121</v>
      </c>
      <c r="C4" s="79" t="s">
        <v>122</v>
      </c>
      <c r="D4" s="79" t="s">
        <v>123</v>
      </c>
      <c r="E4" s="79" t="s">
        <v>124</v>
      </c>
    </row>
    <row r="5" spans="1:5" ht="16.649999999999999" customHeight="1" x14ac:dyDescent="0.35">
      <c r="A5" s="4" t="s">
        <v>125</v>
      </c>
      <c r="C5" s="79" t="s">
        <v>126</v>
      </c>
      <c r="D5" s="79" t="s">
        <v>127</v>
      </c>
      <c r="E5" s="79" t="s">
        <v>126</v>
      </c>
    </row>
    <row r="6" spans="1:5" ht="16.649999999999999" customHeight="1" x14ac:dyDescent="0.35">
      <c r="A6" s="4" t="s">
        <v>128</v>
      </c>
      <c r="C6" s="79" t="s">
        <v>129</v>
      </c>
      <c r="D6" s="79" t="s">
        <v>130</v>
      </c>
      <c r="E6" s="79" t="s">
        <v>131</v>
      </c>
    </row>
    <row r="7" spans="1:5" ht="16.649999999999999" customHeight="1" x14ac:dyDescent="0.25"/>
    <row r="8" spans="1:5" ht="16.649999999999999" customHeight="1" x14ac:dyDescent="0.35">
      <c r="A8" s="80" t="s">
        <v>51</v>
      </c>
    </row>
    <row r="9" spans="1:5" ht="32.5" customHeight="1" x14ac:dyDescent="0.35">
      <c r="A9" s="4" t="s">
        <v>121</v>
      </c>
      <c r="C9" s="79" t="s">
        <v>122</v>
      </c>
      <c r="D9" s="79" t="s">
        <v>132</v>
      </c>
      <c r="E9" s="79" t="s">
        <v>124</v>
      </c>
    </row>
    <row r="10" spans="1:5" ht="16.649999999999999" customHeight="1" x14ac:dyDescent="0.35">
      <c r="A10" s="4" t="s">
        <v>133</v>
      </c>
      <c r="C10" s="79" t="s">
        <v>134</v>
      </c>
      <c r="D10" s="79" t="s">
        <v>135</v>
      </c>
      <c r="E10" s="79" t="s">
        <v>136</v>
      </c>
    </row>
    <row r="11" spans="1:5" ht="16.649999999999999" customHeight="1" x14ac:dyDescent="0.35">
      <c r="A11" s="4" t="s">
        <v>125</v>
      </c>
      <c r="C11" s="79" t="s">
        <v>137</v>
      </c>
      <c r="D11" s="79" t="s">
        <v>138</v>
      </c>
      <c r="E11" s="79" t="s">
        <v>137</v>
      </c>
    </row>
    <row r="12" spans="1:5" ht="16.649999999999999" customHeight="1" x14ac:dyDescent="0.35">
      <c r="A12" s="4" t="s">
        <v>139</v>
      </c>
      <c r="C12" s="79" t="s">
        <v>140</v>
      </c>
      <c r="D12" s="79" t="s">
        <v>141</v>
      </c>
      <c r="E12" s="79" t="s">
        <v>140</v>
      </c>
    </row>
    <row r="13" spans="1:5" ht="16.649999999999999" customHeight="1" x14ac:dyDescent="0.35">
      <c r="A13" s="4" t="s">
        <v>128</v>
      </c>
      <c r="C13" s="79" t="s">
        <v>129</v>
      </c>
      <c r="D13" s="79" t="s">
        <v>142</v>
      </c>
      <c r="E13" s="79" t="s">
        <v>131</v>
      </c>
    </row>
    <row r="14" spans="1:5" ht="16.649999999999999" customHeight="1" x14ac:dyDescent="0.25"/>
    <row r="15" spans="1:5" ht="16.649999999999999" customHeight="1" x14ac:dyDescent="0.25"/>
    <row r="16" spans="1:5" ht="16.649999999999999" customHeight="1" x14ac:dyDescent="0.25"/>
    <row r="17" ht="16.649999999999999" customHeight="1" x14ac:dyDescent="0.25"/>
    <row r="18" ht="16.649999999999999" customHeight="1" x14ac:dyDescent="0.25"/>
    <row r="19" ht="16.649999999999999" customHeight="1" x14ac:dyDescent="0.25"/>
    <row r="20" ht="16.649999999999999" customHeight="1" x14ac:dyDescent="0.25"/>
    <row r="21" ht="16.649999999999999" customHeight="1" x14ac:dyDescent="0.25"/>
    <row r="22" ht="16.649999999999999" customHeight="1" x14ac:dyDescent="0.25"/>
    <row r="23" ht="16.649999999999999" customHeight="1" x14ac:dyDescent="0.25"/>
    <row r="24" ht="16.649999999999999" customHeight="1" x14ac:dyDescent="0.25"/>
    <row r="25" ht="16.649999999999999" customHeight="1" x14ac:dyDescent="0.25"/>
    <row r="26" ht="16.649999999999999" customHeight="1" x14ac:dyDescent="0.25"/>
    <row r="27" ht="16.649999999999999" customHeight="1" x14ac:dyDescent="0.25"/>
    <row r="28" ht="16.649999999999999" customHeight="1" x14ac:dyDescent="0.25"/>
    <row r="29" ht="16.649999999999999" customHeight="1" x14ac:dyDescent="0.25"/>
    <row r="30" ht="16.649999999999999" customHeight="1" x14ac:dyDescent="0.25"/>
    <row r="31" ht="16.649999999999999" customHeight="1" x14ac:dyDescent="0.25"/>
    <row r="32" ht="16.649999999999999" customHeight="1" x14ac:dyDescent="0.25"/>
    <row r="33" ht="16.649999999999999" customHeight="1" x14ac:dyDescent="0.25"/>
    <row r="34" ht="16.649999999999999" customHeight="1" x14ac:dyDescent="0.25"/>
    <row r="35" ht="16.649999999999999" customHeight="1" x14ac:dyDescent="0.25"/>
    <row r="36" ht="16.649999999999999" customHeight="1" x14ac:dyDescent="0.25"/>
    <row r="37" ht="16.649999999999999" customHeight="1" x14ac:dyDescent="0.25"/>
    <row r="38" ht="16.649999999999999" customHeight="1" x14ac:dyDescent="0.25"/>
    <row r="39" ht="16.649999999999999" customHeight="1" x14ac:dyDescent="0.25"/>
    <row r="40" ht="16.649999999999999" customHeight="1" x14ac:dyDescent="0.25"/>
    <row r="41" ht="16.649999999999999" customHeight="1" x14ac:dyDescent="0.25"/>
    <row r="42" ht="16.649999999999999" customHeight="1" x14ac:dyDescent="0.25"/>
    <row r="43" ht="16.649999999999999" customHeight="1" x14ac:dyDescent="0.25"/>
    <row r="44" ht="16.649999999999999" customHeight="1" x14ac:dyDescent="0.25"/>
    <row r="45" ht="16.649999999999999" customHeight="1" x14ac:dyDescent="0.25"/>
    <row r="46" ht="16.649999999999999" customHeight="1" x14ac:dyDescent="0.25"/>
    <row r="47" ht="16.649999999999999" customHeight="1" x14ac:dyDescent="0.25"/>
    <row r="48"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row r="55" ht="16.649999999999999" customHeight="1" x14ac:dyDescent="0.25"/>
    <row r="56" ht="16.649999999999999" customHeight="1" x14ac:dyDescent="0.25"/>
    <row r="57" ht="16.649999999999999" customHeight="1" x14ac:dyDescent="0.25"/>
    <row r="58" ht="16.649999999999999" customHeight="1" x14ac:dyDescent="0.25"/>
    <row r="59" ht="16.649999999999999" customHeight="1" x14ac:dyDescent="0.25"/>
    <row r="60" ht="16.649999999999999" customHeight="1" x14ac:dyDescent="0.25"/>
    <row r="61" ht="16.649999999999999" customHeight="1" x14ac:dyDescent="0.25"/>
    <row r="62" ht="16.649999999999999" customHeight="1" x14ac:dyDescent="0.25"/>
    <row r="63" ht="16.649999999999999" customHeight="1" x14ac:dyDescent="0.25"/>
    <row r="64"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row r="99" ht="16.649999999999999" customHeight="1" x14ac:dyDescent="0.25"/>
    <row r="100" ht="16.649999999999999" customHeight="1" x14ac:dyDescent="0.25"/>
  </sheetData>
  <pageMargins left="0.75" right="0.75" top="1" bottom="1" header="0.5" footer="0.5"/>
  <pageSetup scale="7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4"/>
  <sheetViews>
    <sheetView showRuler="0" zoomScaleNormal="100" workbookViewId="0"/>
  </sheetViews>
  <sheetFormatPr defaultColWidth="13.08984375" defaultRowHeight="12.5" x14ac:dyDescent="0.25"/>
  <cols>
    <col min="1" max="1" width="49" customWidth="1"/>
    <col min="2" max="2" width="22" customWidth="1"/>
    <col min="3" max="18" width="20.1796875" customWidth="1"/>
  </cols>
  <sheetData>
    <row r="1" spans="1:6" ht="23.25" customHeight="1" x14ac:dyDescent="0.4">
      <c r="A1" s="9" t="s">
        <v>8</v>
      </c>
    </row>
    <row r="2" spans="1:6" ht="32.5" customHeight="1" x14ac:dyDescent="0.35">
      <c r="A2" s="11" t="s">
        <v>143</v>
      </c>
      <c r="B2" s="49" t="s">
        <v>74</v>
      </c>
      <c r="C2" s="49" t="s">
        <v>144</v>
      </c>
      <c r="D2" s="49" t="s">
        <v>145</v>
      </c>
      <c r="E2" s="49" t="s">
        <v>146</v>
      </c>
      <c r="F2" s="49" t="s">
        <v>147</v>
      </c>
    </row>
    <row r="3" spans="1:6" ht="17.5" customHeight="1" x14ac:dyDescent="0.35">
      <c r="A3" s="14" t="s">
        <v>148</v>
      </c>
      <c r="B3" s="64"/>
      <c r="C3" s="64"/>
      <c r="D3" s="64"/>
      <c r="E3" s="64"/>
      <c r="F3" s="64"/>
    </row>
    <row r="4" spans="1:6" ht="17.5" customHeight="1" x14ac:dyDescent="0.35">
      <c r="A4" s="4" t="s">
        <v>149</v>
      </c>
      <c r="B4" s="18">
        <v>27185000000</v>
      </c>
      <c r="C4" s="18">
        <v>745000000</v>
      </c>
      <c r="D4" s="18">
        <v>2659000000</v>
      </c>
      <c r="E4" s="18">
        <v>2103000000</v>
      </c>
      <c r="F4" s="18">
        <v>21678000000</v>
      </c>
    </row>
    <row r="5" spans="1:6" ht="17.5" customHeight="1" x14ac:dyDescent="0.35">
      <c r="A5" s="4" t="s">
        <v>150</v>
      </c>
      <c r="B5" s="20">
        <v>36021000000</v>
      </c>
      <c r="C5" s="20">
        <v>2796000000</v>
      </c>
      <c r="D5" s="20">
        <v>5506000000</v>
      </c>
      <c r="E5" s="20">
        <v>4617000000</v>
      </c>
      <c r="F5" s="20">
        <v>23102000000</v>
      </c>
    </row>
    <row r="6" spans="1:6" ht="17.5" customHeight="1" x14ac:dyDescent="0.35">
      <c r="A6" s="4" t="s">
        <v>151</v>
      </c>
      <c r="B6" s="20">
        <v>219000000</v>
      </c>
      <c r="C6" s="20">
        <v>37000000</v>
      </c>
      <c r="D6" s="20">
        <v>54000000</v>
      </c>
      <c r="E6" s="20">
        <v>33000000</v>
      </c>
      <c r="F6" s="20">
        <v>95000000</v>
      </c>
    </row>
    <row r="7" spans="1:6" ht="17.5" customHeight="1" x14ac:dyDescent="0.35">
      <c r="A7" s="4" t="s">
        <v>152</v>
      </c>
    </row>
    <row r="8" spans="1:6" ht="17.5" customHeight="1" x14ac:dyDescent="0.35">
      <c r="A8" s="81" t="s">
        <v>153</v>
      </c>
      <c r="B8" s="22">
        <v>452000000</v>
      </c>
      <c r="C8" s="22">
        <v>77000000</v>
      </c>
      <c r="D8" s="22">
        <v>95000000</v>
      </c>
      <c r="E8" s="22">
        <v>91000000</v>
      </c>
      <c r="F8" s="22">
        <v>189000000</v>
      </c>
    </row>
    <row r="9" spans="1:6" ht="17.5" customHeight="1" x14ac:dyDescent="0.35">
      <c r="A9" s="14" t="s">
        <v>154</v>
      </c>
      <c r="B9" s="82">
        <v>63877000000</v>
      </c>
      <c r="C9" s="82">
        <f>SUM(C4:C8)</f>
        <v>3655000000</v>
      </c>
      <c r="D9" s="82">
        <f>SUM(D4:D8)</f>
        <v>8314000000</v>
      </c>
      <c r="E9" s="82">
        <f>SUM(E4:E8)</f>
        <v>6844000000</v>
      </c>
      <c r="F9" s="82">
        <f>SUM(F4:F8)</f>
        <v>45064000000</v>
      </c>
    </row>
    <row r="10" spans="1:6" ht="19.149999999999999" customHeight="1" x14ac:dyDescent="0.35">
      <c r="A10" s="2" t="s">
        <v>63</v>
      </c>
    </row>
    <row r="11" spans="1:6" ht="17.5" customHeight="1" x14ac:dyDescent="0.35">
      <c r="A11" s="16" t="s">
        <v>149</v>
      </c>
      <c r="B11" s="20">
        <v>3773000000</v>
      </c>
      <c r="C11" s="20">
        <v>508000000</v>
      </c>
      <c r="D11" s="20">
        <v>907000000</v>
      </c>
      <c r="E11" s="20">
        <v>1050000000</v>
      </c>
      <c r="F11" s="20">
        <v>1308000000</v>
      </c>
    </row>
    <row r="12" spans="1:6" ht="17.5" customHeight="1" x14ac:dyDescent="0.35">
      <c r="A12" s="81" t="s">
        <v>151</v>
      </c>
      <c r="B12" s="22">
        <v>5000000</v>
      </c>
      <c r="C12" s="22">
        <v>1000000</v>
      </c>
      <c r="D12" s="22">
        <v>2000000</v>
      </c>
      <c r="E12" s="22">
        <v>2000000</v>
      </c>
      <c r="F12" s="22">
        <v>0</v>
      </c>
    </row>
    <row r="13" spans="1:6" ht="17.5" customHeight="1" x14ac:dyDescent="0.35">
      <c r="A13" s="83" t="s">
        <v>155</v>
      </c>
      <c r="B13" s="84">
        <f>SUM(B11:B12)</f>
        <v>3778000000</v>
      </c>
      <c r="C13" s="84">
        <f>SUM(C11:C12)</f>
        <v>509000000</v>
      </c>
      <c r="D13" s="84">
        <f>SUM(D11:D12)</f>
        <v>909000000</v>
      </c>
      <c r="E13" s="84">
        <f>SUM(E11:E12)</f>
        <v>1052000000</v>
      </c>
      <c r="F13" s="84">
        <f>SUM(F11:F12)</f>
        <v>1308000000</v>
      </c>
    </row>
    <row r="14" spans="1:6" ht="17.5" customHeight="1" x14ac:dyDescent="0.35">
      <c r="A14" s="31" t="s">
        <v>156</v>
      </c>
      <c r="B14" s="85">
        <f>SUM(B13+B9)</f>
        <v>67655000000</v>
      </c>
      <c r="C14" s="85">
        <f>SUM(C13+C9)</f>
        <v>4164000000</v>
      </c>
      <c r="D14" s="85">
        <f>SUM(D13+D9)</f>
        <v>9223000000</v>
      </c>
      <c r="E14" s="85">
        <f>SUM(E13+E9)</f>
        <v>7896000000</v>
      </c>
      <c r="F14" s="85">
        <f>SUM(F13+F9)</f>
        <v>46372000000</v>
      </c>
    </row>
    <row r="15" spans="1:6" ht="16.649999999999999" customHeight="1" x14ac:dyDescent="0.3">
      <c r="A15" s="27"/>
      <c r="B15" s="27"/>
      <c r="C15" s="27"/>
      <c r="D15" s="27"/>
      <c r="E15" s="27"/>
      <c r="F15" s="27"/>
    </row>
    <row r="16" spans="1:6" ht="16.649999999999999" customHeight="1" x14ac:dyDescent="0.25"/>
    <row r="17" ht="16.649999999999999" customHeight="1" x14ac:dyDescent="0.25"/>
    <row r="18" ht="16.649999999999999" customHeight="1" x14ac:dyDescent="0.25"/>
    <row r="19" ht="16.649999999999999" customHeight="1" x14ac:dyDescent="0.25"/>
    <row r="20" ht="16.649999999999999" customHeight="1" x14ac:dyDescent="0.25"/>
    <row r="21" ht="16.649999999999999" customHeight="1" x14ac:dyDescent="0.25"/>
    <row r="22" ht="16.649999999999999" customHeight="1" x14ac:dyDescent="0.25"/>
    <row r="23" ht="16.649999999999999" customHeight="1" x14ac:dyDescent="0.25"/>
    <row r="24" ht="16.649999999999999" customHeight="1" x14ac:dyDescent="0.25"/>
    <row r="25" ht="16.649999999999999" customHeight="1" x14ac:dyDescent="0.25"/>
    <row r="26" ht="16.649999999999999" customHeight="1" x14ac:dyDescent="0.25"/>
    <row r="27" ht="16.649999999999999" customHeight="1" x14ac:dyDescent="0.25"/>
    <row r="28" ht="16.649999999999999" customHeight="1" x14ac:dyDescent="0.25"/>
    <row r="29" ht="16.649999999999999" customHeight="1" x14ac:dyDescent="0.25"/>
    <row r="30" ht="16.649999999999999" customHeight="1" x14ac:dyDescent="0.25"/>
    <row r="31" ht="16.649999999999999" customHeight="1" x14ac:dyDescent="0.25"/>
    <row r="32" ht="16.649999999999999" customHeight="1" x14ac:dyDescent="0.25"/>
    <row r="33" ht="16.649999999999999" customHeight="1" x14ac:dyDescent="0.25"/>
    <row r="34" ht="16.649999999999999" customHeight="1" x14ac:dyDescent="0.25"/>
    <row r="35" ht="16.649999999999999" customHeight="1" x14ac:dyDescent="0.25"/>
    <row r="36" ht="16.649999999999999" customHeight="1" x14ac:dyDescent="0.25"/>
    <row r="37" ht="16.649999999999999" customHeight="1" x14ac:dyDescent="0.25"/>
    <row r="38" ht="16.649999999999999" customHeight="1" x14ac:dyDescent="0.25"/>
    <row r="39" ht="16.649999999999999" customHeight="1" x14ac:dyDescent="0.25"/>
    <row r="40" ht="16.649999999999999" customHeight="1" x14ac:dyDescent="0.25"/>
    <row r="41" ht="16.649999999999999" customHeight="1" x14ac:dyDescent="0.25"/>
    <row r="42" ht="16.649999999999999" customHeight="1" x14ac:dyDescent="0.25"/>
    <row r="43" ht="16.649999999999999" customHeight="1" x14ac:dyDescent="0.25"/>
    <row r="44" ht="16.649999999999999" customHeight="1" x14ac:dyDescent="0.25"/>
    <row r="45" ht="16.649999999999999" customHeight="1" x14ac:dyDescent="0.25"/>
    <row r="46" ht="16.649999999999999" customHeight="1" x14ac:dyDescent="0.25"/>
    <row r="47" ht="16.649999999999999" customHeight="1" x14ac:dyDescent="0.25"/>
    <row r="48" ht="16.649999999999999" customHeight="1" x14ac:dyDescent="0.25"/>
    <row r="49" ht="16.649999999999999" customHeight="1" x14ac:dyDescent="0.25"/>
    <row r="50" ht="16.649999999999999" customHeight="1" x14ac:dyDescent="0.25"/>
    <row r="51" ht="16.649999999999999" customHeight="1" x14ac:dyDescent="0.25"/>
    <row r="52" ht="16.649999999999999" customHeight="1" x14ac:dyDescent="0.25"/>
    <row r="53" ht="16.649999999999999" customHeight="1" x14ac:dyDescent="0.25"/>
    <row r="54" ht="16.649999999999999" customHeight="1" x14ac:dyDescent="0.25"/>
  </sheetData>
  <pageMargins left="0.75" right="0.75" top="1" bottom="1" header="0.5" footer="0.5"/>
  <pageSetup scale="6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8"/>
  <sheetViews>
    <sheetView showRuler="0" zoomScaleNormal="100" workbookViewId="0"/>
  </sheetViews>
  <sheetFormatPr defaultColWidth="13.08984375" defaultRowHeight="12.5" x14ac:dyDescent="0.25"/>
  <cols>
    <col min="1" max="1" width="62.36328125" customWidth="1"/>
    <col min="2" max="6" width="20.1796875" customWidth="1"/>
    <col min="7" max="7" width="26.90625" customWidth="1"/>
    <col min="8" max="21" width="20.1796875" customWidth="1"/>
  </cols>
  <sheetData>
    <row r="1" spans="1:7" ht="23.25" customHeight="1" x14ac:dyDescent="0.4">
      <c r="A1" s="9" t="s">
        <v>157</v>
      </c>
    </row>
    <row r="2" spans="1:7" ht="27.5" customHeight="1" x14ac:dyDescent="0.35">
      <c r="A2" s="86" t="s">
        <v>158</v>
      </c>
      <c r="C2" s="87">
        <v>2019</v>
      </c>
      <c r="D2" s="88">
        <f>$F$28</f>
        <v>2018</v>
      </c>
      <c r="E2" s="88">
        <f>D2-1</f>
        <v>2017</v>
      </c>
      <c r="F2" s="326"/>
      <c r="G2" s="326"/>
    </row>
    <row r="3" spans="1:7" ht="16.649999999999999" customHeight="1" x14ac:dyDescent="0.3">
      <c r="A3" s="27"/>
      <c r="B3" s="27"/>
      <c r="C3" s="27"/>
      <c r="D3" s="27"/>
      <c r="E3" s="27"/>
      <c r="F3" s="326"/>
      <c r="G3" s="326"/>
    </row>
    <row r="4" spans="1:7" ht="16.649999999999999" customHeight="1" x14ac:dyDescent="0.35">
      <c r="A4" s="2" t="s">
        <v>159</v>
      </c>
      <c r="C4" s="28"/>
      <c r="D4" s="28"/>
      <c r="E4" s="28"/>
      <c r="F4" s="326"/>
    </row>
    <row r="5" spans="1:7" ht="16.649999999999999" customHeight="1" x14ac:dyDescent="0.35">
      <c r="A5" s="4" t="s">
        <v>54</v>
      </c>
      <c r="C5" s="89">
        <v>1500000000</v>
      </c>
      <c r="D5" s="18">
        <v>1500000000</v>
      </c>
      <c r="E5" s="18">
        <v>1250000000</v>
      </c>
      <c r="F5" s="326"/>
    </row>
    <row r="6" spans="1:7" ht="16.649999999999999" customHeight="1" x14ac:dyDescent="0.35">
      <c r="A6" s="56" t="s">
        <v>51</v>
      </c>
      <c r="C6" s="90">
        <v>3000000000</v>
      </c>
      <c r="D6" s="91">
        <v>3000000000</v>
      </c>
      <c r="E6" s="91">
        <v>2750000000</v>
      </c>
    </row>
    <row r="7" spans="1:7" ht="16.649999999999999" customHeight="1" x14ac:dyDescent="0.35">
      <c r="A7" s="92" t="s">
        <v>160</v>
      </c>
      <c r="B7" s="111"/>
      <c r="C7" s="93">
        <f>SUM(C5:C6)</f>
        <v>4500000000</v>
      </c>
      <c r="D7" s="94">
        <f>SUM(D5:D6)</f>
        <v>4500000000</v>
      </c>
      <c r="E7" s="94">
        <f>SUM(E5:E6)</f>
        <v>4000000000</v>
      </c>
    </row>
    <row r="8" spans="1:7" ht="16.649999999999999" customHeight="1" x14ac:dyDescent="0.3">
      <c r="A8" s="27"/>
      <c r="B8" s="27"/>
      <c r="C8" s="95"/>
      <c r="D8" s="95"/>
      <c r="E8" s="95"/>
      <c r="G8" s="326"/>
    </row>
    <row r="9" spans="1:7" ht="16.649999999999999" customHeight="1" x14ac:dyDescent="0.35">
      <c r="A9" s="2" t="s">
        <v>161</v>
      </c>
      <c r="C9" s="96"/>
      <c r="D9" s="96"/>
      <c r="E9" s="96"/>
      <c r="G9" s="326"/>
    </row>
    <row r="10" spans="1:7" ht="16.649999999999999" customHeight="1" x14ac:dyDescent="0.35">
      <c r="A10" s="15" t="s">
        <v>54</v>
      </c>
      <c r="C10" s="96"/>
      <c r="D10" s="96"/>
      <c r="E10" s="96"/>
    </row>
    <row r="11" spans="1:7" ht="16.649999999999999" customHeight="1" x14ac:dyDescent="0.35">
      <c r="A11" s="15" t="s">
        <v>162</v>
      </c>
      <c r="C11" s="89">
        <v>0</v>
      </c>
      <c r="D11" s="18">
        <v>0</v>
      </c>
      <c r="E11" s="18">
        <v>-1139000000</v>
      </c>
    </row>
    <row r="12" spans="1:7" ht="16.649999999999999" customHeight="1" x14ac:dyDescent="0.35">
      <c r="A12" s="4" t="s">
        <v>163</v>
      </c>
      <c r="C12" s="97">
        <v>0</v>
      </c>
      <c r="D12" s="20">
        <v>0</v>
      </c>
      <c r="E12" s="20">
        <f>-H12</f>
        <v>0</v>
      </c>
    </row>
    <row r="13" spans="1:7" ht="16.649999999999999" customHeight="1" x14ac:dyDescent="0.35">
      <c r="A13" s="15" t="s">
        <v>51</v>
      </c>
      <c r="C13" s="96"/>
      <c r="D13" s="96"/>
      <c r="E13" s="96"/>
    </row>
    <row r="14" spans="1:7" ht="16.649999999999999" customHeight="1" x14ac:dyDescent="0.35">
      <c r="A14" s="15" t="s">
        <v>162</v>
      </c>
      <c r="C14" s="97">
        <v>-550000000</v>
      </c>
      <c r="D14" s="20">
        <v>-721000000</v>
      </c>
      <c r="E14" s="20">
        <v>-1238000000</v>
      </c>
    </row>
    <row r="15" spans="1:7" ht="16.649999999999999" customHeight="1" x14ac:dyDescent="0.35">
      <c r="A15" s="98" t="s">
        <v>163</v>
      </c>
      <c r="C15" s="90">
        <v>-152000000</v>
      </c>
      <c r="D15" s="91">
        <v>-190000000</v>
      </c>
      <c r="E15" s="91">
        <v>-99000000</v>
      </c>
    </row>
    <row r="16" spans="1:7" ht="16.649999999999999" customHeight="1" x14ac:dyDescent="0.35">
      <c r="A16" s="92" t="s">
        <v>164</v>
      </c>
      <c r="B16" s="111"/>
      <c r="C16" s="93">
        <v>-702000000</v>
      </c>
      <c r="D16" s="94">
        <f>SUM(D11:D15)</f>
        <v>-911000000</v>
      </c>
      <c r="E16" s="94">
        <f>SUM(E11:E15)</f>
        <v>-2476000000</v>
      </c>
    </row>
    <row r="17" spans="1:6" ht="16.649999999999999" customHeight="1" x14ac:dyDescent="0.3">
      <c r="A17" s="27"/>
      <c r="B17" s="27"/>
      <c r="C17" s="95"/>
      <c r="D17" s="95"/>
      <c r="E17" s="95"/>
    </row>
    <row r="18" spans="1:6" ht="16.649999999999999" customHeight="1" x14ac:dyDescent="0.35">
      <c r="A18" s="2" t="s">
        <v>165</v>
      </c>
      <c r="C18" s="96"/>
      <c r="D18" s="96"/>
      <c r="E18" s="96"/>
    </row>
    <row r="19" spans="1:6" ht="16.649999999999999" customHeight="1" x14ac:dyDescent="0.35">
      <c r="A19" s="4" t="s">
        <v>54</v>
      </c>
      <c r="C19" s="89">
        <v>1500000000</v>
      </c>
      <c r="D19" s="63">
        <v>1500</v>
      </c>
      <c r="E19" s="18">
        <v>111000000</v>
      </c>
    </row>
    <row r="20" spans="1:6" ht="16.649999999999999" customHeight="1" x14ac:dyDescent="0.35">
      <c r="A20" s="56" t="s">
        <v>51</v>
      </c>
      <c r="C20" s="90">
        <f>C6+C14+C15</f>
        <v>2298000000</v>
      </c>
      <c r="D20" s="99">
        <v>2089</v>
      </c>
      <c r="E20" s="91">
        <v>1413000000</v>
      </c>
    </row>
    <row r="21" spans="1:6" ht="19.149999999999999" customHeight="1" x14ac:dyDescent="0.35">
      <c r="A21" s="92" t="s">
        <v>166</v>
      </c>
      <c r="B21" s="111"/>
      <c r="C21" s="93">
        <f>SUM(C19:C20)</f>
        <v>3798000000</v>
      </c>
      <c r="D21" s="100">
        <f>SUM(D19:D20)</f>
        <v>3589</v>
      </c>
      <c r="E21" s="94">
        <f>SUM(E19:E20)</f>
        <v>1524000000</v>
      </c>
    </row>
    <row r="22" spans="1:6" ht="13" x14ac:dyDescent="0.3">
      <c r="A22" s="27"/>
      <c r="B22" s="27"/>
      <c r="C22" s="27"/>
      <c r="D22" s="27"/>
      <c r="E22" s="27"/>
    </row>
    <row r="23" spans="1:6" ht="45.5" customHeight="1" x14ac:dyDescent="0.25">
      <c r="A23" s="333" t="s">
        <v>710</v>
      </c>
      <c r="B23" s="334"/>
      <c r="C23" s="334"/>
      <c r="D23" s="334"/>
      <c r="E23" s="334"/>
      <c r="F23" s="334"/>
    </row>
    <row r="24" spans="1:6" ht="16.649999999999999" customHeight="1" x14ac:dyDescent="0.25"/>
    <row r="25" spans="1:6" ht="16.649999999999999" customHeight="1" x14ac:dyDescent="0.25"/>
    <row r="26" spans="1:6" ht="16.649999999999999" customHeight="1" x14ac:dyDescent="0.25"/>
    <row r="27" spans="1:6" ht="23.25" customHeight="1" x14ac:dyDescent="0.4">
      <c r="A27" s="9" t="s">
        <v>10</v>
      </c>
    </row>
    <row r="28" spans="1:6" ht="32.5" customHeight="1" x14ac:dyDescent="0.35">
      <c r="A28" s="86" t="s">
        <v>167</v>
      </c>
      <c r="B28" s="101" t="s">
        <v>168</v>
      </c>
      <c r="C28" s="101" t="s">
        <v>169</v>
      </c>
      <c r="D28" s="101" t="s">
        <v>170</v>
      </c>
      <c r="E28" s="87">
        <v>2019</v>
      </c>
      <c r="F28" s="88">
        <v>2018</v>
      </c>
    </row>
    <row r="29" spans="1:6" ht="45.75" customHeight="1" x14ac:dyDescent="0.35">
      <c r="A29" s="26" t="s">
        <v>171</v>
      </c>
      <c r="B29" s="27"/>
      <c r="C29" s="27"/>
      <c r="D29" s="27"/>
      <c r="E29" s="27"/>
      <c r="F29" s="27"/>
    </row>
    <row r="30" spans="1:6" ht="16.649999999999999" customHeight="1" x14ac:dyDescent="0.35">
      <c r="A30" s="4" t="s">
        <v>172</v>
      </c>
      <c r="B30" s="102">
        <v>23894</v>
      </c>
      <c r="C30" s="3">
        <v>650000</v>
      </c>
      <c r="D30" s="34">
        <v>25.5</v>
      </c>
      <c r="E30" s="89">
        <v>16000000</v>
      </c>
      <c r="F30" s="18">
        <v>16000000</v>
      </c>
    </row>
    <row r="31" spans="1:6" ht="16.649999999999999" customHeight="1" x14ac:dyDescent="0.35">
      <c r="A31" s="4" t="s">
        <v>173</v>
      </c>
      <c r="B31" s="102">
        <v>26085</v>
      </c>
      <c r="C31" s="3">
        <v>1200000</v>
      </c>
      <c r="D31" s="37">
        <v>25.8</v>
      </c>
      <c r="E31" s="97">
        <v>30000000</v>
      </c>
      <c r="F31" s="20">
        <v>30000000</v>
      </c>
    </row>
    <row r="32" spans="1:6" ht="16.649999999999999" customHeight="1" x14ac:dyDescent="0.35">
      <c r="A32" s="4" t="s">
        <v>174</v>
      </c>
      <c r="B32" s="102">
        <v>22798</v>
      </c>
      <c r="C32" s="3">
        <v>1653429</v>
      </c>
      <c r="D32" s="103">
        <v>28.75</v>
      </c>
      <c r="E32" s="97">
        <v>41000000</v>
      </c>
      <c r="F32" s="20">
        <v>41000000</v>
      </c>
    </row>
    <row r="33" spans="1:6" ht="16.649999999999999" customHeight="1" x14ac:dyDescent="0.35">
      <c r="A33" s="4" t="s">
        <v>175</v>
      </c>
      <c r="B33" s="102">
        <v>26724</v>
      </c>
      <c r="C33" s="3">
        <v>1296769</v>
      </c>
      <c r="D33" s="37">
        <v>25.8</v>
      </c>
      <c r="E33" s="97">
        <v>33000000</v>
      </c>
      <c r="F33" s="20">
        <v>33000000</v>
      </c>
    </row>
    <row r="34" spans="1:6" ht="32.5" customHeight="1" x14ac:dyDescent="0.35">
      <c r="A34" s="2" t="s">
        <v>176</v>
      </c>
      <c r="E34" s="104"/>
    </row>
    <row r="35" spans="1:6" ht="16.649999999999999" customHeight="1" x14ac:dyDescent="0.35">
      <c r="A35" s="4" t="s">
        <v>177</v>
      </c>
      <c r="B35" s="102">
        <v>44593</v>
      </c>
      <c r="C35" s="3">
        <v>350000</v>
      </c>
      <c r="D35" s="37">
        <v>1000</v>
      </c>
      <c r="E35" s="97">
        <v>350000000</v>
      </c>
      <c r="F35" s="20">
        <v>350000000</v>
      </c>
    </row>
    <row r="36" spans="1:6" ht="16.649999999999999" customHeight="1" x14ac:dyDescent="0.35">
      <c r="A36" s="4" t="s">
        <v>178</v>
      </c>
      <c r="B36" s="102">
        <v>43174</v>
      </c>
      <c r="C36" s="3">
        <v>160004</v>
      </c>
      <c r="D36" s="37">
        <v>2500</v>
      </c>
      <c r="E36" s="97">
        <v>400000000</v>
      </c>
      <c r="F36" s="20">
        <v>400000000</v>
      </c>
    </row>
    <row r="37" spans="1:6" ht="16.649999999999999" customHeight="1" x14ac:dyDescent="0.35">
      <c r="A37" s="4" t="s">
        <v>179</v>
      </c>
      <c r="B37" s="102">
        <v>45366</v>
      </c>
      <c r="C37" s="3">
        <v>110004</v>
      </c>
      <c r="D37" s="37">
        <v>2500</v>
      </c>
      <c r="E37" s="97">
        <v>275000000</v>
      </c>
      <c r="F37" s="20">
        <v>275000000</v>
      </c>
    </row>
    <row r="38" spans="1:6" ht="16.649999999999999" customHeight="1" x14ac:dyDescent="0.35">
      <c r="A38" s="4" t="s">
        <v>180</v>
      </c>
      <c r="B38" s="102">
        <v>45915</v>
      </c>
      <c r="C38" s="3">
        <v>130004</v>
      </c>
      <c r="D38" s="37">
        <v>2500</v>
      </c>
      <c r="E38" s="97">
        <v>325000000</v>
      </c>
      <c r="F38" s="20">
        <v>325000000</v>
      </c>
    </row>
    <row r="39" spans="1:6" ht="16.649999999999999" customHeight="1" x14ac:dyDescent="0.35">
      <c r="A39" s="4" t="s">
        <v>181</v>
      </c>
      <c r="B39" s="102">
        <v>46096</v>
      </c>
      <c r="C39" s="3">
        <v>120004</v>
      </c>
      <c r="D39" s="37">
        <v>2500</v>
      </c>
      <c r="E39" s="97">
        <v>300000000</v>
      </c>
      <c r="F39" s="20">
        <v>300000000</v>
      </c>
    </row>
    <row r="40" spans="1:6" ht="16.649999999999999" customHeight="1" x14ac:dyDescent="0.35">
      <c r="A40" s="56" t="s">
        <v>182</v>
      </c>
      <c r="B40" s="105">
        <v>44738</v>
      </c>
      <c r="C40" s="99">
        <v>190004</v>
      </c>
      <c r="D40" s="106">
        <v>2500</v>
      </c>
      <c r="E40" s="90">
        <v>475000000</v>
      </c>
      <c r="F40" s="91">
        <v>475000000</v>
      </c>
    </row>
    <row r="41" spans="1:6" ht="16.649999999999999" customHeight="1" x14ac:dyDescent="0.35">
      <c r="A41" s="107" t="s">
        <v>183</v>
      </c>
      <c r="B41" s="27"/>
      <c r="C41" s="27"/>
      <c r="D41" s="27"/>
      <c r="E41" s="108">
        <v>2245000000</v>
      </c>
      <c r="F41" s="109">
        <v>2245000000</v>
      </c>
    </row>
    <row r="42" spans="1:6" ht="16.649999999999999" customHeight="1" x14ac:dyDescent="0.35">
      <c r="A42" s="56" t="s">
        <v>184</v>
      </c>
      <c r="E42" s="90">
        <v>-52000000</v>
      </c>
      <c r="F42" s="91">
        <v>-52000000</v>
      </c>
    </row>
    <row r="43" spans="1:6" ht="32.5" customHeight="1" x14ac:dyDescent="0.35">
      <c r="A43" s="92" t="s">
        <v>185</v>
      </c>
      <c r="B43" s="111"/>
      <c r="C43" s="111"/>
      <c r="D43" s="111"/>
      <c r="E43" s="93">
        <v>2193000000</v>
      </c>
      <c r="F43" s="94">
        <v>2193000000</v>
      </c>
    </row>
    <row r="44" spans="1:6" ht="16.649999999999999" customHeight="1" x14ac:dyDescent="0.3">
      <c r="A44" s="27"/>
      <c r="B44" s="27"/>
      <c r="C44" s="27"/>
      <c r="D44" s="27"/>
      <c r="E44" s="27"/>
      <c r="F44" s="27"/>
    </row>
    <row r="45" spans="1:6" ht="19.149999999999999" customHeight="1" x14ac:dyDescent="0.25">
      <c r="A45" s="330" t="s">
        <v>186</v>
      </c>
      <c r="B45" s="326"/>
      <c r="C45" s="326"/>
      <c r="D45" s="326"/>
      <c r="E45" s="326"/>
      <c r="F45" s="326"/>
    </row>
    <row r="46" spans="1:6" ht="15.75" customHeight="1" x14ac:dyDescent="0.25">
      <c r="A46" s="330" t="s">
        <v>187</v>
      </c>
      <c r="B46" s="326"/>
      <c r="C46" s="326"/>
      <c r="D46" s="326"/>
      <c r="E46" s="326"/>
      <c r="F46" s="326"/>
    </row>
    <row r="47" spans="1:6" ht="15.75" customHeight="1" x14ac:dyDescent="0.25">
      <c r="A47" s="330" t="s">
        <v>188</v>
      </c>
      <c r="B47" s="326"/>
      <c r="C47" s="326"/>
      <c r="D47" s="326"/>
      <c r="E47" s="326"/>
      <c r="F47" s="326"/>
    </row>
    <row r="48" spans="1:6" ht="15.75" customHeight="1" x14ac:dyDescent="0.25">
      <c r="A48" s="330" t="s">
        <v>189</v>
      </c>
      <c r="B48" s="326"/>
      <c r="C48" s="326"/>
      <c r="D48" s="326"/>
      <c r="E48" s="326"/>
      <c r="F48" s="326"/>
    </row>
    <row r="49" spans="1:6" ht="15.75" customHeight="1" x14ac:dyDescent="0.25">
      <c r="A49" s="330" t="s">
        <v>190</v>
      </c>
      <c r="B49" s="326"/>
      <c r="C49" s="326"/>
      <c r="D49" s="326"/>
      <c r="E49" s="326"/>
      <c r="F49" s="326"/>
    </row>
    <row r="50" spans="1:6" ht="16.649999999999999" customHeight="1" x14ac:dyDescent="0.25"/>
    <row r="51" spans="1:6" ht="16.649999999999999" customHeight="1" x14ac:dyDescent="0.25"/>
    <row r="52" spans="1:6" ht="23.25" customHeight="1" x14ac:dyDescent="0.4">
      <c r="A52" s="9" t="s">
        <v>11</v>
      </c>
    </row>
    <row r="53" spans="1:6" ht="27.5" customHeight="1" x14ac:dyDescent="0.35">
      <c r="A53" s="86" t="s">
        <v>158</v>
      </c>
      <c r="B53" s="88">
        <v>2020</v>
      </c>
      <c r="C53" s="88">
        <v>2021</v>
      </c>
      <c r="D53" s="88">
        <v>2022</v>
      </c>
      <c r="E53" s="88">
        <v>2023</v>
      </c>
      <c r="F53" s="88">
        <v>2024</v>
      </c>
    </row>
    <row r="54" spans="1:6" ht="16.649999999999999" customHeight="1" x14ac:dyDescent="0.3">
      <c r="A54" s="27"/>
      <c r="B54" s="27"/>
      <c r="C54" s="27"/>
      <c r="D54" s="27"/>
      <c r="E54" s="27"/>
      <c r="F54" s="27"/>
    </row>
    <row r="55" spans="1:6" ht="16.649999999999999" customHeight="1" x14ac:dyDescent="0.35">
      <c r="A55" s="4" t="s">
        <v>191</v>
      </c>
      <c r="B55" s="18">
        <v>479000000</v>
      </c>
      <c r="C55" s="18">
        <v>1029000000</v>
      </c>
      <c r="D55" s="63">
        <v>1064</v>
      </c>
      <c r="E55" s="18">
        <v>1300000000</v>
      </c>
      <c r="F55" s="63">
        <v>500</v>
      </c>
    </row>
    <row r="56" spans="1:6" ht="19.149999999999999" customHeight="1" x14ac:dyDescent="0.35">
      <c r="A56" s="56" t="s">
        <v>51</v>
      </c>
      <c r="B56" s="110">
        <v>79000000</v>
      </c>
      <c r="C56" s="110">
        <v>1029000000</v>
      </c>
      <c r="D56" s="110">
        <v>364000000</v>
      </c>
      <c r="E56" s="110">
        <v>900000000</v>
      </c>
      <c r="F56" s="110">
        <v>0</v>
      </c>
    </row>
    <row r="57" spans="1:6" ht="16.649999999999999" customHeight="1" x14ac:dyDescent="0.3">
      <c r="A57" s="27"/>
      <c r="B57" s="27"/>
      <c r="C57" s="27"/>
      <c r="D57" s="27"/>
      <c r="E57" s="27"/>
      <c r="F57" s="27"/>
    </row>
    <row r="58" spans="1:6" ht="16.649999999999999" customHeight="1" x14ac:dyDescent="0.25">
      <c r="A58" s="60" t="s">
        <v>192</v>
      </c>
    </row>
    <row r="59" spans="1:6" ht="16.649999999999999" customHeight="1" x14ac:dyDescent="0.25"/>
    <row r="60" spans="1:6" ht="16.649999999999999" customHeight="1" x14ac:dyDescent="0.25"/>
    <row r="61" spans="1:6" ht="16.649999999999999" customHeight="1" x14ac:dyDescent="0.25"/>
    <row r="62" spans="1:6" ht="16.649999999999999" customHeight="1" x14ac:dyDescent="0.25"/>
    <row r="63" spans="1:6" ht="16.649999999999999" customHeight="1" x14ac:dyDescent="0.25"/>
    <row r="64" spans="1:6" ht="16.649999999999999" customHeight="1" x14ac:dyDescent="0.25"/>
    <row r="65" ht="16.649999999999999" customHeight="1" x14ac:dyDescent="0.25"/>
    <row r="66" ht="16.649999999999999" customHeight="1" x14ac:dyDescent="0.25"/>
    <row r="67" ht="16.649999999999999" customHeight="1" x14ac:dyDescent="0.25"/>
    <row r="68" ht="16.649999999999999" customHeight="1" x14ac:dyDescent="0.25"/>
    <row r="69" ht="16.649999999999999" customHeight="1" x14ac:dyDescent="0.25"/>
    <row r="70" ht="16.649999999999999" customHeight="1" x14ac:dyDescent="0.25"/>
    <row r="71" ht="16.649999999999999" customHeight="1" x14ac:dyDescent="0.25"/>
    <row r="72" ht="16.649999999999999" customHeight="1" x14ac:dyDescent="0.25"/>
    <row r="73" ht="16.649999999999999" customHeight="1" x14ac:dyDescent="0.25"/>
    <row r="74" ht="16.649999999999999" customHeight="1" x14ac:dyDescent="0.25"/>
    <row r="75" ht="16.649999999999999" customHeight="1" x14ac:dyDescent="0.25"/>
    <row r="76" ht="16.649999999999999" customHeight="1" x14ac:dyDescent="0.25"/>
    <row r="77" ht="16.649999999999999" customHeight="1" x14ac:dyDescent="0.25"/>
    <row r="78" ht="16.649999999999999" customHeight="1" x14ac:dyDescent="0.25"/>
    <row r="79" ht="16.649999999999999" customHeight="1" x14ac:dyDescent="0.25"/>
    <row r="80"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sheetData>
  <mergeCells count="9">
    <mergeCell ref="G2:G3"/>
    <mergeCell ref="G8:G9"/>
    <mergeCell ref="A23:F23"/>
    <mergeCell ref="A45:F45"/>
    <mergeCell ref="A49:F49"/>
    <mergeCell ref="A48:F48"/>
    <mergeCell ref="A47:F47"/>
    <mergeCell ref="A46:F46"/>
    <mergeCell ref="F2:F5"/>
  </mergeCells>
  <pageMargins left="0.75" right="0.75" top="1" bottom="1" header="0.5" footer="0.5"/>
  <pageSetup scale="4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98"/>
  <sheetViews>
    <sheetView showRuler="0" zoomScaleNormal="100" workbookViewId="0">
      <selection sqref="A1:B1"/>
    </sheetView>
  </sheetViews>
  <sheetFormatPr defaultColWidth="13.08984375" defaultRowHeight="12.5" x14ac:dyDescent="0.25"/>
  <cols>
    <col min="1" max="1" width="47.90625" customWidth="1"/>
    <col min="2" max="20" width="20.1796875" customWidth="1"/>
  </cols>
  <sheetData>
    <row r="1" spans="1:6" ht="23.25" customHeight="1" x14ac:dyDescent="0.4">
      <c r="A1" s="342" t="s">
        <v>12</v>
      </c>
      <c r="B1" s="326"/>
    </row>
    <row r="2" spans="1:6" ht="27.5" customHeight="1" x14ac:dyDescent="0.25">
      <c r="A2" s="11" t="s">
        <v>158</v>
      </c>
    </row>
    <row r="3" spans="1:6" ht="27.5" customHeight="1" x14ac:dyDescent="0.35">
      <c r="A3" s="83" t="s">
        <v>193</v>
      </c>
      <c r="B3" s="112" t="s">
        <v>194</v>
      </c>
      <c r="C3" s="112" t="s">
        <v>195</v>
      </c>
      <c r="D3" s="112" t="s">
        <v>196</v>
      </c>
      <c r="E3" s="113">
        <v>2019</v>
      </c>
      <c r="F3" s="114">
        <v>2018</v>
      </c>
    </row>
    <row r="4" spans="1:6" ht="33.25" customHeight="1" x14ac:dyDescent="0.35">
      <c r="A4" s="14" t="s">
        <v>197</v>
      </c>
      <c r="B4" s="64"/>
      <c r="C4" s="64"/>
      <c r="D4" s="64"/>
      <c r="E4" s="64"/>
      <c r="F4" s="64"/>
    </row>
    <row r="5" spans="1:6" ht="16.649999999999999" customHeight="1" x14ac:dyDescent="0.35">
      <c r="A5" s="115" t="s">
        <v>198</v>
      </c>
    </row>
    <row r="6" spans="1:6" ht="16.649999999999999" customHeight="1" x14ac:dyDescent="0.35">
      <c r="A6" s="15" t="s">
        <v>199</v>
      </c>
      <c r="B6" s="116">
        <v>48959</v>
      </c>
      <c r="C6" s="117">
        <v>0.06</v>
      </c>
      <c r="D6" s="79" t="s">
        <v>200</v>
      </c>
      <c r="E6" s="89">
        <v>525000000</v>
      </c>
      <c r="F6" s="18">
        <v>525000000</v>
      </c>
    </row>
    <row r="7" spans="1:6" ht="16.649999999999999" customHeight="1" x14ac:dyDescent="0.35">
      <c r="A7" s="15" t="s">
        <v>201</v>
      </c>
      <c r="B7" s="116">
        <v>49400</v>
      </c>
      <c r="C7" s="117">
        <v>5.7500000000000002E-2</v>
      </c>
      <c r="D7" s="79" t="s">
        <v>200</v>
      </c>
      <c r="E7" s="97">
        <v>350000000</v>
      </c>
      <c r="F7" s="20">
        <v>350000000</v>
      </c>
    </row>
    <row r="8" spans="1:6" ht="16.649999999999999" customHeight="1" x14ac:dyDescent="0.35">
      <c r="A8" s="15" t="s">
        <v>202</v>
      </c>
      <c r="B8" s="116">
        <v>49689</v>
      </c>
      <c r="C8" s="117">
        <v>5.5500000000000001E-2</v>
      </c>
      <c r="D8" s="79" t="s">
        <v>200</v>
      </c>
      <c r="E8" s="97">
        <v>250000000</v>
      </c>
      <c r="F8" s="20">
        <v>250000000</v>
      </c>
    </row>
    <row r="9" spans="1:6" ht="16.649999999999999" customHeight="1" x14ac:dyDescent="0.35">
      <c r="A9" s="15" t="s">
        <v>203</v>
      </c>
      <c r="B9" s="116">
        <v>49505</v>
      </c>
      <c r="C9" s="117">
        <v>5.3499999999999999E-2</v>
      </c>
      <c r="D9" s="79" t="s">
        <v>200</v>
      </c>
      <c r="E9" s="97">
        <v>350000000</v>
      </c>
      <c r="F9" s="20">
        <v>350000000</v>
      </c>
    </row>
    <row r="10" spans="1:6" ht="16.649999999999999" customHeight="1" x14ac:dyDescent="0.35">
      <c r="A10" s="15" t="s">
        <v>204</v>
      </c>
      <c r="B10" s="116">
        <v>49706</v>
      </c>
      <c r="C10" s="117">
        <v>5.6250000000000001E-2</v>
      </c>
      <c r="D10" s="79" t="s">
        <v>200</v>
      </c>
      <c r="E10" s="97">
        <v>350000000</v>
      </c>
      <c r="F10" s="20">
        <v>350000000</v>
      </c>
    </row>
    <row r="11" spans="1:6" ht="16.649999999999999" customHeight="1" x14ac:dyDescent="0.35">
      <c r="A11" s="15" t="s">
        <v>205</v>
      </c>
      <c r="B11" s="116">
        <v>50055</v>
      </c>
      <c r="C11" s="117">
        <v>5.5500000000000001E-2</v>
      </c>
      <c r="D11" s="79" t="s">
        <v>200</v>
      </c>
      <c r="E11" s="97">
        <v>400000000</v>
      </c>
      <c r="F11" s="20">
        <v>400000000</v>
      </c>
    </row>
    <row r="12" spans="1:6" ht="16.649999999999999" customHeight="1" x14ac:dyDescent="0.35">
      <c r="A12" s="15" t="s">
        <v>206</v>
      </c>
      <c r="B12" s="116">
        <v>50437</v>
      </c>
      <c r="C12" s="117">
        <v>5.9499999999999997E-2</v>
      </c>
      <c r="D12" s="79" t="s">
        <v>200</v>
      </c>
      <c r="E12" s="97">
        <v>600000000</v>
      </c>
      <c r="F12" s="20">
        <v>600000000</v>
      </c>
    </row>
    <row r="13" spans="1:6" ht="16.649999999999999" customHeight="1" x14ac:dyDescent="0.35">
      <c r="A13" s="15" t="s">
        <v>207</v>
      </c>
      <c r="B13" s="116">
        <v>50844</v>
      </c>
      <c r="C13" s="117">
        <v>6.0499999999999998E-2</v>
      </c>
      <c r="D13" s="79" t="s">
        <v>200</v>
      </c>
      <c r="E13" s="97">
        <v>500000000</v>
      </c>
      <c r="F13" s="20">
        <v>500000000</v>
      </c>
    </row>
    <row r="14" spans="1:6" ht="16.649999999999999" customHeight="1" x14ac:dyDescent="0.35">
      <c r="A14" s="15" t="s">
        <v>208</v>
      </c>
      <c r="B14" s="116">
        <v>51210</v>
      </c>
      <c r="C14" s="117">
        <v>5.5E-2</v>
      </c>
      <c r="D14" s="79" t="s">
        <v>200</v>
      </c>
      <c r="E14" s="97">
        <v>500000000</v>
      </c>
      <c r="F14" s="20">
        <v>500000000</v>
      </c>
    </row>
    <row r="15" spans="1:6" ht="16.649999999999999" customHeight="1" x14ac:dyDescent="0.35">
      <c r="A15" s="15" t="s">
        <v>209</v>
      </c>
      <c r="B15" s="116">
        <v>51380</v>
      </c>
      <c r="C15" s="117">
        <v>4.4999999999999998E-2</v>
      </c>
      <c r="D15" s="79" t="s">
        <v>210</v>
      </c>
      <c r="E15" s="97">
        <v>500000000</v>
      </c>
      <c r="F15" s="20">
        <v>500000000</v>
      </c>
    </row>
    <row r="16" spans="1:6" ht="16.649999999999999" customHeight="1" x14ac:dyDescent="0.35">
      <c r="A16" s="15" t="s">
        <v>211</v>
      </c>
      <c r="B16" s="116">
        <v>44348</v>
      </c>
      <c r="C16" s="117">
        <v>3.875E-2</v>
      </c>
      <c r="D16" s="79" t="s">
        <v>212</v>
      </c>
      <c r="E16" s="97">
        <v>500000000</v>
      </c>
      <c r="F16" s="20">
        <v>500000000</v>
      </c>
    </row>
    <row r="17" spans="1:11" ht="16.649999999999999" customHeight="1" x14ac:dyDescent="0.35">
      <c r="A17" s="15" t="s">
        <v>213</v>
      </c>
      <c r="B17" s="116">
        <v>51836</v>
      </c>
      <c r="C17" s="117">
        <v>3.9E-2</v>
      </c>
      <c r="D17" s="79" t="s">
        <v>214</v>
      </c>
      <c r="E17" s="97">
        <v>250000000</v>
      </c>
      <c r="F17" s="20">
        <v>250000000</v>
      </c>
    </row>
    <row r="18" spans="1:11" ht="16.649999999999999" customHeight="1" x14ac:dyDescent="0.35">
      <c r="A18" s="15" t="s">
        <v>215</v>
      </c>
      <c r="B18" s="116">
        <v>51940</v>
      </c>
      <c r="C18" s="117">
        <v>4.0500000000000001E-2</v>
      </c>
      <c r="D18" s="79" t="s">
        <v>216</v>
      </c>
      <c r="E18" s="97">
        <v>400000000</v>
      </c>
      <c r="F18" s="20">
        <v>400000000</v>
      </c>
    </row>
    <row r="19" spans="1:11" ht="16.649999999999999" customHeight="1" x14ac:dyDescent="0.35">
      <c r="A19" s="15" t="s">
        <v>217</v>
      </c>
      <c r="B19" s="116">
        <v>52305</v>
      </c>
      <c r="C19" s="117">
        <v>3.9E-2</v>
      </c>
      <c r="D19" s="79" t="s">
        <v>218</v>
      </c>
      <c r="E19" s="97">
        <v>400000000</v>
      </c>
      <c r="F19" s="20">
        <v>400000000</v>
      </c>
    </row>
    <row r="20" spans="1:11" ht="16.649999999999999" customHeight="1" x14ac:dyDescent="0.35">
      <c r="A20" s="15" t="s">
        <v>219</v>
      </c>
      <c r="B20" s="116">
        <v>45200</v>
      </c>
      <c r="C20" s="117">
        <v>3.5000000000000003E-2</v>
      </c>
      <c r="D20" s="79" t="s">
        <v>220</v>
      </c>
      <c r="E20" s="97">
        <v>600000000</v>
      </c>
      <c r="F20" s="20">
        <v>600000000</v>
      </c>
    </row>
    <row r="21" spans="1:11" ht="16.649999999999999" customHeight="1" x14ac:dyDescent="0.35">
      <c r="A21" s="15" t="s">
        <v>221</v>
      </c>
      <c r="B21" s="116">
        <v>52505</v>
      </c>
      <c r="C21" s="117">
        <v>4.65E-2</v>
      </c>
      <c r="D21" s="79" t="s">
        <v>222</v>
      </c>
      <c r="E21" s="97">
        <v>800000000</v>
      </c>
      <c r="F21" s="20">
        <v>800000000</v>
      </c>
    </row>
    <row r="22" spans="1:11" ht="16.649999999999999" customHeight="1" x14ac:dyDescent="0.35">
      <c r="A22" s="15" t="s">
        <v>223</v>
      </c>
      <c r="B22" s="116">
        <v>44593</v>
      </c>
      <c r="C22" s="117">
        <v>1.8450000000000001E-2</v>
      </c>
      <c r="D22" s="79" t="s">
        <v>200</v>
      </c>
      <c r="E22" s="97">
        <v>196000000</v>
      </c>
      <c r="F22" s="20">
        <v>275000000</v>
      </c>
    </row>
    <row r="23" spans="1:11" ht="16.649999999999999" customHeight="1" x14ac:dyDescent="0.35">
      <c r="A23" s="15" t="s">
        <v>224</v>
      </c>
      <c r="B23" s="116">
        <v>44593</v>
      </c>
      <c r="C23" s="117">
        <v>2.4E-2</v>
      </c>
      <c r="D23" s="79" t="s">
        <v>225</v>
      </c>
      <c r="E23" s="97">
        <v>325000000</v>
      </c>
      <c r="F23" s="20">
        <v>325000000</v>
      </c>
    </row>
    <row r="24" spans="1:11" ht="16.649999999999999" customHeight="1" x14ac:dyDescent="0.35">
      <c r="A24" s="15" t="s">
        <v>226</v>
      </c>
      <c r="B24" s="116">
        <v>52994</v>
      </c>
      <c r="C24" s="117">
        <v>3.5999999999999997E-2</v>
      </c>
      <c r="D24" s="79" t="s">
        <v>227</v>
      </c>
      <c r="E24" s="97">
        <v>425000000</v>
      </c>
      <c r="F24" s="20">
        <v>425000000</v>
      </c>
      <c r="J24" s="326"/>
      <c r="K24" s="326"/>
    </row>
    <row r="25" spans="1:11" ht="16.649999999999999" customHeight="1" x14ac:dyDescent="0.35">
      <c r="A25" s="15" t="s">
        <v>228</v>
      </c>
      <c r="B25" s="116">
        <v>53783</v>
      </c>
      <c r="C25" s="117">
        <v>0.04</v>
      </c>
      <c r="D25" s="79" t="s">
        <v>229</v>
      </c>
      <c r="E25" s="97">
        <v>1800000000</v>
      </c>
      <c r="F25" s="20">
        <v>1000000000</v>
      </c>
      <c r="J25" s="326"/>
      <c r="K25" s="326"/>
    </row>
    <row r="26" spans="1:11" ht="16.649999999999999" customHeight="1" x14ac:dyDescent="0.35">
      <c r="A26" s="15" t="s">
        <v>230</v>
      </c>
      <c r="B26" s="116">
        <v>44256</v>
      </c>
      <c r="C26" s="117">
        <v>2.9000000000000001E-2</v>
      </c>
      <c r="D26" s="79" t="s">
        <v>200</v>
      </c>
      <c r="E26" s="97">
        <v>450000000</v>
      </c>
      <c r="F26" s="20">
        <v>450000000</v>
      </c>
      <c r="J26" s="326"/>
      <c r="K26" s="326"/>
    </row>
    <row r="27" spans="1:11" ht="16.649999999999999" customHeight="1" x14ac:dyDescent="0.35">
      <c r="A27" s="15" t="s">
        <v>231</v>
      </c>
      <c r="B27" s="116">
        <v>46813</v>
      </c>
      <c r="C27" s="117">
        <v>3.6499999999999998E-2</v>
      </c>
      <c r="D27" s="79" t="s">
        <v>232</v>
      </c>
      <c r="E27" s="97">
        <v>400000000</v>
      </c>
      <c r="F27" s="20">
        <v>400000000</v>
      </c>
      <c r="J27" s="326"/>
      <c r="K27" s="326"/>
    </row>
    <row r="28" spans="1:11" ht="16.649999999999999" customHeight="1" x14ac:dyDescent="0.35">
      <c r="A28" s="15" t="s">
        <v>233</v>
      </c>
      <c r="B28" s="116">
        <v>54118</v>
      </c>
      <c r="C28" s="117">
        <v>4.1250000000000002E-2</v>
      </c>
      <c r="D28" s="79" t="s">
        <v>234</v>
      </c>
      <c r="E28" s="97">
        <v>1300000000</v>
      </c>
      <c r="F28" s="20">
        <v>1300000000</v>
      </c>
      <c r="J28" s="326"/>
      <c r="K28" s="326"/>
    </row>
    <row r="29" spans="1:11" ht="16.649999999999999" customHeight="1" x14ac:dyDescent="0.35">
      <c r="A29" s="15" t="s">
        <v>235</v>
      </c>
      <c r="B29" s="116">
        <v>45078</v>
      </c>
      <c r="C29" s="117">
        <v>3.4000000000000002E-2</v>
      </c>
      <c r="D29" s="79" t="s">
        <v>236</v>
      </c>
      <c r="E29" s="97">
        <v>300000000</v>
      </c>
      <c r="F29" s="20">
        <v>300000000</v>
      </c>
      <c r="J29" s="326"/>
      <c r="K29" s="326"/>
    </row>
    <row r="30" spans="1:11" ht="16.649999999999999" customHeight="1" x14ac:dyDescent="0.35">
      <c r="A30" s="15" t="s">
        <v>237</v>
      </c>
      <c r="B30" s="116">
        <v>45870</v>
      </c>
      <c r="C30" s="117">
        <v>3.6999999999999998E-2</v>
      </c>
      <c r="D30" s="79" t="s">
        <v>238</v>
      </c>
      <c r="E30" s="97">
        <v>300000000</v>
      </c>
      <c r="F30" s="20">
        <v>300000000</v>
      </c>
      <c r="J30" s="326"/>
      <c r="K30" s="326"/>
    </row>
    <row r="31" spans="1:11" ht="16.649999999999999" customHeight="1" x14ac:dyDescent="0.35">
      <c r="A31" s="15" t="s">
        <v>239</v>
      </c>
      <c r="B31" s="116">
        <v>47178</v>
      </c>
      <c r="C31" s="118">
        <v>4.2000000000000003E-2</v>
      </c>
      <c r="D31" s="119" t="s">
        <v>240</v>
      </c>
      <c r="E31" s="97">
        <v>500000000</v>
      </c>
      <c r="F31" s="20">
        <v>0</v>
      </c>
      <c r="J31" s="326"/>
      <c r="K31" s="326"/>
    </row>
    <row r="32" spans="1:11" ht="16.649999999999999" customHeight="1" x14ac:dyDescent="0.35">
      <c r="A32" s="15" t="s">
        <v>241</v>
      </c>
      <c r="B32" s="116">
        <v>54483</v>
      </c>
      <c r="C32" s="118">
        <v>4.8750000000000002E-2</v>
      </c>
      <c r="D32" s="119" t="s">
        <v>242</v>
      </c>
      <c r="E32" s="97">
        <v>600000000</v>
      </c>
      <c r="F32" s="20">
        <v>0</v>
      </c>
      <c r="J32" s="326"/>
      <c r="K32" s="326"/>
    </row>
    <row r="33" spans="1:11" ht="16.649999999999999" customHeight="1" x14ac:dyDescent="0.35">
      <c r="A33" s="21" t="s">
        <v>243</v>
      </c>
      <c r="B33" s="120">
        <v>47331</v>
      </c>
      <c r="C33" s="121">
        <v>2.8500000000000001E-2</v>
      </c>
      <c r="D33" s="122" t="s">
        <v>244</v>
      </c>
      <c r="E33" s="123">
        <v>400000000</v>
      </c>
      <c r="F33" s="22">
        <v>0</v>
      </c>
      <c r="J33" s="326"/>
      <c r="K33" s="326"/>
    </row>
    <row r="34" spans="1:11" ht="16.649999999999999" customHeight="1" x14ac:dyDescent="0.35">
      <c r="A34" s="124" t="s">
        <v>245</v>
      </c>
      <c r="B34" s="138"/>
      <c r="C34" s="138"/>
      <c r="D34" s="138"/>
      <c r="E34" s="125">
        <v>14272000000</v>
      </c>
      <c r="F34" s="84">
        <f>SUM(F6:F30)</f>
        <v>12050000000</v>
      </c>
      <c r="J34" s="326"/>
      <c r="K34" s="326"/>
    </row>
    <row r="35" spans="1:11" ht="16.649999999999999" customHeight="1" x14ac:dyDescent="0.35">
      <c r="A35" s="126" t="s">
        <v>246</v>
      </c>
      <c r="B35" s="127">
        <v>47209</v>
      </c>
      <c r="C35" s="128">
        <v>6.6500000000000004E-2</v>
      </c>
      <c r="D35" s="129" t="s">
        <v>200</v>
      </c>
      <c r="E35" s="130">
        <v>300000000</v>
      </c>
      <c r="F35" s="131">
        <v>300000000</v>
      </c>
    </row>
    <row r="36" spans="1:11" ht="16.649999999999999" customHeight="1" x14ac:dyDescent="0.35">
      <c r="A36" s="21" t="s">
        <v>247</v>
      </c>
      <c r="B36" s="120">
        <v>56097</v>
      </c>
      <c r="C36" s="132">
        <v>5.0599999999999999E-2</v>
      </c>
      <c r="D36" s="133" t="s">
        <v>200</v>
      </c>
      <c r="E36" s="123">
        <v>6000000</v>
      </c>
      <c r="F36" s="22">
        <v>6000000</v>
      </c>
    </row>
    <row r="37" spans="1:11" ht="16.649999999999999" customHeight="1" x14ac:dyDescent="0.35">
      <c r="A37" s="14" t="s">
        <v>245</v>
      </c>
      <c r="B37" s="64"/>
      <c r="C37" s="64"/>
      <c r="D37" s="64"/>
      <c r="E37" s="134">
        <f>SUM(E35:E36)</f>
        <v>306000000</v>
      </c>
      <c r="F37" s="62">
        <f>SUM(F35:F36)</f>
        <v>306000000</v>
      </c>
    </row>
    <row r="38" spans="1:11" ht="16.649999999999999" customHeight="1" x14ac:dyDescent="0.25"/>
    <row r="39" spans="1:11" ht="16.649999999999999" customHeight="1" x14ac:dyDescent="0.35">
      <c r="A39" s="2" t="s">
        <v>248</v>
      </c>
    </row>
    <row r="40" spans="1:11" ht="16.649999999999999" customHeight="1" x14ac:dyDescent="0.35">
      <c r="A40" s="115" t="s">
        <v>249</v>
      </c>
    </row>
    <row r="41" spans="1:11" ht="16.649999999999999" customHeight="1" x14ac:dyDescent="0.35">
      <c r="A41" s="15" t="s">
        <v>250</v>
      </c>
      <c r="B41" s="116">
        <v>47209</v>
      </c>
      <c r="C41" s="117">
        <v>1.8749999999999999E-2</v>
      </c>
      <c r="D41" s="79" t="s">
        <v>251</v>
      </c>
      <c r="E41" s="97">
        <v>203000000</v>
      </c>
      <c r="F41" s="20">
        <v>203000000</v>
      </c>
    </row>
    <row r="42" spans="1:11" ht="16.649999999999999" customHeight="1" x14ac:dyDescent="0.35">
      <c r="A42" s="15" t="s">
        <v>252</v>
      </c>
      <c r="B42" s="116">
        <v>47209</v>
      </c>
      <c r="C42" s="117">
        <v>1.8749999999999999E-2</v>
      </c>
      <c r="D42" s="79" t="s">
        <v>251</v>
      </c>
      <c r="E42" s="97">
        <v>56000000</v>
      </c>
      <c r="F42" s="20">
        <v>56000000</v>
      </c>
    </row>
    <row r="43" spans="1:11" ht="16.649999999999999" customHeight="1" x14ac:dyDescent="0.35">
      <c r="A43" s="115" t="s">
        <v>253</v>
      </c>
      <c r="E43" s="28"/>
    </row>
    <row r="44" spans="1:11" ht="16.649999999999999" customHeight="1" x14ac:dyDescent="0.35">
      <c r="A44" s="15" t="s">
        <v>254</v>
      </c>
      <c r="B44" s="116">
        <v>48000</v>
      </c>
      <c r="C44" s="117">
        <v>1.8749999999999999E-2</v>
      </c>
      <c r="D44" s="79" t="s">
        <v>251</v>
      </c>
      <c r="E44" s="97">
        <v>75000000</v>
      </c>
      <c r="F44" s="20">
        <v>75000000</v>
      </c>
    </row>
    <row r="45" spans="1:11" ht="16.649999999999999" customHeight="1" x14ac:dyDescent="0.35">
      <c r="A45" s="115" t="s">
        <v>255</v>
      </c>
      <c r="E45" s="28"/>
    </row>
    <row r="46" spans="1:11" ht="16.649999999999999" customHeight="1" x14ac:dyDescent="0.35">
      <c r="A46" s="135" t="s">
        <v>256</v>
      </c>
      <c r="B46" s="116">
        <v>49461</v>
      </c>
      <c r="C46" s="117">
        <v>0.05</v>
      </c>
      <c r="D46" s="79" t="s">
        <v>257</v>
      </c>
      <c r="E46" s="97">
        <v>144000000</v>
      </c>
      <c r="F46" s="20">
        <v>144000000</v>
      </c>
    </row>
    <row r="47" spans="1:11" ht="16.649999999999999" customHeight="1" x14ac:dyDescent="0.35">
      <c r="A47" s="115" t="s">
        <v>258</v>
      </c>
      <c r="E47" s="28"/>
    </row>
    <row r="48" spans="1:11" ht="16.649999999999999" customHeight="1" x14ac:dyDescent="0.35">
      <c r="A48" s="15" t="s">
        <v>259</v>
      </c>
      <c r="B48" s="116">
        <v>47362</v>
      </c>
      <c r="C48" s="117">
        <v>4.4999999999999998E-2</v>
      </c>
      <c r="D48" s="79" t="s">
        <v>260</v>
      </c>
      <c r="E48" s="97">
        <v>100000000</v>
      </c>
      <c r="F48" s="20">
        <v>100000000</v>
      </c>
    </row>
    <row r="49" spans="1:12" ht="16.649999999999999" customHeight="1" x14ac:dyDescent="0.35">
      <c r="A49" s="15" t="s">
        <v>261</v>
      </c>
      <c r="B49" s="116">
        <v>46844</v>
      </c>
      <c r="C49" s="117">
        <v>1.9E-2</v>
      </c>
      <c r="D49" s="79" t="s">
        <v>251</v>
      </c>
      <c r="E49" s="97">
        <v>39000000</v>
      </c>
      <c r="F49" s="20">
        <v>39000000</v>
      </c>
    </row>
    <row r="50" spans="1:12" ht="16.649999999999999" customHeight="1" x14ac:dyDescent="0.35">
      <c r="A50" s="21" t="s">
        <v>262</v>
      </c>
      <c r="B50" s="120">
        <v>48884</v>
      </c>
      <c r="C50" s="132">
        <v>2.6249999999999999E-2</v>
      </c>
      <c r="D50" s="133" t="s">
        <v>263</v>
      </c>
      <c r="E50" s="123">
        <v>135000000</v>
      </c>
      <c r="F50" s="22">
        <v>135000000</v>
      </c>
    </row>
    <row r="51" spans="1:12" ht="16.649999999999999" customHeight="1" x14ac:dyDescent="0.35">
      <c r="A51" s="14" t="s">
        <v>245</v>
      </c>
      <c r="B51" s="64"/>
      <c r="C51" s="64"/>
      <c r="D51" s="64"/>
      <c r="E51" s="134">
        <f>SUM(E41:E50)</f>
        <v>752000000</v>
      </c>
      <c r="F51" s="62">
        <f>SUM(F41:F50)</f>
        <v>752000000</v>
      </c>
    </row>
    <row r="52" spans="1:12" ht="16.649999999999999" customHeight="1" x14ac:dyDescent="0.25"/>
    <row r="53" spans="1:12" ht="16.649999999999999" customHeight="1" x14ac:dyDescent="0.35">
      <c r="A53" s="4" t="s">
        <v>264</v>
      </c>
      <c r="E53" s="89">
        <v>15330000000</v>
      </c>
      <c r="F53" s="18">
        <v>13108000000</v>
      </c>
    </row>
    <row r="54" spans="1:12" ht="16.649999999999999" customHeight="1" x14ac:dyDescent="0.35">
      <c r="A54" s="336" t="s">
        <v>265</v>
      </c>
      <c r="B54" s="326"/>
      <c r="C54" s="326"/>
      <c r="E54" s="97">
        <v>-79000000</v>
      </c>
      <c r="F54" s="20">
        <v>-79000000</v>
      </c>
    </row>
    <row r="55" spans="1:12" ht="16.649999999999999" customHeight="1" x14ac:dyDescent="0.35">
      <c r="A55" s="343" t="s">
        <v>266</v>
      </c>
      <c r="B55" s="326"/>
      <c r="E55" s="123">
        <v>-119000000</v>
      </c>
      <c r="F55" s="22">
        <v>-137000000</v>
      </c>
      <c r="L55" s="1" t="s">
        <v>267</v>
      </c>
    </row>
    <row r="56" spans="1:12" ht="16.649999999999999" customHeight="1" x14ac:dyDescent="0.35">
      <c r="A56" s="14" t="s">
        <v>268</v>
      </c>
      <c r="B56" s="64"/>
      <c r="C56" s="64"/>
      <c r="D56" s="64"/>
      <c r="E56" s="134">
        <v>15132000000</v>
      </c>
      <c r="F56" s="62">
        <v>12892000000</v>
      </c>
    </row>
    <row r="57" spans="1:12" ht="16.649999999999999" customHeight="1" x14ac:dyDescent="0.25"/>
    <row r="58" spans="1:12" ht="16.649999999999999" customHeight="1" x14ac:dyDescent="0.25">
      <c r="A58" s="326"/>
      <c r="B58" s="326"/>
    </row>
    <row r="59" spans="1:12" ht="16.649999999999999" customHeight="1" x14ac:dyDescent="0.35">
      <c r="A59" s="335" t="s">
        <v>269</v>
      </c>
      <c r="B59" s="326"/>
      <c r="C59" s="326"/>
    </row>
    <row r="60" spans="1:12" ht="16.649999999999999" customHeight="1" x14ac:dyDescent="0.35">
      <c r="A60" s="15" t="s">
        <v>270</v>
      </c>
      <c r="B60" s="116">
        <v>45000</v>
      </c>
      <c r="C60" s="117">
        <v>2.9499999999999998E-2</v>
      </c>
      <c r="D60" s="79" t="s">
        <v>200</v>
      </c>
      <c r="E60" s="97">
        <v>400000000</v>
      </c>
      <c r="F60" s="20">
        <v>400000000</v>
      </c>
    </row>
    <row r="61" spans="1:12" ht="16.649999999999999" customHeight="1" x14ac:dyDescent="0.35">
      <c r="A61" s="15" t="s">
        <v>271</v>
      </c>
      <c r="B61" s="116">
        <v>43936</v>
      </c>
      <c r="C61" s="117">
        <v>2.1250000000000002E-2</v>
      </c>
      <c r="D61" s="79" t="s">
        <v>200</v>
      </c>
      <c r="E61" s="97">
        <v>400000000</v>
      </c>
      <c r="F61" s="20">
        <v>400000000</v>
      </c>
    </row>
    <row r="62" spans="1:12" ht="16.649999999999999" customHeight="1" x14ac:dyDescent="0.35">
      <c r="A62" s="15" t="s">
        <v>271</v>
      </c>
      <c r="B62" s="116">
        <v>44819</v>
      </c>
      <c r="C62" s="117">
        <v>2.4E-2</v>
      </c>
      <c r="D62" s="79" t="s">
        <v>272</v>
      </c>
      <c r="E62" s="97">
        <v>400000000</v>
      </c>
      <c r="F62" s="20">
        <v>400000000</v>
      </c>
    </row>
    <row r="63" spans="1:12" ht="16.649999999999999" customHeight="1" x14ac:dyDescent="0.35">
      <c r="A63" s="15" t="s">
        <v>273</v>
      </c>
      <c r="B63" s="116">
        <v>46827</v>
      </c>
      <c r="C63" s="117">
        <v>4.1250000000000002E-2</v>
      </c>
      <c r="D63" s="79" t="s">
        <v>274</v>
      </c>
      <c r="E63" s="97">
        <v>550000000</v>
      </c>
      <c r="F63" s="20">
        <v>550000000</v>
      </c>
    </row>
    <row r="64" spans="1:12" ht="16.649999999999999" customHeight="1" x14ac:dyDescent="0.35">
      <c r="A64" s="15" t="s">
        <v>275</v>
      </c>
      <c r="B64" s="79" t="s">
        <v>276</v>
      </c>
      <c r="C64" s="118">
        <v>5.7500000000000002E-2</v>
      </c>
      <c r="D64" s="79" t="s">
        <v>277</v>
      </c>
      <c r="E64" s="97">
        <v>600000000</v>
      </c>
      <c r="F64" s="20">
        <v>0</v>
      </c>
    </row>
    <row r="65" spans="1:8" ht="16.649999999999999" customHeight="1" x14ac:dyDescent="0.35">
      <c r="A65" s="15" t="s">
        <v>275</v>
      </c>
      <c r="B65" s="79" t="s">
        <v>278</v>
      </c>
      <c r="C65" s="118">
        <v>3.125E-2</v>
      </c>
      <c r="D65" s="79" t="s">
        <v>279</v>
      </c>
      <c r="E65" s="97">
        <v>300000000</v>
      </c>
      <c r="F65" s="20">
        <v>0</v>
      </c>
    </row>
    <row r="66" spans="1:8" ht="16.649999999999999" customHeight="1" x14ac:dyDescent="0.35">
      <c r="A66" s="15" t="s">
        <v>275</v>
      </c>
      <c r="B66" s="79" t="s">
        <v>280</v>
      </c>
      <c r="C66" s="118">
        <v>3.5499999999999997E-2</v>
      </c>
      <c r="D66" s="79" t="s">
        <v>281</v>
      </c>
      <c r="E66" s="97">
        <v>500000000</v>
      </c>
      <c r="F66" s="20">
        <v>0</v>
      </c>
    </row>
    <row r="67" spans="1:8" ht="16.649999999999999" customHeight="1" x14ac:dyDescent="0.35">
      <c r="A67" s="336" t="s">
        <v>265</v>
      </c>
      <c r="B67" s="326"/>
      <c r="E67" s="97">
        <v>-400000000</v>
      </c>
      <c r="F67" s="20">
        <v>0</v>
      </c>
    </row>
    <row r="68" spans="1:8" ht="16.649999999999999" customHeight="1" x14ac:dyDescent="0.35">
      <c r="A68" s="21" t="s">
        <v>266</v>
      </c>
      <c r="E68" s="123">
        <v>-18000000</v>
      </c>
      <c r="F68" s="22">
        <v>-10000000</v>
      </c>
    </row>
    <row r="69" spans="1:8" ht="16.649999999999999" customHeight="1" x14ac:dyDescent="0.35">
      <c r="A69" s="337" t="s">
        <v>282</v>
      </c>
      <c r="B69" s="338"/>
      <c r="C69" s="138"/>
      <c r="D69" s="138"/>
      <c r="E69" s="125">
        <v>2732000000</v>
      </c>
      <c r="F69" s="84">
        <f>SUM(F59:F68)</f>
        <v>1740000000</v>
      </c>
    </row>
    <row r="70" spans="1:8" ht="16.649999999999999" customHeight="1" x14ac:dyDescent="0.35">
      <c r="A70" s="339" t="s">
        <v>283</v>
      </c>
      <c r="B70" s="340"/>
      <c r="C70" s="340"/>
      <c r="D70" s="139"/>
      <c r="E70" s="136">
        <v>17864000000</v>
      </c>
      <c r="F70" s="137">
        <v>14632000000</v>
      </c>
    </row>
    <row r="71" spans="1:8" ht="16.649999999999999" customHeight="1" x14ac:dyDescent="0.3">
      <c r="A71" s="341"/>
      <c r="B71" s="341"/>
      <c r="C71" s="341"/>
      <c r="D71" s="27"/>
      <c r="E71" s="27"/>
      <c r="F71" s="27"/>
    </row>
    <row r="72" spans="1:8" ht="16.649999999999999" customHeight="1" x14ac:dyDescent="0.25">
      <c r="A72" s="60" t="s">
        <v>284</v>
      </c>
    </row>
    <row r="73" spans="1:8" ht="16.649999999999999" customHeight="1" x14ac:dyDescent="0.25">
      <c r="A73" s="60" t="s">
        <v>285</v>
      </c>
      <c r="G73" s="326"/>
      <c r="H73" s="326"/>
    </row>
    <row r="74" spans="1:8" ht="16.649999999999999" customHeight="1" x14ac:dyDescent="0.25">
      <c r="A74" s="60" t="s">
        <v>286</v>
      </c>
    </row>
    <row r="75" spans="1:8" ht="16.649999999999999" customHeight="1" x14ac:dyDescent="0.25">
      <c r="A75" s="60" t="s">
        <v>287</v>
      </c>
    </row>
    <row r="76" spans="1:8" ht="16.649999999999999" customHeight="1" x14ac:dyDescent="0.25">
      <c r="A76" s="60" t="s">
        <v>288</v>
      </c>
    </row>
    <row r="77" spans="1:8" ht="16.649999999999999" customHeight="1" x14ac:dyDescent="0.25"/>
    <row r="78" spans="1:8" ht="16.649999999999999" customHeight="1" x14ac:dyDescent="0.25"/>
    <row r="79" spans="1:8" ht="16.649999999999999" customHeight="1" x14ac:dyDescent="0.25"/>
    <row r="80" spans="1:8" ht="16.649999999999999" customHeight="1" x14ac:dyDescent="0.25"/>
    <row r="81" ht="16.649999999999999" customHeight="1" x14ac:dyDescent="0.25"/>
    <row r="82" ht="16.649999999999999" customHeight="1" x14ac:dyDescent="0.25"/>
    <row r="83" ht="16.649999999999999" customHeight="1" x14ac:dyDescent="0.25"/>
    <row r="84" ht="16.649999999999999" customHeight="1" x14ac:dyDescent="0.25"/>
    <row r="85" ht="16.649999999999999" customHeight="1" x14ac:dyDescent="0.25"/>
    <row r="86" ht="16.649999999999999" customHeight="1" x14ac:dyDescent="0.25"/>
    <row r="87" ht="16.649999999999999" customHeight="1" x14ac:dyDescent="0.25"/>
    <row r="88" ht="16.649999999999999" customHeight="1" x14ac:dyDescent="0.25"/>
    <row r="89" ht="16.649999999999999" customHeight="1" x14ac:dyDescent="0.25"/>
    <row r="90" ht="16.649999999999999" customHeight="1" x14ac:dyDescent="0.25"/>
    <row r="91" ht="16.649999999999999" customHeight="1" x14ac:dyDescent="0.25"/>
    <row r="92" ht="16.649999999999999" customHeight="1" x14ac:dyDescent="0.25"/>
    <row r="93" ht="16.649999999999999" customHeight="1" x14ac:dyDescent="0.25"/>
    <row r="94" ht="16.649999999999999" customHeight="1" x14ac:dyDescent="0.25"/>
    <row r="95" ht="16.649999999999999" customHeight="1" x14ac:dyDescent="0.25"/>
    <row r="96" ht="16.649999999999999" customHeight="1" x14ac:dyDescent="0.25"/>
    <row r="97" ht="16.649999999999999" customHeight="1" x14ac:dyDescent="0.25"/>
    <row r="98" ht="16.649999999999999" customHeight="1" x14ac:dyDescent="0.25"/>
  </sheetData>
  <mergeCells count="11">
    <mergeCell ref="A1:B1"/>
    <mergeCell ref="J24:K34"/>
    <mergeCell ref="A54:C54"/>
    <mergeCell ref="A55:B55"/>
    <mergeCell ref="A58:B58"/>
    <mergeCell ref="G73:H73"/>
    <mergeCell ref="A59:C59"/>
    <mergeCell ref="A67:B67"/>
    <mergeCell ref="A69:B69"/>
    <mergeCell ref="A70:C70"/>
    <mergeCell ref="A71:C71"/>
  </mergeCells>
  <pageMargins left="0.75" right="0.75" top="1" bottom="1" header="0.5" footer="0.5"/>
  <pageSetup scale="3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Page (EIX)</vt:lpstr>
      <vt:lpstr>Table of Contents</vt:lpstr>
      <vt:lpstr>1 - Corporate Profiles</vt:lpstr>
      <vt:lpstr>2 - Financial  &amp; Business Highl</vt:lpstr>
      <vt:lpstr>3 - Stock and Dividend Highligh</vt:lpstr>
      <vt:lpstr>5 - Credit Ratings</vt:lpstr>
      <vt:lpstr>6 - Contractual Obligations</vt:lpstr>
      <vt:lpstr>7 - Credit Short Term Debt Stoc</vt:lpstr>
      <vt:lpstr>8 - Consolidated Long Term Debt</vt:lpstr>
      <vt:lpstr>Cover Page (SCE)</vt:lpstr>
      <vt:lpstr>9 - Highlights &amp; Large Transmis</vt:lpstr>
      <vt:lpstr>10 - Results of Operations &amp; Co</vt:lpstr>
      <vt:lpstr>11 - Regulatory Assets &amp; Liabil</vt:lpstr>
      <vt:lpstr>12 - Ratios Fuel Consumption &amp; </vt:lpstr>
      <vt:lpstr>13 - Kilowatt Hour Sales &amp; Oper</vt:lpstr>
      <vt:lpstr>14 - Operating Statistics</vt:lpstr>
      <vt:lpstr>15 - Jointly Owned projects &amp; U</vt:lpstr>
      <vt:lpstr>16 - CPUC FERC</vt:lpstr>
      <vt:lpstr>17 - Leadership Team</vt:lpstr>
      <vt:lpstr>18 - Additional Info</vt:lpstr>
    </vt:vector>
  </TitlesOfParts>
  <Company>Workiva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Workiva</dc:creator>
  <cp:keywords>wDesk</cp:keywords>
  <dc:description/>
  <cp:lastModifiedBy>Gustavo Gomez</cp:lastModifiedBy>
  <cp:revision>2</cp:revision>
  <dcterms:modified xsi:type="dcterms:W3CDTF">2020-04-06T00:08:29Z</dcterms:modified>
</cp:coreProperties>
</file>