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na\Downloads\"/>
    </mc:Choice>
  </mc:AlternateContent>
  <xr:revisionPtr revIDLastSave="0" documentId="13_ncr:1_{0CF725C0-95DD-4B8D-BD41-7AEC33EE180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rrect_metric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1" i="1" l="1"/>
  <c r="P89" i="1"/>
  <c r="N103" i="1"/>
  <c r="N101" i="1"/>
  <c r="L104" i="1"/>
  <c r="L103" i="1"/>
  <c r="N100" i="1"/>
  <c r="L100" i="1"/>
  <c r="L101" i="1"/>
  <c r="L99" i="1"/>
  <c r="L95" i="1"/>
  <c r="L94" i="1"/>
  <c r="L93" i="1"/>
  <c r="M90" i="1"/>
  <c r="M89" i="1"/>
  <c r="K41" i="1"/>
  <c r="L38" i="1"/>
  <c r="L39" i="1"/>
  <c r="L25" i="1"/>
  <c r="L24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3" i="1"/>
  <c r="B92" i="1"/>
  <c r="C92" i="1"/>
  <c r="D92" i="1"/>
  <c r="E92" i="1"/>
  <c r="F92" i="1"/>
</calcChain>
</file>

<file path=xl/sharedStrings.xml><?xml version="1.0" encoding="utf-8"?>
<sst xmlns="http://schemas.openxmlformats.org/spreadsheetml/2006/main" count="107" uniqueCount="107">
  <si>
    <t>Martin packaging metrics</t>
  </si>
  <si>
    <t>Sun</t>
  </si>
  <si>
    <t xml:space="preserve"> 4 Dec 2022 15:07:35 WET</t>
  </si>
  <si>
    <t>Package</t>
  </si>
  <si>
    <t>biz.ganttproject.core.calendar</t>
  </si>
  <si>
    <t>biz.ganttproject.core.calendar.walker</t>
  </si>
  <si>
    <t>biz.ganttproject.core.chart.canvas</t>
  </si>
  <si>
    <t>biz.ganttproject.core.chart.grid</t>
  </si>
  <si>
    <t>biz.ganttproject.core.chart.render</t>
  </si>
  <si>
    <t>biz.ganttproject.core.chart.scene</t>
  </si>
  <si>
    <t>biz.ganttproject.core.chart.scene.gantt</t>
  </si>
  <si>
    <t>biz.ganttproject.core.chart.text</t>
  </si>
  <si>
    <t>biz.ganttproject.core.model.task</t>
  </si>
  <si>
    <t>biz.ganttproject.core.option</t>
  </si>
  <si>
    <t>biz.ganttproject.core.table</t>
  </si>
  <si>
    <t>biz.ganttproject.core.time</t>
  </si>
  <si>
    <t>biz.ganttproject.core.time.impl</t>
  </si>
  <si>
    <t>biz.ganttproject.impex.csv</t>
  </si>
  <si>
    <t>biz.ganttproject.impex.ical</t>
  </si>
  <si>
    <t>biz.ganttproject.impex.msproject2</t>
  </si>
  <si>
    <t>net.sourceforge.ganttproject</t>
  </si>
  <si>
    <t>net.sourceforge.ganttproject.action</t>
  </si>
  <si>
    <t>net.sourceforge.ganttproject.action.edit</t>
  </si>
  <si>
    <t>net.sourceforge.ganttproject.action.favorites</t>
  </si>
  <si>
    <t>net.sourceforge.ganttproject.action.help</t>
  </si>
  <si>
    <t>net.sourceforge.ganttproject.action.project</t>
  </si>
  <si>
    <t>net.sourceforge.ganttproject.action.resource</t>
  </si>
  <si>
    <t>net.sourceforge.ganttproject.action.scroll</t>
  </si>
  <si>
    <t>net.sourceforge.ganttproject.action.task</t>
  </si>
  <si>
    <t>net.sourceforge.ganttproject.action.view</t>
  </si>
  <si>
    <t>net.sourceforge.ganttproject.action.zoom</t>
  </si>
  <si>
    <t>net.sourceforge.ganttproject.application</t>
  </si>
  <si>
    <t>net.sourceforge.ganttproject.calendar</t>
  </si>
  <si>
    <t>net.sourceforge.ganttproject.chart</t>
  </si>
  <si>
    <t>net.sourceforge.ganttproject.chart.export</t>
  </si>
  <si>
    <t>net.sourceforge.ganttproject.chart.gantt</t>
  </si>
  <si>
    <t>net.sourceforge.ganttproject.chart.item</t>
  </si>
  <si>
    <t>net.sourceforge.ganttproject.chart.mouse</t>
  </si>
  <si>
    <t>net.sourceforge.ganttproject.chart.overview</t>
  </si>
  <si>
    <t>net.sourceforge.ganttproject.client</t>
  </si>
  <si>
    <t>net.sourceforge.ganttproject.customProperty</t>
  </si>
  <si>
    <t>net.sourceforge.ganttproject.document</t>
  </si>
  <si>
    <t>net.sourceforge.ganttproject.document.webdav</t>
  </si>
  <si>
    <t>net.sourceforge.ganttproject.export</t>
  </si>
  <si>
    <t>net.sourceforge.ganttproject.filter</t>
  </si>
  <si>
    <t>net.sourceforge.ganttproject.font</t>
  </si>
  <si>
    <t>net.sourceforge.ganttproject.gui</t>
  </si>
  <si>
    <t>net.sourceforge.ganttproject.gui.about</t>
  </si>
  <si>
    <t>net.sourceforge.ganttproject.gui.options</t>
  </si>
  <si>
    <t>net.sourceforge.ganttproject.gui.options.model</t>
  </si>
  <si>
    <t>net.sourceforge.ganttproject.gui.projectwizard</t>
  </si>
  <si>
    <t>net.sourceforge.ganttproject.gui.scrolling</t>
  </si>
  <si>
    <t>net.sourceforge.ganttproject.gui.tableView</t>
  </si>
  <si>
    <t>net.sourceforge.ganttproject.gui.tags</t>
  </si>
  <si>
    <t>net.sourceforge.ganttproject.gui.taskproperties</t>
  </si>
  <si>
    <t>net.sourceforge.ganttproject.gui.view</t>
  </si>
  <si>
    <t>net.sourceforge.ganttproject.gui.window</t>
  </si>
  <si>
    <t>net.sourceforge.ganttproject.gui.zoom</t>
  </si>
  <si>
    <t>net.sourceforge.ganttproject.importer</t>
  </si>
  <si>
    <t>net.sourceforge.ganttproject.io</t>
  </si>
  <si>
    <t>net.sourceforge.ganttproject.language</t>
  </si>
  <si>
    <t>net.sourceforge.ganttproject.parser</t>
  </si>
  <si>
    <t>net.sourceforge.ganttproject.plugins</t>
  </si>
  <si>
    <t>net.sourceforge.ganttproject.print</t>
  </si>
  <si>
    <t>net.sourceforge.ganttproject.resource</t>
  </si>
  <si>
    <t>net.sourceforge.ganttproject.roles</t>
  </si>
  <si>
    <t>net.sourceforge.ganttproject.search</t>
  </si>
  <si>
    <t>net.sourceforge.ganttproject.shape</t>
  </si>
  <si>
    <t>net.sourceforge.ganttproject.task</t>
  </si>
  <si>
    <t>net.sourceforge.ganttproject.task.algorithm</t>
  </si>
  <si>
    <t>net.sourceforge.ganttproject.task.dependency</t>
  </si>
  <si>
    <t>net.sourceforge.ganttproject.task.dependency.constraint</t>
  </si>
  <si>
    <t>net.sourceforge.ganttproject.task.event</t>
  </si>
  <si>
    <t>net.sourceforge.ganttproject.task.hierarchy</t>
  </si>
  <si>
    <t>net.sourceforge.ganttproject.test</t>
  </si>
  <si>
    <t>net.sourceforge.ganttproject.test.task</t>
  </si>
  <si>
    <t>net.sourceforge.ganttproject.test.task.calendar</t>
  </si>
  <si>
    <t>net.sourceforge.ganttproject.test.task.dependency</t>
  </si>
  <si>
    <t>net.sourceforge.ganttproject.test.task.event</t>
  </si>
  <si>
    <t>net.sourceforge.ganttproject.test.task.hierarchy</t>
  </si>
  <si>
    <t>net.sourceforge.ganttproject.test.task.tag</t>
  </si>
  <si>
    <t>net.sourceforge.ganttproject.test.time</t>
  </si>
  <si>
    <t>net.sourceforge.ganttproject.undo</t>
  </si>
  <si>
    <t>net.sourceforge.ganttproject.util</t>
  </si>
  <si>
    <t>net.sourceforge.ganttproject.util.collect</t>
  </si>
  <si>
    <t>net.sourceforge.ganttproject.wizard</t>
  </si>
  <si>
    <t>org.ganttproject</t>
  </si>
  <si>
    <t>org.ganttproject.chart.pert</t>
  </si>
  <si>
    <t>org.ganttproject.impex.htmlpdf</t>
  </si>
  <si>
    <t>org.ganttproject.impex.htmlpdf.fonts</t>
  </si>
  <si>
    <t>org.ganttproject.impex.htmlpdf.itext</t>
  </si>
  <si>
    <t>org.w3c.util</t>
  </si>
  <si>
    <t>Average</t>
  </si>
  <si>
    <t>Abstracteness</t>
  </si>
  <si>
    <t>Afferent Couplings</t>
  </si>
  <si>
    <t>Efferent Couplings</t>
  </si>
  <si>
    <t>Distance from the main sequence</t>
  </si>
  <si>
    <t>Instability</t>
  </si>
  <si>
    <t>&gt;20</t>
  </si>
  <si>
    <t>&lt;=20</t>
  </si>
  <si>
    <t>&gt;500</t>
  </si>
  <si>
    <t>&lt;= 500</t>
  </si>
  <si>
    <t>&gt;50</t>
  </si>
  <si>
    <t>&lt;=50</t>
  </si>
  <si>
    <t>&lt;=0,3</t>
  </si>
  <si>
    <t>&gt;=0,7</t>
  </si>
  <si>
    <t>0,3 &lt; v &lt; 0,7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</si>
</sst>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Abstractness + Instability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correct_metrics!$I$3:$I$90</c:f>
              <c:numCache>
                <c:formatCode>General</c:formatCode>
                <c:ptCount val="88"/>
                <c:pt idx="0">
                  <c:v>0.55999999999999994</c:v>
                </c:pt>
                <c:pt idx="1">
                  <c:v>0.88</c:v>
                </c:pt>
                <c:pt idx="2">
                  <c:v>0.21</c:v>
                </c:pt>
                <c:pt idx="3">
                  <c:v>0.44999999999999996</c:v>
                </c:pt>
                <c:pt idx="4">
                  <c:v>0.64</c:v>
                </c:pt>
                <c:pt idx="5">
                  <c:v>1.23</c:v>
                </c:pt>
                <c:pt idx="6">
                  <c:v>1.25</c:v>
                </c:pt>
                <c:pt idx="7">
                  <c:v>1.03</c:v>
                </c:pt>
                <c:pt idx="8">
                  <c:v>0.4</c:v>
                </c:pt>
                <c:pt idx="9">
                  <c:v>0.47</c:v>
                </c:pt>
                <c:pt idx="10">
                  <c:v>0.5</c:v>
                </c:pt>
                <c:pt idx="11">
                  <c:v>0.42</c:v>
                </c:pt>
                <c:pt idx="12">
                  <c:v>0.52</c:v>
                </c:pt>
                <c:pt idx="13">
                  <c:v>1.1299999999999999</c:v>
                </c:pt>
                <c:pt idx="14">
                  <c:v>1</c:v>
                </c:pt>
                <c:pt idx="15">
                  <c:v>1.2</c:v>
                </c:pt>
                <c:pt idx="16">
                  <c:v>0.67</c:v>
                </c:pt>
                <c:pt idx="17">
                  <c:v>0.54</c:v>
                </c:pt>
                <c:pt idx="18">
                  <c:v>0.92</c:v>
                </c:pt>
                <c:pt idx="19">
                  <c:v>0.99</c:v>
                </c:pt>
                <c:pt idx="20">
                  <c:v>0.7</c:v>
                </c:pt>
                <c:pt idx="21">
                  <c:v>1.04</c:v>
                </c:pt>
                <c:pt idx="22">
                  <c:v>0.97</c:v>
                </c:pt>
                <c:pt idx="23">
                  <c:v>0.91</c:v>
                </c:pt>
                <c:pt idx="24">
                  <c:v>1.1299999999999999</c:v>
                </c:pt>
                <c:pt idx="25">
                  <c:v>0.88</c:v>
                </c:pt>
                <c:pt idx="26">
                  <c:v>0.64</c:v>
                </c:pt>
                <c:pt idx="27">
                  <c:v>1</c:v>
                </c:pt>
                <c:pt idx="28">
                  <c:v>1.05</c:v>
                </c:pt>
                <c:pt idx="29">
                  <c:v>1.04</c:v>
                </c:pt>
                <c:pt idx="30">
                  <c:v>0.84</c:v>
                </c:pt>
                <c:pt idx="31">
                  <c:v>0.95</c:v>
                </c:pt>
                <c:pt idx="32">
                  <c:v>0.1</c:v>
                </c:pt>
                <c:pt idx="33">
                  <c:v>1.25</c:v>
                </c:pt>
                <c:pt idx="34">
                  <c:v>0.49</c:v>
                </c:pt>
                <c:pt idx="35">
                  <c:v>0.93</c:v>
                </c:pt>
                <c:pt idx="36">
                  <c:v>1</c:v>
                </c:pt>
                <c:pt idx="37">
                  <c:v>0.89</c:v>
                </c:pt>
                <c:pt idx="38">
                  <c:v>1.06</c:v>
                </c:pt>
                <c:pt idx="39">
                  <c:v>1.08</c:v>
                </c:pt>
                <c:pt idx="40">
                  <c:v>0</c:v>
                </c:pt>
                <c:pt idx="41">
                  <c:v>0</c:v>
                </c:pt>
                <c:pt idx="42">
                  <c:v>0.65</c:v>
                </c:pt>
                <c:pt idx="43">
                  <c:v>0.88</c:v>
                </c:pt>
                <c:pt idx="44">
                  <c:v>1</c:v>
                </c:pt>
                <c:pt idx="45">
                  <c:v>1.5699999999999998</c:v>
                </c:pt>
                <c:pt idx="46">
                  <c:v>1.01</c:v>
                </c:pt>
                <c:pt idx="47">
                  <c:v>0.85000000000000009</c:v>
                </c:pt>
                <c:pt idx="48">
                  <c:v>0.96</c:v>
                </c:pt>
                <c:pt idx="49">
                  <c:v>1.1200000000000001</c:v>
                </c:pt>
                <c:pt idx="50">
                  <c:v>1.08</c:v>
                </c:pt>
                <c:pt idx="51">
                  <c:v>1.0899999999999999</c:v>
                </c:pt>
                <c:pt idx="52">
                  <c:v>0.56000000000000005</c:v>
                </c:pt>
                <c:pt idx="53">
                  <c:v>0.31</c:v>
                </c:pt>
                <c:pt idx="54">
                  <c:v>1.0899999999999999</c:v>
                </c:pt>
                <c:pt idx="55">
                  <c:v>0.7</c:v>
                </c:pt>
                <c:pt idx="56">
                  <c:v>0.31999999999999995</c:v>
                </c:pt>
                <c:pt idx="57">
                  <c:v>0.8600000000000001</c:v>
                </c:pt>
                <c:pt idx="58">
                  <c:v>0.28000000000000003</c:v>
                </c:pt>
                <c:pt idx="59">
                  <c:v>0.96</c:v>
                </c:pt>
                <c:pt idx="60">
                  <c:v>0.55000000000000004</c:v>
                </c:pt>
                <c:pt idx="61">
                  <c:v>0.49</c:v>
                </c:pt>
                <c:pt idx="62">
                  <c:v>1.22</c:v>
                </c:pt>
                <c:pt idx="63">
                  <c:v>0</c:v>
                </c:pt>
                <c:pt idx="64">
                  <c:v>0.47000000000000003</c:v>
                </c:pt>
                <c:pt idx="65">
                  <c:v>1.07</c:v>
                </c:pt>
                <c:pt idx="66">
                  <c:v>0.56999999999999995</c:v>
                </c:pt>
                <c:pt idx="67">
                  <c:v>0.99</c:v>
                </c:pt>
                <c:pt idx="68">
                  <c:v>0.6100000000000001</c:v>
                </c:pt>
                <c:pt idx="69">
                  <c:v>0.21</c:v>
                </c:pt>
                <c:pt idx="70">
                  <c:v>1</c:v>
                </c:pt>
                <c:pt idx="71">
                  <c:v>0.67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0.90999999999999992</c:v>
                </c:pt>
                <c:pt idx="79">
                  <c:v>0.27</c:v>
                </c:pt>
                <c:pt idx="80">
                  <c:v>0</c:v>
                </c:pt>
                <c:pt idx="81">
                  <c:v>1.1800000000000002</c:v>
                </c:pt>
                <c:pt idx="82">
                  <c:v>1</c:v>
                </c:pt>
                <c:pt idx="83">
                  <c:v>1.1200000000000001</c:v>
                </c:pt>
                <c:pt idx="84">
                  <c:v>1.3399999999999999</c:v>
                </c:pt>
                <c:pt idx="85">
                  <c:v>0.87</c:v>
                </c:pt>
                <c:pt idx="86">
                  <c:v>1.1000000000000001</c:v>
                </c:pt>
                <c:pt idx="8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43-4BF0-B766-84C04FCB1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0752832"/>
        <c:axId val="1490748672"/>
      </c:barChart>
      <c:catAx>
        <c:axId val="149075283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90748672"/>
        <c:crosses val="autoZero"/>
        <c:auto val="1"/>
        <c:lblAlgn val="ctr"/>
        <c:lblOffset val="100"/>
        <c:noMultiLvlLbl val="0"/>
      </c:catAx>
      <c:valAx>
        <c:axId val="149074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9075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Efferent</a:t>
            </a:r>
            <a:r>
              <a:rPr lang="pt-PT" baseline="0"/>
              <a:t> Coupling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correct_metrics!$K$24:$K$25</c:f>
              <c:strCache>
                <c:ptCount val="2"/>
                <c:pt idx="0">
                  <c:v>&gt;20</c:v>
                </c:pt>
                <c:pt idx="1">
                  <c:v>&lt;=20</c:v>
                </c:pt>
              </c:strCache>
            </c:strRef>
          </c:cat>
          <c:val>
            <c:numRef>
              <c:f>correct_metrics!$L$24:$L$25</c:f>
              <c:numCache>
                <c:formatCode>General</c:formatCode>
                <c:ptCount val="2"/>
                <c:pt idx="0">
                  <c:v>69</c:v>
                </c:pt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C7-4227-8DF8-F6CB54F99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Afferent Coupling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correct_metrics!$K$38:$K$39</c:f>
              <c:strCache>
                <c:ptCount val="2"/>
                <c:pt idx="0">
                  <c:v>&gt;500</c:v>
                </c:pt>
                <c:pt idx="1">
                  <c:v>&lt;= 500</c:v>
                </c:pt>
              </c:strCache>
            </c:strRef>
          </c:cat>
          <c:val>
            <c:numRef>
              <c:f>correct_metrics!$L$38:$L$39</c:f>
              <c:numCache>
                <c:formatCode>General</c:formatCode>
                <c:ptCount val="2"/>
                <c:pt idx="0">
                  <c:v>11</c:v>
                </c:pt>
                <c:pt idx="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BD-4305-95CD-7B26A630F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Distance from the Main sequence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correct_metrics!$E$3:$E$90</c:f>
              <c:numCache>
                <c:formatCode>General</c:formatCode>
                <c:ptCount val="88"/>
                <c:pt idx="0">
                  <c:v>0.48</c:v>
                </c:pt>
                <c:pt idx="1">
                  <c:v>0.12</c:v>
                </c:pt>
                <c:pt idx="2">
                  <c:v>0.79</c:v>
                </c:pt>
                <c:pt idx="3">
                  <c:v>0.55000000000000004</c:v>
                </c:pt>
                <c:pt idx="4">
                  <c:v>0.35</c:v>
                </c:pt>
                <c:pt idx="5">
                  <c:v>0.25</c:v>
                </c:pt>
                <c:pt idx="6">
                  <c:v>0.18</c:v>
                </c:pt>
                <c:pt idx="7">
                  <c:v>0.03</c:v>
                </c:pt>
                <c:pt idx="8">
                  <c:v>0.6</c:v>
                </c:pt>
                <c:pt idx="9">
                  <c:v>0.53</c:v>
                </c:pt>
                <c:pt idx="10">
                  <c:v>0.5</c:v>
                </c:pt>
                <c:pt idx="11">
                  <c:v>0.57999999999999996</c:v>
                </c:pt>
                <c:pt idx="12">
                  <c:v>0.48</c:v>
                </c:pt>
                <c:pt idx="13">
                  <c:v>0.14000000000000001</c:v>
                </c:pt>
                <c:pt idx="14">
                  <c:v>0</c:v>
                </c:pt>
                <c:pt idx="15">
                  <c:v>0.2</c:v>
                </c:pt>
                <c:pt idx="16">
                  <c:v>0.3</c:v>
                </c:pt>
                <c:pt idx="17">
                  <c:v>0.47</c:v>
                </c:pt>
                <c:pt idx="18">
                  <c:v>0.08</c:v>
                </c:pt>
                <c:pt idx="19">
                  <c:v>0.01</c:v>
                </c:pt>
                <c:pt idx="20">
                  <c:v>0.05</c:v>
                </c:pt>
                <c:pt idx="21">
                  <c:v>0.03</c:v>
                </c:pt>
                <c:pt idx="22">
                  <c:v>0.03</c:v>
                </c:pt>
                <c:pt idx="23">
                  <c:v>0.09</c:v>
                </c:pt>
                <c:pt idx="24">
                  <c:v>0.13</c:v>
                </c:pt>
                <c:pt idx="25">
                  <c:v>0.11</c:v>
                </c:pt>
                <c:pt idx="26">
                  <c:v>0.36</c:v>
                </c:pt>
                <c:pt idx="27">
                  <c:v>0</c:v>
                </c:pt>
                <c:pt idx="28">
                  <c:v>0.08</c:v>
                </c:pt>
                <c:pt idx="29">
                  <c:v>0.06</c:v>
                </c:pt>
                <c:pt idx="30">
                  <c:v>0.16</c:v>
                </c:pt>
                <c:pt idx="31">
                  <c:v>0.05</c:v>
                </c:pt>
                <c:pt idx="32">
                  <c:v>0.9</c:v>
                </c:pt>
                <c:pt idx="33">
                  <c:v>0.25</c:v>
                </c:pt>
                <c:pt idx="34">
                  <c:v>0.5</c:v>
                </c:pt>
                <c:pt idx="35">
                  <c:v>7.0000000000000007E-2</c:v>
                </c:pt>
                <c:pt idx="36">
                  <c:v>0</c:v>
                </c:pt>
                <c:pt idx="37">
                  <c:v>0.06</c:v>
                </c:pt>
                <c:pt idx="38">
                  <c:v>0.06</c:v>
                </c:pt>
                <c:pt idx="39">
                  <c:v>0.03</c:v>
                </c:pt>
                <c:pt idx="40">
                  <c:v>1</c:v>
                </c:pt>
                <c:pt idx="41">
                  <c:v>1</c:v>
                </c:pt>
                <c:pt idx="42">
                  <c:v>0.33</c:v>
                </c:pt>
                <c:pt idx="43">
                  <c:v>0.12</c:v>
                </c:pt>
                <c:pt idx="44">
                  <c:v>0.05</c:v>
                </c:pt>
                <c:pt idx="45">
                  <c:v>0.56999999999999995</c:v>
                </c:pt>
                <c:pt idx="46">
                  <c:v>0.04</c:v>
                </c:pt>
                <c:pt idx="47">
                  <c:v>0.16</c:v>
                </c:pt>
                <c:pt idx="48">
                  <c:v>0.02</c:v>
                </c:pt>
                <c:pt idx="49">
                  <c:v>0.12</c:v>
                </c:pt>
                <c:pt idx="50">
                  <c:v>0.09</c:v>
                </c:pt>
                <c:pt idx="51">
                  <c:v>0.09</c:v>
                </c:pt>
                <c:pt idx="52">
                  <c:v>0.4</c:v>
                </c:pt>
                <c:pt idx="53">
                  <c:v>0.61</c:v>
                </c:pt>
                <c:pt idx="54">
                  <c:v>0.09</c:v>
                </c:pt>
                <c:pt idx="55">
                  <c:v>0.28999999999999998</c:v>
                </c:pt>
                <c:pt idx="56">
                  <c:v>0.68</c:v>
                </c:pt>
                <c:pt idx="57">
                  <c:v>0.13</c:v>
                </c:pt>
                <c:pt idx="58">
                  <c:v>0.72</c:v>
                </c:pt>
                <c:pt idx="59">
                  <c:v>0.04</c:v>
                </c:pt>
                <c:pt idx="60">
                  <c:v>0.45</c:v>
                </c:pt>
                <c:pt idx="61">
                  <c:v>0.52</c:v>
                </c:pt>
                <c:pt idx="62">
                  <c:v>0.23</c:v>
                </c:pt>
                <c:pt idx="63">
                  <c:v>1</c:v>
                </c:pt>
                <c:pt idx="64">
                  <c:v>0.52</c:v>
                </c:pt>
                <c:pt idx="65">
                  <c:v>0.09</c:v>
                </c:pt>
                <c:pt idx="66">
                  <c:v>0.45</c:v>
                </c:pt>
                <c:pt idx="67">
                  <c:v>0.01</c:v>
                </c:pt>
                <c:pt idx="68">
                  <c:v>0.39</c:v>
                </c:pt>
                <c:pt idx="69">
                  <c:v>0.79</c:v>
                </c:pt>
                <c:pt idx="70">
                  <c:v>0</c:v>
                </c:pt>
                <c:pt idx="71">
                  <c:v>0.31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0.09</c:v>
                </c:pt>
                <c:pt idx="79">
                  <c:v>0.73</c:v>
                </c:pt>
                <c:pt idx="80">
                  <c:v>1</c:v>
                </c:pt>
                <c:pt idx="81">
                  <c:v>0.22</c:v>
                </c:pt>
                <c:pt idx="82">
                  <c:v>1</c:v>
                </c:pt>
                <c:pt idx="83">
                  <c:v>0.12</c:v>
                </c:pt>
                <c:pt idx="84">
                  <c:v>0.34</c:v>
                </c:pt>
                <c:pt idx="85">
                  <c:v>0.1</c:v>
                </c:pt>
                <c:pt idx="86">
                  <c:v>0.09</c:v>
                </c:pt>
                <c:pt idx="8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58-4716-A6A3-4CEEB3BA1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3647920"/>
        <c:axId val="1443648336"/>
      </c:barChart>
      <c:catAx>
        <c:axId val="144364792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43648336"/>
        <c:crosses val="autoZero"/>
        <c:auto val="1"/>
        <c:lblAlgn val="ctr"/>
        <c:lblOffset val="100"/>
        <c:noMultiLvlLbl val="0"/>
      </c:catAx>
      <c:valAx>
        <c:axId val="144364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4364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Abstractness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correct_metrics!$B$3:$B$90</c:f>
              <c:numCache>
                <c:formatCode>General</c:formatCode>
                <c:ptCount val="88"/>
                <c:pt idx="0">
                  <c:v>0.35</c:v>
                </c:pt>
                <c:pt idx="1">
                  <c:v>0.5</c:v>
                </c:pt>
                <c:pt idx="2">
                  <c:v>0.21</c:v>
                </c:pt>
                <c:pt idx="3">
                  <c:v>0.28999999999999998</c:v>
                </c:pt>
                <c:pt idx="4">
                  <c:v>0</c:v>
                </c:pt>
                <c:pt idx="5">
                  <c:v>0.7</c:v>
                </c:pt>
                <c:pt idx="6">
                  <c:v>0.4</c:v>
                </c:pt>
                <c:pt idx="7">
                  <c:v>0.27</c:v>
                </c:pt>
                <c:pt idx="8">
                  <c:v>0.33</c:v>
                </c:pt>
                <c:pt idx="9">
                  <c:v>0.47</c:v>
                </c:pt>
                <c:pt idx="10">
                  <c:v>0.5</c:v>
                </c:pt>
                <c:pt idx="11">
                  <c:v>0.41</c:v>
                </c:pt>
                <c:pt idx="12">
                  <c:v>0.17</c:v>
                </c:pt>
                <c:pt idx="13">
                  <c:v>0.14000000000000001</c:v>
                </c:pt>
                <c:pt idx="14">
                  <c:v>0</c:v>
                </c:pt>
                <c:pt idx="15">
                  <c:v>0.2</c:v>
                </c:pt>
                <c:pt idx="16">
                  <c:v>0.16</c:v>
                </c:pt>
                <c:pt idx="17">
                  <c:v>0.33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7.0000000000000007E-2</c:v>
                </c:pt>
                <c:pt idx="22">
                  <c:v>0.1</c:v>
                </c:pt>
                <c:pt idx="23">
                  <c:v>0</c:v>
                </c:pt>
                <c:pt idx="24">
                  <c:v>0.19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0.12</c:v>
                </c:pt>
                <c:pt idx="29">
                  <c:v>0.28000000000000003</c:v>
                </c:pt>
                <c:pt idx="30">
                  <c:v>0.25</c:v>
                </c:pt>
                <c:pt idx="31">
                  <c:v>0</c:v>
                </c:pt>
                <c:pt idx="32">
                  <c:v>0</c:v>
                </c:pt>
                <c:pt idx="33">
                  <c:v>0.35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0.37</c:v>
                </c:pt>
                <c:pt idx="38">
                  <c:v>0.1</c:v>
                </c:pt>
                <c:pt idx="39">
                  <c:v>0.25</c:v>
                </c:pt>
                <c:pt idx="40">
                  <c:v>0</c:v>
                </c:pt>
                <c:pt idx="41">
                  <c:v>0</c:v>
                </c:pt>
                <c:pt idx="42">
                  <c:v>0.27</c:v>
                </c:pt>
                <c:pt idx="43">
                  <c:v>0</c:v>
                </c:pt>
                <c:pt idx="44">
                  <c:v>0.22</c:v>
                </c:pt>
                <c:pt idx="45">
                  <c:v>1</c:v>
                </c:pt>
                <c:pt idx="46">
                  <c:v>0.15</c:v>
                </c:pt>
                <c:pt idx="47">
                  <c:v>0.67</c:v>
                </c:pt>
                <c:pt idx="48">
                  <c:v>0</c:v>
                </c:pt>
                <c:pt idx="49">
                  <c:v>0.14000000000000001</c:v>
                </c:pt>
                <c:pt idx="50">
                  <c:v>0.15</c:v>
                </c:pt>
                <c:pt idx="51">
                  <c:v>0.6</c:v>
                </c:pt>
                <c:pt idx="52">
                  <c:v>0</c:v>
                </c:pt>
                <c:pt idx="53">
                  <c:v>0.25</c:v>
                </c:pt>
                <c:pt idx="54">
                  <c:v>0.27</c:v>
                </c:pt>
                <c:pt idx="55">
                  <c:v>0.06</c:v>
                </c:pt>
                <c:pt idx="56">
                  <c:v>0.28999999999999998</c:v>
                </c:pt>
                <c:pt idx="57">
                  <c:v>0.2</c:v>
                </c:pt>
                <c:pt idx="58">
                  <c:v>0</c:v>
                </c:pt>
                <c:pt idx="59">
                  <c:v>0</c:v>
                </c:pt>
                <c:pt idx="60">
                  <c:v>0.32</c:v>
                </c:pt>
                <c:pt idx="61">
                  <c:v>0.36</c:v>
                </c:pt>
                <c:pt idx="62">
                  <c:v>0.33</c:v>
                </c:pt>
                <c:pt idx="63">
                  <c:v>0</c:v>
                </c:pt>
                <c:pt idx="64">
                  <c:v>0.34</c:v>
                </c:pt>
                <c:pt idx="65">
                  <c:v>0.28999999999999998</c:v>
                </c:pt>
                <c:pt idx="66">
                  <c:v>0.42</c:v>
                </c:pt>
                <c:pt idx="67">
                  <c:v>0.17</c:v>
                </c:pt>
                <c:pt idx="68">
                  <c:v>0.33</c:v>
                </c:pt>
                <c:pt idx="69">
                  <c:v>0</c:v>
                </c:pt>
                <c:pt idx="70">
                  <c:v>0</c:v>
                </c:pt>
                <c:pt idx="71">
                  <c:v>0.11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0.5</c:v>
                </c:pt>
                <c:pt idx="79">
                  <c:v>0.11</c:v>
                </c:pt>
                <c:pt idx="80">
                  <c:v>0</c:v>
                </c:pt>
                <c:pt idx="81">
                  <c:v>0.5</c:v>
                </c:pt>
                <c:pt idx="82">
                  <c:v>0</c:v>
                </c:pt>
                <c:pt idx="83">
                  <c:v>0.12</c:v>
                </c:pt>
                <c:pt idx="84">
                  <c:v>0.4</c:v>
                </c:pt>
                <c:pt idx="85">
                  <c:v>0.25</c:v>
                </c:pt>
                <c:pt idx="86">
                  <c:v>0.14000000000000001</c:v>
                </c:pt>
                <c:pt idx="8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60-41F7-BF29-D1CE896A6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76520192"/>
        <c:axId val="1476523104"/>
      </c:barChart>
      <c:catAx>
        <c:axId val="147652019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76523104"/>
        <c:crosses val="autoZero"/>
        <c:auto val="1"/>
        <c:lblAlgn val="ctr"/>
        <c:lblOffset val="100"/>
        <c:noMultiLvlLbl val="0"/>
      </c:catAx>
      <c:valAx>
        <c:axId val="147652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7652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Instability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correct_metrics!$K$93:$K$95</c:f>
              <c:strCache>
                <c:ptCount val="3"/>
                <c:pt idx="0">
                  <c:v>&lt;=0,3</c:v>
                </c:pt>
                <c:pt idx="1">
                  <c:v>0,3 &lt; v &lt; 0,7</c:v>
                </c:pt>
                <c:pt idx="2">
                  <c:v>&gt;=0,7</c:v>
                </c:pt>
              </c:strCache>
            </c:strRef>
          </c:cat>
          <c:val>
            <c:numRef>
              <c:f>correct_metrics!$L$93:$L$95</c:f>
              <c:numCache>
                <c:formatCode>General</c:formatCode>
                <c:ptCount val="3"/>
                <c:pt idx="0">
                  <c:v>25</c:v>
                </c:pt>
                <c:pt idx="1">
                  <c:v>19</c:v>
                </c:pt>
                <c:pt idx="2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0C-4058-AD9C-57C2D712E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182880</xdr:colOff>
      <xdr:row>3</xdr:row>
      <xdr:rowOff>8572</xdr:rowOff>
    </xdr:from>
    <xdr:to>
      <xdr:col>18</xdr:col>
      <xdr:colOff>487680</xdr:colOff>
      <xdr:row>18</xdr:row>
      <xdr:rowOff>40957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B22EE73-E284-E36A-C5E8-57F9D4968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243840</xdr:colOff>
      <xdr:row>20</xdr:row>
      <xdr:rowOff>159067</xdr:rowOff>
    </xdr:from>
    <xdr:to>
      <xdr:col>20</xdr:col>
      <xdr:colOff>548640</xdr:colOff>
      <xdr:row>36</xdr:row>
      <xdr:rowOff>6667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D032B38-F5A5-FB78-08B7-30554BDE0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243840</xdr:colOff>
      <xdr:row>36</xdr:row>
      <xdr:rowOff>115252</xdr:rowOff>
    </xdr:from>
    <xdr:to>
      <xdr:col>20</xdr:col>
      <xdr:colOff>548640</xdr:colOff>
      <xdr:row>51</xdr:row>
      <xdr:rowOff>141922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6063CAA-673D-3B93-52B5-E869FA717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371475</xdr:colOff>
      <xdr:row>52</xdr:row>
      <xdr:rowOff>46672</xdr:rowOff>
    </xdr:from>
    <xdr:to>
      <xdr:col>19</xdr:col>
      <xdr:colOff>66675</xdr:colOff>
      <xdr:row>67</xdr:row>
      <xdr:rowOff>77152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0E512ED-D163-1E0A-BC51-9C58951550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19050</xdr:colOff>
      <xdr:row>69</xdr:row>
      <xdr:rowOff>11430</xdr:rowOff>
    </xdr:from>
    <xdr:to>
      <xdr:col>17</xdr:col>
      <xdr:colOff>323850</xdr:colOff>
      <xdr:row>84</xdr:row>
      <xdr:rowOff>11430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6736E54-EB80-6B37-82F9-4732AD1B4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506730</xdr:colOff>
      <xdr:row>92</xdr:row>
      <xdr:rowOff>125730</xdr:rowOff>
    </xdr:from>
    <xdr:to>
      <xdr:col>9</xdr:col>
      <xdr:colOff>201930</xdr:colOff>
      <xdr:row>107</xdr:row>
      <xdr:rowOff>125730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341AF450-956B-3307-EA07-7335F0504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4"/>
  <sheetViews>
    <sheetView tabSelected="1" zoomScaleNormal="100" workbookViewId="0">
      <selection activeCell="P91" sqref="P91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</row>
    <row r="2" spans="1:9" x14ac:dyDescent="0.3">
      <c r="A2" t="s">
        <v>3</v>
      </c>
      <c r="B2" t="s">
        <v>93</v>
      </c>
      <c r="C2" t="s">
        <v>94</v>
      </c>
      <c r="D2" t="s">
        <v>95</v>
      </c>
      <c r="E2" t="s">
        <v>96</v>
      </c>
      <c r="F2" t="s">
        <v>97</v>
      </c>
    </row>
    <row r="3" spans="1:9" x14ac:dyDescent="0.3">
      <c r="A3" t="s">
        <v>4</v>
      </c>
      <c r="B3">
        <v>0.35</v>
      </c>
      <c r="C3">
        <v>635</v>
      </c>
      <c r="D3">
        <v>131</v>
      </c>
      <c r="E3">
        <v>0.48</v>
      </c>
      <c r="F3">
        <v>0.21</v>
      </c>
      <c r="I3">
        <f>SUM(B3,F3)</f>
        <v>0.55999999999999994</v>
      </c>
    </row>
    <row r="4" spans="1:9" x14ac:dyDescent="0.3">
      <c r="A4" t="s">
        <v>5</v>
      </c>
      <c r="B4">
        <v>0.5</v>
      </c>
      <c r="C4">
        <v>30</v>
      </c>
      <c r="D4">
        <v>18</v>
      </c>
      <c r="E4">
        <v>0.12</v>
      </c>
      <c r="F4">
        <v>0.38</v>
      </c>
      <c r="I4">
        <f t="shared" ref="I4:I67" si="0">SUM(B4,F4)</f>
        <v>0.88</v>
      </c>
    </row>
    <row r="5" spans="1:9" x14ac:dyDescent="0.3">
      <c r="A5" t="s">
        <v>6</v>
      </c>
      <c r="B5">
        <v>0.21</v>
      </c>
      <c r="C5">
        <v>766</v>
      </c>
      <c r="D5">
        <v>0</v>
      </c>
      <c r="E5">
        <v>0.79</v>
      </c>
      <c r="F5">
        <v>0</v>
      </c>
      <c r="I5">
        <f t="shared" si="0"/>
        <v>0.21</v>
      </c>
    </row>
    <row r="6" spans="1:9" x14ac:dyDescent="0.3">
      <c r="A6" t="s">
        <v>7</v>
      </c>
      <c r="B6">
        <v>0.28999999999999998</v>
      </c>
      <c r="C6">
        <v>251</v>
      </c>
      <c r="D6">
        <v>50</v>
      </c>
      <c r="E6">
        <v>0.55000000000000004</v>
      </c>
      <c r="F6">
        <v>0.16</v>
      </c>
      <c r="I6">
        <f t="shared" si="0"/>
        <v>0.44999999999999996</v>
      </c>
    </row>
    <row r="7" spans="1:9" x14ac:dyDescent="0.3">
      <c r="A7" t="s">
        <v>8</v>
      </c>
      <c r="B7">
        <v>0</v>
      </c>
      <c r="C7">
        <v>70</v>
      </c>
      <c r="D7">
        <v>128</v>
      </c>
      <c r="E7">
        <v>0.35</v>
      </c>
      <c r="F7">
        <v>0.64</v>
      </c>
      <c r="I7">
        <f t="shared" si="0"/>
        <v>0.64</v>
      </c>
    </row>
    <row r="8" spans="1:9" x14ac:dyDescent="0.3">
      <c r="A8" t="s">
        <v>9</v>
      </c>
      <c r="B8">
        <v>0.7</v>
      </c>
      <c r="C8">
        <v>131</v>
      </c>
      <c r="D8">
        <v>163</v>
      </c>
      <c r="E8">
        <v>0.25</v>
      </c>
      <c r="F8">
        <v>0.53</v>
      </c>
      <c r="I8">
        <f t="shared" si="0"/>
        <v>1.23</v>
      </c>
    </row>
    <row r="9" spans="1:9" x14ac:dyDescent="0.3">
      <c r="A9" t="s">
        <v>10</v>
      </c>
      <c r="B9">
        <v>0.4</v>
      </c>
      <c r="C9">
        <v>70</v>
      </c>
      <c r="D9">
        <v>246</v>
      </c>
      <c r="E9">
        <v>0.18</v>
      </c>
      <c r="F9">
        <v>0.85</v>
      </c>
      <c r="I9">
        <f t="shared" si="0"/>
        <v>1.25</v>
      </c>
    </row>
    <row r="10" spans="1:9" x14ac:dyDescent="0.3">
      <c r="A10" t="s">
        <v>11</v>
      </c>
      <c r="B10">
        <v>0.27</v>
      </c>
      <c r="C10">
        <v>30</v>
      </c>
      <c r="D10">
        <v>68</v>
      </c>
      <c r="E10">
        <v>0.03</v>
      </c>
      <c r="F10">
        <v>0.76</v>
      </c>
      <c r="I10">
        <f t="shared" si="0"/>
        <v>1.03</v>
      </c>
    </row>
    <row r="11" spans="1:9" x14ac:dyDescent="0.3">
      <c r="A11" t="s">
        <v>12</v>
      </c>
      <c r="B11">
        <v>0.33</v>
      </c>
      <c r="C11">
        <v>304</v>
      </c>
      <c r="D11">
        <v>23</v>
      </c>
      <c r="E11">
        <v>0.6</v>
      </c>
      <c r="F11">
        <v>7.0000000000000007E-2</v>
      </c>
      <c r="I11">
        <f t="shared" si="0"/>
        <v>0.4</v>
      </c>
    </row>
    <row r="12" spans="1:9" x14ac:dyDescent="0.3">
      <c r="A12" t="s">
        <v>13</v>
      </c>
      <c r="B12">
        <v>0.47</v>
      </c>
      <c r="C12" s="1">
        <v>1541</v>
      </c>
      <c r="D12">
        <v>5</v>
      </c>
      <c r="E12">
        <v>0.53</v>
      </c>
      <c r="F12">
        <v>0</v>
      </c>
      <c r="I12">
        <f t="shared" si="0"/>
        <v>0.47</v>
      </c>
    </row>
    <row r="13" spans="1:9" x14ac:dyDescent="0.3">
      <c r="A13" t="s">
        <v>14</v>
      </c>
      <c r="B13">
        <v>0.5</v>
      </c>
      <c r="C13">
        <v>322</v>
      </c>
      <c r="D13">
        <v>0</v>
      </c>
      <c r="E13">
        <v>0.5</v>
      </c>
      <c r="F13">
        <v>0</v>
      </c>
      <c r="I13">
        <f t="shared" si="0"/>
        <v>0.5</v>
      </c>
    </row>
    <row r="14" spans="1:9" x14ac:dyDescent="0.3">
      <c r="A14" t="s">
        <v>15</v>
      </c>
      <c r="B14">
        <v>0.41</v>
      </c>
      <c r="C14" s="1">
        <v>1157</v>
      </c>
      <c r="D14">
        <v>7</v>
      </c>
      <c r="E14">
        <v>0.57999999999999996</v>
      </c>
      <c r="F14">
        <v>0.01</v>
      </c>
      <c r="I14">
        <f t="shared" si="0"/>
        <v>0.42</v>
      </c>
    </row>
    <row r="15" spans="1:9" x14ac:dyDescent="0.3">
      <c r="A15" t="s">
        <v>16</v>
      </c>
      <c r="B15">
        <v>0.17</v>
      </c>
      <c r="C15">
        <v>182</v>
      </c>
      <c r="D15">
        <v>98</v>
      </c>
      <c r="E15">
        <v>0.48</v>
      </c>
      <c r="F15">
        <v>0.35</v>
      </c>
      <c r="I15">
        <f t="shared" si="0"/>
        <v>0.52</v>
      </c>
    </row>
    <row r="16" spans="1:9" x14ac:dyDescent="0.3">
      <c r="A16" t="s">
        <v>17</v>
      </c>
      <c r="B16">
        <v>0.14000000000000001</v>
      </c>
      <c r="C16">
        <v>4</v>
      </c>
      <c r="D16">
        <v>791</v>
      </c>
      <c r="E16">
        <v>0.14000000000000001</v>
      </c>
      <c r="F16">
        <v>0.99</v>
      </c>
      <c r="I16">
        <f t="shared" si="0"/>
        <v>1.1299999999999999</v>
      </c>
    </row>
    <row r="17" spans="1:12" x14ac:dyDescent="0.3">
      <c r="A17" t="s">
        <v>18</v>
      </c>
      <c r="B17">
        <v>0</v>
      </c>
      <c r="C17">
        <v>0</v>
      </c>
      <c r="D17">
        <v>47</v>
      </c>
      <c r="E17">
        <v>0</v>
      </c>
      <c r="F17">
        <v>1</v>
      </c>
      <c r="I17">
        <f t="shared" si="0"/>
        <v>1</v>
      </c>
    </row>
    <row r="18" spans="1:12" x14ac:dyDescent="0.3">
      <c r="A18" t="s">
        <v>19</v>
      </c>
      <c r="B18">
        <v>0.2</v>
      </c>
      <c r="C18">
        <v>0</v>
      </c>
      <c r="D18">
        <v>726</v>
      </c>
      <c r="E18">
        <v>0.2</v>
      </c>
      <c r="F18">
        <v>1</v>
      </c>
      <c r="I18">
        <f t="shared" si="0"/>
        <v>1.2</v>
      </c>
    </row>
    <row r="19" spans="1:12" x14ac:dyDescent="0.3">
      <c r="A19" t="s">
        <v>20</v>
      </c>
      <c r="B19">
        <v>0.16</v>
      </c>
      <c r="C19" s="1">
        <v>2450</v>
      </c>
      <c r="D19" s="1">
        <v>2799</v>
      </c>
      <c r="E19">
        <v>0.3</v>
      </c>
      <c r="F19">
        <v>0.51</v>
      </c>
      <c r="I19">
        <f t="shared" si="0"/>
        <v>0.67</v>
      </c>
    </row>
    <row r="20" spans="1:12" x14ac:dyDescent="0.3">
      <c r="A20" t="s">
        <v>21</v>
      </c>
      <c r="B20">
        <v>0.33</v>
      </c>
      <c r="C20">
        <v>508</v>
      </c>
      <c r="D20">
        <v>123</v>
      </c>
      <c r="E20">
        <v>0.47</v>
      </c>
      <c r="F20">
        <v>0.21</v>
      </c>
      <c r="I20">
        <f t="shared" si="0"/>
        <v>0.54</v>
      </c>
    </row>
    <row r="21" spans="1:12" x14ac:dyDescent="0.3">
      <c r="A21" t="s">
        <v>22</v>
      </c>
      <c r="B21">
        <v>0</v>
      </c>
      <c r="C21">
        <v>14</v>
      </c>
      <c r="D21">
        <v>158</v>
      </c>
      <c r="E21">
        <v>0.08</v>
      </c>
      <c r="F21">
        <v>0.92</v>
      </c>
      <c r="I21">
        <f t="shared" si="0"/>
        <v>0.92</v>
      </c>
    </row>
    <row r="22" spans="1:12" x14ac:dyDescent="0.3">
      <c r="A22" t="s">
        <v>23</v>
      </c>
      <c r="B22">
        <v>0</v>
      </c>
      <c r="C22">
        <v>1</v>
      </c>
      <c r="D22">
        <v>130</v>
      </c>
      <c r="E22">
        <v>0.01</v>
      </c>
      <c r="F22">
        <v>0.99</v>
      </c>
      <c r="I22">
        <f t="shared" si="0"/>
        <v>0.99</v>
      </c>
    </row>
    <row r="23" spans="1:12" x14ac:dyDescent="0.3">
      <c r="A23" t="s">
        <v>24</v>
      </c>
      <c r="B23">
        <v>0</v>
      </c>
      <c r="C23">
        <v>3</v>
      </c>
      <c r="D23">
        <v>54</v>
      </c>
      <c r="E23">
        <v>0.05</v>
      </c>
      <c r="F23">
        <v>0.7</v>
      </c>
      <c r="I23">
        <f t="shared" si="0"/>
        <v>0.7</v>
      </c>
    </row>
    <row r="24" spans="1:12" x14ac:dyDescent="0.3">
      <c r="A24" t="s">
        <v>25</v>
      </c>
      <c r="B24">
        <v>7.0000000000000007E-2</v>
      </c>
      <c r="C24">
        <v>7</v>
      </c>
      <c r="D24">
        <v>208</v>
      </c>
      <c r="E24">
        <v>0.03</v>
      </c>
      <c r="F24">
        <v>0.97</v>
      </c>
      <c r="I24">
        <f t="shared" si="0"/>
        <v>1.04</v>
      </c>
      <c r="K24" t="s">
        <v>98</v>
      </c>
      <c r="L24">
        <f>COUNTIF(D3:D90,"&gt;20")</f>
        <v>69</v>
      </c>
    </row>
    <row r="25" spans="1:12" x14ac:dyDescent="0.3">
      <c r="A25" t="s">
        <v>26</v>
      </c>
      <c r="B25">
        <v>0.1</v>
      </c>
      <c r="C25">
        <v>31</v>
      </c>
      <c r="D25">
        <v>206</v>
      </c>
      <c r="E25">
        <v>0.03</v>
      </c>
      <c r="F25">
        <v>0.87</v>
      </c>
      <c r="I25">
        <f t="shared" si="0"/>
        <v>0.97</v>
      </c>
      <c r="K25" t="s">
        <v>99</v>
      </c>
      <c r="L25">
        <f>88-69</f>
        <v>19</v>
      </c>
    </row>
    <row r="26" spans="1:12" x14ac:dyDescent="0.3">
      <c r="A26" t="s">
        <v>27</v>
      </c>
      <c r="B26">
        <v>0</v>
      </c>
      <c r="C26">
        <v>6</v>
      </c>
      <c r="D26">
        <v>62</v>
      </c>
      <c r="E26">
        <v>0.09</v>
      </c>
      <c r="F26">
        <v>0.91</v>
      </c>
      <c r="I26">
        <f t="shared" si="0"/>
        <v>0.91</v>
      </c>
    </row>
    <row r="27" spans="1:12" x14ac:dyDescent="0.3">
      <c r="A27" t="s">
        <v>28</v>
      </c>
      <c r="B27">
        <v>0.19</v>
      </c>
      <c r="C27">
        <v>27</v>
      </c>
      <c r="D27">
        <v>432</v>
      </c>
      <c r="E27">
        <v>0.13</v>
      </c>
      <c r="F27">
        <v>0.94</v>
      </c>
      <c r="I27">
        <f t="shared" si="0"/>
        <v>1.1299999999999999</v>
      </c>
    </row>
    <row r="28" spans="1:12" x14ac:dyDescent="0.3">
      <c r="A28" t="s">
        <v>29</v>
      </c>
      <c r="B28">
        <v>0</v>
      </c>
      <c r="C28">
        <v>6</v>
      </c>
      <c r="D28">
        <v>48</v>
      </c>
      <c r="E28">
        <v>0.11</v>
      </c>
      <c r="F28">
        <v>0.88</v>
      </c>
      <c r="I28">
        <f t="shared" si="0"/>
        <v>0.88</v>
      </c>
    </row>
    <row r="29" spans="1:12" x14ac:dyDescent="0.3">
      <c r="A29" t="s">
        <v>30</v>
      </c>
      <c r="B29">
        <v>0</v>
      </c>
      <c r="C29">
        <v>12</v>
      </c>
      <c r="D29">
        <v>21</v>
      </c>
      <c r="E29">
        <v>0.36</v>
      </c>
      <c r="F29">
        <v>0.64</v>
      </c>
      <c r="I29">
        <f t="shared" si="0"/>
        <v>0.64</v>
      </c>
    </row>
    <row r="30" spans="1:12" x14ac:dyDescent="0.3">
      <c r="A30" t="s">
        <v>31</v>
      </c>
      <c r="B30">
        <v>0</v>
      </c>
      <c r="C30">
        <v>0</v>
      </c>
      <c r="D30">
        <v>12</v>
      </c>
      <c r="E30">
        <v>0</v>
      </c>
      <c r="F30">
        <v>1</v>
      </c>
      <c r="I30">
        <f t="shared" si="0"/>
        <v>1</v>
      </c>
    </row>
    <row r="31" spans="1:12" x14ac:dyDescent="0.3">
      <c r="A31" t="s">
        <v>32</v>
      </c>
      <c r="B31">
        <v>0.12</v>
      </c>
      <c r="C31">
        <v>10</v>
      </c>
      <c r="D31">
        <v>225</v>
      </c>
      <c r="E31">
        <v>0.08</v>
      </c>
      <c r="F31">
        <v>0.93</v>
      </c>
      <c r="I31">
        <f t="shared" si="0"/>
        <v>1.05</v>
      </c>
    </row>
    <row r="32" spans="1:12" x14ac:dyDescent="0.3">
      <c r="A32" t="s">
        <v>33</v>
      </c>
      <c r="B32">
        <v>0.28000000000000003</v>
      </c>
      <c r="C32">
        <v>432</v>
      </c>
      <c r="D32" s="1">
        <v>1523</v>
      </c>
      <c r="E32">
        <v>0.06</v>
      </c>
      <c r="F32">
        <v>0.76</v>
      </c>
      <c r="I32">
        <f t="shared" si="0"/>
        <v>1.04</v>
      </c>
    </row>
    <row r="33" spans="1:12" x14ac:dyDescent="0.3">
      <c r="A33" t="s">
        <v>34</v>
      </c>
      <c r="B33">
        <v>0.25</v>
      </c>
      <c r="C33">
        <v>54</v>
      </c>
      <c r="D33">
        <v>78</v>
      </c>
      <c r="E33">
        <v>0.16</v>
      </c>
      <c r="F33">
        <v>0.59</v>
      </c>
      <c r="I33">
        <f t="shared" si="0"/>
        <v>0.84</v>
      </c>
    </row>
    <row r="34" spans="1:12" x14ac:dyDescent="0.3">
      <c r="A34" t="s">
        <v>35</v>
      </c>
      <c r="B34">
        <v>0</v>
      </c>
      <c r="C34">
        <v>34</v>
      </c>
      <c r="D34">
        <v>720</v>
      </c>
      <c r="E34">
        <v>0.05</v>
      </c>
      <c r="F34">
        <v>0.95</v>
      </c>
      <c r="I34">
        <f t="shared" si="0"/>
        <v>0.95</v>
      </c>
    </row>
    <row r="35" spans="1:12" x14ac:dyDescent="0.3">
      <c r="A35" t="s">
        <v>36</v>
      </c>
      <c r="B35">
        <v>0</v>
      </c>
      <c r="C35">
        <v>71</v>
      </c>
      <c r="D35">
        <v>8</v>
      </c>
      <c r="E35">
        <v>0.9</v>
      </c>
      <c r="F35">
        <v>0.1</v>
      </c>
      <c r="I35">
        <f t="shared" si="0"/>
        <v>0.1</v>
      </c>
    </row>
    <row r="36" spans="1:12" x14ac:dyDescent="0.3">
      <c r="A36" t="s">
        <v>37</v>
      </c>
      <c r="B36">
        <v>0.35</v>
      </c>
      <c r="C36">
        <v>35</v>
      </c>
      <c r="D36">
        <v>308</v>
      </c>
      <c r="E36">
        <v>0.25</v>
      </c>
      <c r="F36">
        <v>0.9</v>
      </c>
      <c r="I36">
        <f t="shared" si="0"/>
        <v>1.25</v>
      </c>
    </row>
    <row r="37" spans="1:12" x14ac:dyDescent="0.3">
      <c r="A37" t="s">
        <v>38</v>
      </c>
      <c r="B37">
        <v>0</v>
      </c>
      <c r="C37">
        <v>86</v>
      </c>
      <c r="D37">
        <v>87</v>
      </c>
      <c r="E37">
        <v>0.5</v>
      </c>
      <c r="F37">
        <v>0.49</v>
      </c>
      <c r="I37">
        <f t="shared" si="0"/>
        <v>0.49</v>
      </c>
    </row>
    <row r="38" spans="1:12" x14ac:dyDescent="0.3">
      <c r="A38" t="s">
        <v>39</v>
      </c>
      <c r="B38">
        <v>0</v>
      </c>
      <c r="C38">
        <v>7</v>
      </c>
      <c r="D38">
        <v>91</v>
      </c>
      <c r="E38">
        <v>7.0000000000000007E-2</v>
      </c>
      <c r="F38">
        <v>0.93</v>
      </c>
      <c r="I38">
        <f t="shared" si="0"/>
        <v>0.93</v>
      </c>
      <c r="K38" t="s">
        <v>100</v>
      </c>
      <c r="L38">
        <f>COUNTIF(C3:C90,"&gt;500")</f>
        <v>11</v>
      </c>
    </row>
    <row r="39" spans="1:12" x14ac:dyDescent="0.3">
      <c r="A39" t="s">
        <v>40</v>
      </c>
      <c r="B39">
        <v>0</v>
      </c>
      <c r="C39">
        <v>0</v>
      </c>
      <c r="D39">
        <v>46</v>
      </c>
      <c r="E39">
        <v>0</v>
      </c>
      <c r="F39">
        <v>1</v>
      </c>
      <c r="I39">
        <f t="shared" si="0"/>
        <v>1</v>
      </c>
      <c r="K39" t="s">
        <v>101</v>
      </c>
      <c r="L39">
        <f>88-11</f>
        <v>77</v>
      </c>
    </row>
    <row r="40" spans="1:12" x14ac:dyDescent="0.3">
      <c r="A40" t="s">
        <v>41</v>
      </c>
      <c r="B40">
        <v>0.37</v>
      </c>
      <c r="C40">
        <v>220</v>
      </c>
      <c r="D40">
        <v>296</v>
      </c>
      <c r="E40">
        <v>0.06</v>
      </c>
      <c r="F40">
        <v>0.52</v>
      </c>
      <c r="I40">
        <f t="shared" si="0"/>
        <v>0.89</v>
      </c>
    </row>
    <row r="41" spans="1:12" x14ac:dyDescent="0.3">
      <c r="A41" t="s">
        <v>42</v>
      </c>
      <c r="B41">
        <v>0.1</v>
      </c>
      <c r="C41">
        <v>15</v>
      </c>
      <c r="D41">
        <v>330</v>
      </c>
      <c r="E41">
        <v>0.06</v>
      </c>
      <c r="F41">
        <v>0.96</v>
      </c>
      <c r="I41">
        <f t="shared" si="0"/>
        <v>1.06</v>
      </c>
      <c r="K41">
        <f>COUNTIF(C3:C90,"&gt;1000")</f>
        <v>5</v>
      </c>
    </row>
    <row r="42" spans="1:12" x14ac:dyDescent="0.3">
      <c r="A42" t="s">
        <v>43</v>
      </c>
      <c r="B42">
        <v>0.25</v>
      </c>
      <c r="C42">
        <v>84</v>
      </c>
      <c r="D42">
        <v>305</v>
      </c>
      <c r="E42">
        <v>0.03</v>
      </c>
      <c r="F42">
        <v>0.83</v>
      </c>
      <c r="I42">
        <f t="shared" si="0"/>
        <v>1.08</v>
      </c>
    </row>
    <row r="43" spans="1:12" x14ac:dyDescent="0.3">
      <c r="A43" t="s">
        <v>44</v>
      </c>
      <c r="B43">
        <v>0</v>
      </c>
      <c r="C43">
        <v>9</v>
      </c>
      <c r="D43">
        <v>0</v>
      </c>
      <c r="E43">
        <v>1</v>
      </c>
      <c r="F43">
        <v>0</v>
      </c>
      <c r="I43">
        <f t="shared" si="0"/>
        <v>0</v>
      </c>
    </row>
    <row r="44" spans="1:12" x14ac:dyDescent="0.3">
      <c r="A44" t="s">
        <v>45</v>
      </c>
      <c r="B44">
        <v>0</v>
      </c>
      <c r="C44">
        <v>14</v>
      </c>
      <c r="D44">
        <v>0</v>
      </c>
      <c r="E44">
        <v>1</v>
      </c>
      <c r="F44">
        <v>0</v>
      </c>
      <c r="I44">
        <f t="shared" si="0"/>
        <v>0</v>
      </c>
    </row>
    <row r="45" spans="1:12" x14ac:dyDescent="0.3">
      <c r="A45" t="s">
        <v>46</v>
      </c>
      <c r="B45">
        <v>0.27</v>
      </c>
      <c r="C45" s="1">
        <v>1354</v>
      </c>
      <c r="D45">
        <v>881</v>
      </c>
      <c r="E45">
        <v>0.33</v>
      </c>
      <c r="F45">
        <v>0.38</v>
      </c>
      <c r="I45">
        <f t="shared" si="0"/>
        <v>0.65</v>
      </c>
    </row>
    <row r="46" spans="1:12" x14ac:dyDescent="0.3">
      <c r="A46" t="s">
        <v>47</v>
      </c>
      <c r="B46">
        <v>0</v>
      </c>
      <c r="C46">
        <v>6</v>
      </c>
      <c r="D46">
        <v>42</v>
      </c>
      <c r="E46">
        <v>0.12</v>
      </c>
      <c r="F46">
        <v>0.88</v>
      </c>
      <c r="I46">
        <f t="shared" si="0"/>
        <v>0.88</v>
      </c>
    </row>
    <row r="47" spans="1:12" x14ac:dyDescent="0.3">
      <c r="A47" t="s">
        <v>48</v>
      </c>
      <c r="B47">
        <v>0.22</v>
      </c>
      <c r="C47">
        <v>246</v>
      </c>
      <c r="D47">
        <v>646</v>
      </c>
      <c r="E47">
        <v>0.05</v>
      </c>
      <c r="F47">
        <v>0.78</v>
      </c>
      <c r="I47">
        <f t="shared" si="0"/>
        <v>1</v>
      </c>
    </row>
    <row r="48" spans="1:12" x14ac:dyDescent="0.3">
      <c r="A48" t="s">
        <v>49</v>
      </c>
      <c r="B48">
        <v>1</v>
      </c>
      <c r="C48">
        <v>42</v>
      </c>
      <c r="D48">
        <v>55</v>
      </c>
      <c r="E48">
        <v>0.56999999999999995</v>
      </c>
      <c r="F48">
        <v>0.56999999999999995</v>
      </c>
      <c r="I48">
        <f t="shared" si="0"/>
        <v>1.5699999999999998</v>
      </c>
    </row>
    <row r="49" spans="1:9" x14ac:dyDescent="0.3">
      <c r="A49" t="s">
        <v>50</v>
      </c>
      <c r="B49">
        <v>0.15</v>
      </c>
      <c r="C49">
        <v>27</v>
      </c>
      <c r="D49">
        <v>204</v>
      </c>
      <c r="E49">
        <v>0.04</v>
      </c>
      <c r="F49">
        <v>0.86</v>
      </c>
      <c r="I49">
        <f t="shared" si="0"/>
        <v>1.01</v>
      </c>
    </row>
    <row r="50" spans="1:9" x14ac:dyDescent="0.3">
      <c r="A50" t="s">
        <v>51</v>
      </c>
      <c r="B50">
        <v>0.67</v>
      </c>
      <c r="C50">
        <v>14</v>
      </c>
      <c r="D50">
        <v>3</v>
      </c>
      <c r="E50">
        <v>0.16</v>
      </c>
      <c r="F50">
        <v>0.18</v>
      </c>
      <c r="I50">
        <f t="shared" si="0"/>
        <v>0.85000000000000009</v>
      </c>
    </row>
    <row r="51" spans="1:9" x14ac:dyDescent="0.3">
      <c r="A51" t="s">
        <v>52</v>
      </c>
      <c r="B51">
        <v>0</v>
      </c>
      <c r="C51">
        <v>4</v>
      </c>
      <c r="D51">
        <v>188</v>
      </c>
      <c r="E51">
        <v>0.02</v>
      </c>
      <c r="F51">
        <v>0.96</v>
      </c>
      <c r="I51">
        <f t="shared" si="0"/>
        <v>0.96</v>
      </c>
    </row>
    <row r="52" spans="1:9" x14ac:dyDescent="0.3">
      <c r="A52" t="s">
        <v>53</v>
      </c>
      <c r="B52">
        <v>0.14000000000000001</v>
      </c>
      <c r="C52">
        <v>3</v>
      </c>
      <c r="D52">
        <v>148</v>
      </c>
      <c r="E52">
        <v>0.12</v>
      </c>
      <c r="F52">
        <v>0.98</v>
      </c>
      <c r="I52">
        <f t="shared" si="0"/>
        <v>1.1200000000000001</v>
      </c>
    </row>
    <row r="53" spans="1:9" x14ac:dyDescent="0.3">
      <c r="A53" t="s">
        <v>54</v>
      </c>
      <c r="B53">
        <v>0.15</v>
      </c>
      <c r="C53">
        <v>29</v>
      </c>
      <c r="D53">
        <v>436</v>
      </c>
      <c r="E53">
        <v>0.09</v>
      </c>
      <c r="F53">
        <v>0.93</v>
      </c>
      <c r="I53">
        <f t="shared" si="0"/>
        <v>1.08</v>
      </c>
    </row>
    <row r="54" spans="1:9" x14ac:dyDescent="0.3">
      <c r="A54" t="s">
        <v>55</v>
      </c>
      <c r="B54">
        <v>0.6</v>
      </c>
      <c r="C54">
        <v>47</v>
      </c>
      <c r="D54">
        <v>45</v>
      </c>
      <c r="E54">
        <v>0.09</v>
      </c>
      <c r="F54">
        <v>0.49</v>
      </c>
      <c r="I54">
        <f t="shared" si="0"/>
        <v>1.0899999999999999</v>
      </c>
    </row>
    <row r="55" spans="1:9" x14ac:dyDescent="0.3">
      <c r="A55" t="s">
        <v>56</v>
      </c>
      <c r="B55">
        <v>0</v>
      </c>
      <c r="C55">
        <v>4</v>
      </c>
      <c r="D55">
        <v>6</v>
      </c>
      <c r="E55">
        <v>0.4</v>
      </c>
      <c r="F55">
        <v>0.56000000000000005</v>
      </c>
      <c r="I55">
        <f t="shared" si="0"/>
        <v>0.56000000000000005</v>
      </c>
    </row>
    <row r="56" spans="1:9" x14ac:dyDescent="0.3">
      <c r="A56" t="s">
        <v>57</v>
      </c>
      <c r="B56">
        <v>0.25</v>
      </c>
      <c r="C56">
        <v>62</v>
      </c>
      <c r="D56">
        <v>10</v>
      </c>
      <c r="E56">
        <v>0.61</v>
      </c>
      <c r="F56">
        <v>0.06</v>
      </c>
      <c r="I56">
        <f t="shared" si="0"/>
        <v>0.31</v>
      </c>
    </row>
    <row r="57" spans="1:9" x14ac:dyDescent="0.3">
      <c r="A57" t="s">
        <v>58</v>
      </c>
      <c r="B57">
        <v>0.27</v>
      </c>
      <c r="C57">
        <v>53</v>
      </c>
      <c r="D57">
        <v>244</v>
      </c>
      <c r="E57">
        <v>0.09</v>
      </c>
      <c r="F57">
        <v>0.82</v>
      </c>
      <c r="I57">
        <f t="shared" si="0"/>
        <v>1.0899999999999999</v>
      </c>
    </row>
    <row r="58" spans="1:9" x14ac:dyDescent="0.3">
      <c r="A58" t="s">
        <v>59</v>
      </c>
      <c r="B58">
        <v>0.06</v>
      </c>
      <c r="C58">
        <v>242</v>
      </c>
      <c r="D58">
        <v>460</v>
      </c>
      <c r="E58">
        <v>0.28999999999999998</v>
      </c>
      <c r="F58">
        <v>0.64</v>
      </c>
      <c r="I58">
        <f t="shared" si="0"/>
        <v>0.7</v>
      </c>
    </row>
    <row r="59" spans="1:9" x14ac:dyDescent="0.3">
      <c r="A59" t="s">
        <v>60</v>
      </c>
      <c r="B59">
        <v>0.28999999999999998</v>
      </c>
      <c r="C59">
        <v>949</v>
      </c>
      <c r="D59">
        <v>29</v>
      </c>
      <c r="E59">
        <v>0.68</v>
      </c>
      <c r="F59">
        <v>0.03</v>
      </c>
      <c r="I59">
        <f t="shared" si="0"/>
        <v>0.31999999999999995</v>
      </c>
    </row>
    <row r="60" spans="1:9" x14ac:dyDescent="0.3">
      <c r="A60" t="s">
        <v>61</v>
      </c>
      <c r="B60">
        <v>0.2</v>
      </c>
      <c r="C60">
        <v>162</v>
      </c>
      <c r="D60">
        <v>326</v>
      </c>
      <c r="E60">
        <v>0.13</v>
      </c>
      <c r="F60">
        <v>0.66</v>
      </c>
      <c r="I60">
        <f t="shared" si="0"/>
        <v>0.8600000000000001</v>
      </c>
    </row>
    <row r="61" spans="1:9" x14ac:dyDescent="0.3">
      <c r="A61" t="s">
        <v>62</v>
      </c>
      <c r="B61">
        <v>0</v>
      </c>
      <c r="C61">
        <v>21</v>
      </c>
      <c r="D61">
        <v>8</v>
      </c>
      <c r="E61">
        <v>0.72</v>
      </c>
      <c r="F61">
        <v>0.28000000000000003</v>
      </c>
      <c r="I61">
        <f t="shared" si="0"/>
        <v>0.28000000000000003</v>
      </c>
    </row>
    <row r="62" spans="1:9" x14ac:dyDescent="0.3">
      <c r="A62" t="s">
        <v>63</v>
      </c>
      <c r="B62">
        <v>0</v>
      </c>
      <c r="C62">
        <v>4</v>
      </c>
      <c r="D62">
        <v>94</v>
      </c>
      <c r="E62">
        <v>0.04</v>
      </c>
      <c r="F62">
        <v>0.96</v>
      </c>
      <c r="I62">
        <f t="shared" si="0"/>
        <v>0.96</v>
      </c>
    </row>
    <row r="63" spans="1:9" x14ac:dyDescent="0.3">
      <c r="A63" t="s">
        <v>64</v>
      </c>
      <c r="B63">
        <v>0.32</v>
      </c>
      <c r="C63">
        <v>659</v>
      </c>
      <c r="D63">
        <v>199</v>
      </c>
      <c r="E63">
        <v>0.45</v>
      </c>
      <c r="F63">
        <v>0.23</v>
      </c>
      <c r="I63">
        <f t="shared" si="0"/>
        <v>0.55000000000000004</v>
      </c>
    </row>
    <row r="64" spans="1:9" x14ac:dyDescent="0.3">
      <c r="A64" t="s">
        <v>65</v>
      </c>
      <c r="B64">
        <v>0.36</v>
      </c>
      <c r="C64">
        <v>265</v>
      </c>
      <c r="D64">
        <v>36</v>
      </c>
      <c r="E64">
        <v>0.52</v>
      </c>
      <c r="F64">
        <v>0.13</v>
      </c>
      <c r="I64">
        <f t="shared" si="0"/>
        <v>0.49</v>
      </c>
    </row>
    <row r="65" spans="1:9" x14ac:dyDescent="0.3">
      <c r="A65" t="s">
        <v>66</v>
      </c>
      <c r="B65">
        <v>0.33</v>
      </c>
      <c r="C65">
        <v>8</v>
      </c>
      <c r="D65">
        <v>69</v>
      </c>
      <c r="E65">
        <v>0.23</v>
      </c>
      <c r="F65">
        <v>0.89</v>
      </c>
      <c r="I65">
        <f t="shared" si="0"/>
        <v>1.22</v>
      </c>
    </row>
    <row r="66" spans="1:9" x14ac:dyDescent="0.3">
      <c r="A66" t="s">
        <v>67</v>
      </c>
      <c r="B66">
        <v>0</v>
      </c>
      <c r="C66">
        <v>4</v>
      </c>
      <c r="D66">
        <v>0</v>
      </c>
      <c r="E66">
        <v>1</v>
      </c>
      <c r="F66">
        <v>0</v>
      </c>
      <c r="I66">
        <f t="shared" si="0"/>
        <v>0</v>
      </c>
    </row>
    <row r="67" spans="1:9" x14ac:dyDescent="0.3">
      <c r="A67" t="s">
        <v>68</v>
      </c>
      <c r="B67">
        <v>0.34</v>
      </c>
      <c r="C67" s="1">
        <v>4609</v>
      </c>
      <c r="D67">
        <v>761</v>
      </c>
      <c r="E67">
        <v>0.52</v>
      </c>
      <c r="F67">
        <v>0.13</v>
      </c>
      <c r="I67">
        <f t="shared" si="0"/>
        <v>0.47000000000000003</v>
      </c>
    </row>
    <row r="68" spans="1:9" x14ac:dyDescent="0.3">
      <c r="A68" t="s">
        <v>69</v>
      </c>
      <c r="B68">
        <v>0.28999999999999998</v>
      </c>
      <c r="C68">
        <v>309</v>
      </c>
      <c r="D68" s="1">
        <v>1233</v>
      </c>
      <c r="E68">
        <v>0.09</v>
      </c>
      <c r="F68">
        <v>0.78</v>
      </c>
      <c r="I68">
        <f t="shared" ref="I68:I90" si="1">SUM(B68,F68)</f>
        <v>1.07</v>
      </c>
    </row>
    <row r="69" spans="1:9" x14ac:dyDescent="0.3">
      <c r="A69" t="s">
        <v>70</v>
      </c>
      <c r="B69">
        <v>0.42</v>
      </c>
      <c r="C69">
        <v>953</v>
      </c>
      <c r="D69">
        <v>150</v>
      </c>
      <c r="E69">
        <v>0.45</v>
      </c>
      <c r="F69">
        <v>0.15</v>
      </c>
      <c r="I69">
        <f t="shared" si="1"/>
        <v>0.56999999999999995</v>
      </c>
    </row>
    <row r="70" spans="1:9" x14ac:dyDescent="0.3">
      <c r="A70" t="s">
        <v>71</v>
      </c>
      <c r="B70">
        <v>0.17</v>
      </c>
      <c r="C70">
        <v>70</v>
      </c>
      <c r="D70">
        <v>322</v>
      </c>
      <c r="E70">
        <v>0.01</v>
      </c>
      <c r="F70">
        <v>0.82</v>
      </c>
      <c r="I70">
        <f t="shared" si="1"/>
        <v>0.99</v>
      </c>
    </row>
    <row r="71" spans="1:9" x14ac:dyDescent="0.3">
      <c r="A71" t="s">
        <v>72</v>
      </c>
      <c r="B71">
        <v>0.33</v>
      </c>
      <c r="C71">
        <v>80</v>
      </c>
      <c r="D71">
        <v>31</v>
      </c>
      <c r="E71">
        <v>0.39</v>
      </c>
      <c r="F71">
        <v>0.28000000000000003</v>
      </c>
      <c r="I71">
        <f t="shared" si="1"/>
        <v>0.6100000000000001</v>
      </c>
    </row>
    <row r="72" spans="1:9" x14ac:dyDescent="0.3">
      <c r="A72" t="s">
        <v>73</v>
      </c>
      <c r="B72">
        <v>0</v>
      </c>
      <c r="C72">
        <v>15</v>
      </c>
      <c r="D72">
        <v>4</v>
      </c>
      <c r="E72">
        <v>0.79</v>
      </c>
      <c r="F72">
        <v>0.21</v>
      </c>
      <c r="I72">
        <f t="shared" si="1"/>
        <v>0.21</v>
      </c>
    </row>
    <row r="73" spans="1:9" x14ac:dyDescent="0.3">
      <c r="A73" t="s">
        <v>74</v>
      </c>
      <c r="B73">
        <v>0</v>
      </c>
      <c r="C73">
        <v>0</v>
      </c>
      <c r="D73">
        <v>60</v>
      </c>
      <c r="E73">
        <v>0</v>
      </c>
      <c r="F73">
        <v>1</v>
      </c>
      <c r="I73">
        <f t="shared" si="1"/>
        <v>1</v>
      </c>
    </row>
    <row r="74" spans="1:9" x14ac:dyDescent="0.3">
      <c r="A74" t="s">
        <v>75</v>
      </c>
      <c r="B74">
        <v>0.11</v>
      </c>
      <c r="C74">
        <v>444</v>
      </c>
      <c r="D74">
        <v>598</v>
      </c>
      <c r="E74">
        <v>0.31</v>
      </c>
      <c r="F74">
        <v>0.56000000000000005</v>
      </c>
      <c r="I74">
        <f t="shared" si="1"/>
        <v>0.67</v>
      </c>
    </row>
    <row r="75" spans="1:9" x14ac:dyDescent="0.3">
      <c r="A75" t="s">
        <v>76</v>
      </c>
      <c r="B75">
        <v>0</v>
      </c>
      <c r="C75">
        <v>0</v>
      </c>
      <c r="D75">
        <v>180</v>
      </c>
      <c r="E75">
        <v>0</v>
      </c>
      <c r="F75">
        <v>1</v>
      </c>
      <c r="I75">
        <f t="shared" si="1"/>
        <v>1</v>
      </c>
    </row>
    <row r="76" spans="1:9" x14ac:dyDescent="0.3">
      <c r="A76" t="s">
        <v>77</v>
      </c>
      <c r="B76">
        <v>0</v>
      </c>
      <c r="C76">
        <v>0</v>
      </c>
      <c r="D76" s="1">
        <v>1035</v>
      </c>
      <c r="E76">
        <v>0</v>
      </c>
      <c r="F76">
        <v>1</v>
      </c>
      <c r="I76">
        <f t="shared" si="1"/>
        <v>1</v>
      </c>
    </row>
    <row r="77" spans="1:9" x14ac:dyDescent="0.3">
      <c r="A77" t="s">
        <v>78</v>
      </c>
      <c r="B77">
        <v>0</v>
      </c>
      <c r="C77">
        <v>0</v>
      </c>
      <c r="D77">
        <v>75</v>
      </c>
      <c r="E77">
        <v>0</v>
      </c>
      <c r="F77">
        <v>1</v>
      </c>
      <c r="I77">
        <f t="shared" si="1"/>
        <v>1</v>
      </c>
    </row>
    <row r="78" spans="1:9" x14ac:dyDescent="0.3">
      <c r="A78" t="s">
        <v>79</v>
      </c>
      <c r="B78">
        <v>0</v>
      </c>
      <c r="C78">
        <v>0</v>
      </c>
      <c r="D78">
        <v>321</v>
      </c>
      <c r="E78">
        <v>0</v>
      </c>
      <c r="F78">
        <v>1</v>
      </c>
      <c r="I78">
        <f t="shared" si="1"/>
        <v>1</v>
      </c>
    </row>
    <row r="79" spans="1:9" x14ac:dyDescent="0.3">
      <c r="A79" t="s">
        <v>80</v>
      </c>
      <c r="B79">
        <v>0</v>
      </c>
      <c r="C79">
        <v>0</v>
      </c>
      <c r="D79">
        <v>140</v>
      </c>
      <c r="E79">
        <v>0</v>
      </c>
      <c r="F79">
        <v>1</v>
      </c>
      <c r="I79">
        <f t="shared" si="1"/>
        <v>1</v>
      </c>
    </row>
    <row r="80" spans="1:9" x14ac:dyDescent="0.3">
      <c r="A80" t="s">
        <v>81</v>
      </c>
      <c r="B80">
        <v>0</v>
      </c>
      <c r="C80">
        <v>0</v>
      </c>
      <c r="D80">
        <v>53</v>
      </c>
      <c r="E80">
        <v>0</v>
      </c>
      <c r="F80">
        <v>1</v>
      </c>
      <c r="I80">
        <f t="shared" si="1"/>
        <v>1</v>
      </c>
    </row>
    <row r="81" spans="1:16" x14ac:dyDescent="0.3">
      <c r="A81" t="s">
        <v>82</v>
      </c>
      <c r="B81">
        <v>0.5</v>
      </c>
      <c r="C81">
        <v>78</v>
      </c>
      <c r="D81">
        <v>55</v>
      </c>
      <c r="E81">
        <v>0.09</v>
      </c>
      <c r="F81">
        <v>0.41</v>
      </c>
      <c r="I81">
        <f t="shared" si="1"/>
        <v>0.90999999999999992</v>
      </c>
    </row>
    <row r="82" spans="1:16" x14ac:dyDescent="0.3">
      <c r="A82" t="s">
        <v>83</v>
      </c>
      <c r="B82">
        <v>0.11</v>
      </c>
      <c r="C82">
        <v>88</v>
      </c>
      <c r="D82">
        <v>17</v>
      </c>
      <c r="E82">
        <v>0.73</v>
      </c>
      <c r="F82">
        <v>0.16</v>
      </c>
      <c r="I82">
        <f t="shared" si="1"/>
        <v>0.27</v>
      </c>
    </row>
    <row r="83" spans="1:16" x14ac:dyDescent="0.3">
      <c r="A83" t="s">
        <v>84</v>
      </c>
      <c r="B83">
        <v>0</v>
      </c>
      <c r="C83">
        <v>199</v>
      </c>
      <c r="D83">
        <v>0</v>
      </c>
      <c r="E83">
        <v>1</v>
      </c>
      <c r="F83">
        <v>0</v>
      </c>
      <c r="I83">
        <f t="shared" si="1"/>
        <v>0</v>
      </c>
    </row>
    <row r="84" spans="1:16" x14ac:dyDescent="0.3">
      <c r="A84" t="s">
        <v>85</v>
      </c>
      <c r="B84">
        <v>0.5</v>
      </c>
      <c r="C84">
        <v>24</v>
      </c>
      <c r="D84">
        <v>63</v>
      </c>
      <c r="E84">
        <v>0.22</v>
      </c>
      <c r="F84">
        <v>0.68</v>
      </c>
      <c r="I84">
        <f t="shared" si="1"/>
        <v>1.1800000000000002</v>
      </c>
    </row>
    <row r="85" spans="1:16" x14ac:dyDescent="0.3">
      <c r="A85" t="s">
        <v>86</v>
      </c>
      <c r="B85">
        <v>0</v>
      </c>
      <c r="C85">
        <v>0</v>
      </c>
      <c r="D85">
        <v>0</v>
      </c>
      <c r="E85">
        <v>1</v>
      </c>
      <c r="F85">
        <v>1</v>
      </c>
      <c r="I85">
        <f t="shared" si="1"/>
        <v>1</v>
      </c>
    </row>
    <row r="86" spans="1:16" x14ac:dyDescent="0.3">
      <c r="A86" t="s">
        <v>87</v>
      </c>
      <c r="B86">
        <v>0.12</v>
      </c>
      <c r="C86">
        <v>0</v>
      </c>
      <c r="D86">
        <v>66</v>
      </c>
      <c r="E86">
        <v>0.12</v>
      </c>
      <c r="F86">
        <v>1</v>
      </c>
      <c r="I86">
        <f t="shared" si="1"/>
        <v>1.1200000000000001</v>
      </c>
    </row>
    <row r="87" spans="1:16" x14ac:dyDescent="0.3">
      <c r="A87" t="s">
        <v>88</v>
      </c>
      <c r="B87">
        <v>0.4</v>
      </c>
      <c r="C87">
        <v>25</v>
      </c>
      <c r="D87">
        <v>414</v>
      </c>
      <c r="E87">
        <v>0.34</v>
      </c>
      <c r="F87">
        <v>0.94</v>
      </c>
      <c r="I87">
        <f t="shared" si="1"/>
        <v>1.3399999999999999</v>
      </c>
    </row>
    <row r="88" spans="1:16" x14ac:dyDescent="0.3">
      <c r="A88" t="s">
        <v>89</v>
      </c>
      <c r="B88">
        <v>0.25</v>
      </c>
      <c r="C88">
        <v>22</v>
      </c>
      <c r="D88">
        <v>40</v>
      </c>
      <c r="E88">
        <v>0.1</v>
      </c>
      <c r="F88">
        <v>0.62</v>
      </c>
      <c r="I88">
        <f t="shared" si="1"/>
        <v>0.87</v>
      </c>
    </row>
    <row r="89" spans="1:16" x14ac:dyDescent="0.3">
      <c r="A89" t="s">
        <v>90</v>
      </c>
      <c r="B89">
        <v>0.14000000000000001</v>
      </c>
      <c r="C89">
        <v>15</v>
      </c>
      <c r="D89">
        <v>283</v>
      </c>
      <c r="E89">
        <v>0.09</v>
      </c>
      <c r="F89">
        <v>0.96</v>
      </c>
      <c r="I89">
        <f t="shared" si="1"/>
        <v>1.1000000000000001</v>
      </c>
      <c r="L89" t="s">
        <v>102</v>
      </c>
      <c r="M89">
        <f>COUNTIF(B3:B90,"&lt;0,2")</f>
        <v>50</v>
      </c>
      <c r="P89">
        <f>COUNTIF(E3:E90,"&lt;0,1")</f>
        <v>35</v>
      </c>
    </row>
    <row r="90" spans="1:16" x14ac:dyDescent="0.3">
      <c r="A90" t="s">
        <v>91</v>
      </c>
      <c r="B90">
        <v>0</v>
      </c>
      <c r="C90">
        <v>36</v>
      </c>
      <c r="D90">
        <v>0</v>
      </c>
      <c r="E90">
        <v>1</v>
      </c>
      <c r="F90">
        <v>0</v>
      </c>
      <c r="I90">
        <f t="shared" si="1"/>
        <v>0</v>
      </c>
      <c r="L90" t="s">
        <v>103</v>
      </c>
      <c r="M90">
        <f>88-50</f>
        <v>38</v>
      </c>
    </row>
    <row r="91" spans="1:16" x14ac:dyDescent="0.3">
      <c r="P91">
        <f>COUNTIF(E3:E90,"&gt;0,9")</f>
        <v>6</v>
      </c>
    </row>
    <row r="92" spans="1:16" x14ac:dyDescent="0.3">
      <c r="A92" t="s">
        <v>92</v>
      </c>
      <c r="B92">
        <f>AVERAGE(B3:B90)</f>
        <v>0.18715909090909086</v>
      </c>
      <c r="C92">
        <f t="shared" ref="C92:F92" si="2">AVERAGE(C3:C90)</f>
        <v>236.375</v>
      </c>
      <c r="D92">
        <f t="shared" si="2"/>
        <v>236.375</v>
      </c>
      <c r="E92">
        <f t="shared" si="2"/>
        <v>0.29159090909090907</v>
      </c>
      <c r="F92">
        <f t="shared" si="2"/>
        <v>0.60704545454545455</v>
      </c>
    </row>
    <row r="93" spans="1:16" x14ac:dyDescent="0.3">
      <c r="K93" t="s">
        <v>104</v>
      </c>
      <c r="L93">
        <f>COUNTIF(F3:F90,"&lt;= 0,3")</f>
        <v>25</v>
      </c>
    </row>
    <row r="94" spans="1:16" x14ac:dyDescent="0.3">
      <c r="K94" t="s">
        <v>106</v>
      </c>
      <c r="L94">
        <f>88-(25+44)</f>
        <v>19</v>
      </c>
    </row>
    <row r="95" spans="1:16" x14ac:dyDescent="0.3">
      <c r="K95" t="s">
        <v>105</v>
      </c>
      <c r="L95">
        <f>COUNTIF(F4:F91,"&gt;=0,7")</f>
        <v>44</v>
      </c>
    </row>
    <row r="99" spans="12:14" x14ac:dyDescent="0.3">
      <c r="L99">
        <f>COUNTIF(I3:I90,"&lt;0,8")</f>
        <v>34</v>
      </c>
    </row>
    <row r="100" spans="12:14" x14ac:dyDescent="0.3">
      <c r="L100">
        <f>COUNTIF(I3:I90,"&lt;=1")</f>
        <v>64</v>
      </c>
      <c r="N100">
        <f>COUNTIFS(I3:I90,"&lt;1")</f>
        <v>52</v>
      </c>
    </row>
    <row r="101" spans="12:14" x14ac:dyDescent="0.3">
      <c r="L101">
        <f>COUNTIF(I3:I90,"&lt;0,9")</f>
        <v>42</v>
      </c>
      <c r="N101">
        <f>COUNTIF(I3:I90,"&lt;=1,2")</f>
        <v>82</v>
      </c>
    </row>
    <row r="103" spans="12:14" x14ac:dyDescent="0.3">
      <c r="L103">
        <f>52-42</f>
        <v>10</v>
      </c>
      <c r="N103">
        <f>82-52</f>
        <v>30</v>
      </c>
    </row>
    <row r="104" spans="12:14" x14ac:dyDescent="0.3">
      <c r="L104">
        <f>52-34</f>
        <v>18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correct_metrics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Gomes</dc:creator>
  <cp:lastModifiedBy>Joana</cp:lastModifiedBy>
  <dcterms:created xsi:type="dcterms:W3CDTF">2022-12-04T15:09:56Z</dcterms:created>
  <dcterms:modified xsi:type="dcterms:W3CDTF">2022-12-04T18:29:17Z</dcterms:modified>
</cp:coreProperties>
</file>