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27D6A11D-E2D1-4601-B926-B644ACCAA346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Tempo" sheetId="3" r:id="rId1"/>
    <sheet name="Sprint 1" sheetId="2" r:id="rId2"/>
    <sheet name="Sprint 2" sheetId="6" r:id="rId3"/>
    <sheet name="Sprint 3" sheetId="7" r:id="rId4"/>
    <sheet name="Sprint 4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9" l="1"/>
  <c r="B15" i="9"/>
  <c r="B20" i="9" s="1"/>
  <c r="N8" i="3"/>
  <c r="O8" i="3" s="1"/>
  <c r="N6" i="3"/>
  <c r="O6" i="3" s="1"/>
  <c r="N5" i="3"/>
  <c r="N7" i="3" s="1"/>
  <c r="O7" i="3" s="1"/>
  <c r="O4" i="3"/>
  <c r="C11" i="9"/>
  <c r="C9" i="9"/>
  <c r="B18" i="9"/>
  <c r="B13" i="9"/>
  <c r="B12" i="9"/>
  <c r="B11" i="9"/>
  <c r="B10" i="9"/>
  <c r="B9" i="9"/>
  <c r="B8" i="9"/>
  <c r="B7" i="9"/>
  <c r="B6" i="9"/>
  <c r="B5" i="9"/>
  <c r="B4" i="9"/>
  <c r="K13" i="7"/>
  <c r="L13" i="7"/>
  <c r="J13" i="7"/>
  <c r="M6" i="7"/>
  <c r="L6" i="7"/>
  <c r="B15" i="7"/>
  <c r="J8" i="3"/>
  <c r="K8" i="3" s="1"/>
  <c r="K6" i="3"/>
  <c r="J6" i="3"/>
  <c r="J5" i="3"/>
  <c r="J7" i="3" s="1"/>
  <c r="K7" i="3" s="1"/>
  <c r="K4" i="3"/>
  <c r="B18" i="7"/>
  <c r="B20" i="7"/>
  <c r="B13" i="7"/>
  <c r="B12" i="7"/>
  <c r="B11" i="7"/>
  <c r="B10" i="7"/>
  <c r="B9" i="7"/>
  <c r="B8" i="7"/>
  <c r="B7" i="7"/>
  <c r="B6" i="7"/>
  <c r="B5" i="7"/>
  <c r="B4" i="7"/>
  <c r="U13" i="6"/>
  <c r="S13" i="6"/>
  <c r="N13" i="6"/>
  <c r="C14" i="9" l="1"/>
  <c r="D14" i="9" s="1"/>
  <c r="E14" i="9" s="1"/>
  <c r="F14" i="9" s="1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O5" i="3"/>
  <c r="C15" i="9"/>
  <c r="D15" i="9" s="1"/>
  <c r="E15" i="9" s="1"/>
  <c r="F15" i="9" s="1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Q15" i="9" s="1"/>
  <c r="R15" i="9" s="1"/>
  <c r="S15" i="9" s="1"/>
  <c r="T15" i="9" s="1"/>
  <c r="U15" i="9" s="1"/>
  <c r="V15" i="9" s="1"/>
  <c r="W15" i="9" s="1"/>
  <c r="B14" i="9"/>
  <c r="K5" i="3"/>
  <c r="B14" i="7"/>
  <c r="C15" i="7"/>
  <c r="D15" i="7" s="1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C14" i="7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R4" i="6"/>
  <c r="Q4" i="6"/>
  <c r="O4" i="6"/>
  <c r="P6" i="6"/>
  <c r="O6" i="6"/>
  <c r="B6" i="6" s="1"/>
  <c r="S6" i="6"/>
  <c r="R6" i="6"/>
  <c r="Q5" i="6"/>
  <c r="O5" i="6"/>
  <c r="M13" i="6"/>
  <c r="L13" i="6"/>
  <c r="J13" i="6"/>
  <c r="R13" i="6"/>
  <c r="B15" i="6"/>
  <c r="C14" i="6" s="1"/>
  <c r="D14" i="6" s="1"/>
  <c r="E14" i="6" s="1"/>
  <c r="F14" i="6" s="1"/>
  <c r="G14" i="6" s="1"/>
  <c r="H14" i="6" s="1"/>
  <c r="I14" i="6" s="1"/>
  <c r="F8" i="3"/>
  <c r="G8" i="3" s="1"/>
  <c r="F6" i="3"/>
  <c r="G6" i="3" s="1"/>
  <c r="F5" i="3"/>
  <c r="F7" i="3" s="1"/>
  <c r="G7" i="3" s="1"/>
  <c r="G4" i="3"/>
  <c r="B18" i="6"/>
  <c r="B12" i="6"/>
  <c r="B11" i="6"/>
  <c r="B10" i="6"/>
  <c r="B9" i="6"/>
  <c r="B8" i="6"/>
  <c r="B7" i="6"/>
  <c r="B5" i="6"/>
  <c r="B4" i="6"/>
  <c r="M13" i="2"/>
  <c r="B8" i="3"/>
  <c r="C8" i="3" s="1"/>
  <c r="B6" i="3"/>
  <c r="C6" i="3" s="1"/>
  <c r="B5" i="3"/>
  <c r="B7" i="3" s="1"/>
  <c r="C7" i="3" s="1"/>
  <c r="C4" i="3"/>
  <c r="B13" i="6" l="1"/>
  <c r="J14" i="6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B20" i="6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G6" i="2" l="1"/>
  <c r="F11" i="2"/>
  <c r="E6" i="2"/>
  <c r="D13" i="2"/>
  <c r="C13" i="2" l="1"/>
  <c r="C7" i="2"/>
  <c r="B18" i="2" l="1"/>
  <c r="B20" i="2" s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<sst xmlns="http://schemas.openxmlformats.org/spreadsheetml/2006/main" count="193" uniqueCount="112">
  <si>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</si>
  <si>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</si>
  <si>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</si>
  <si>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</si>
  <si>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</si>
  <si>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</si>
  <si>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</si>
  <si>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</si>
  <si>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</si>
  <si>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</si>
  <si>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</si>
  <si>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</si>
  <si>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</si>
  <si>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</si>
  <si>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</si>
  <si>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</si>
  <si>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</si>
  <si>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</si>
  <si>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</si>
  <si>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</si>
  <si>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</si>
  <si>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</si>
  <si>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</si>
  <si>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</si>
  <si>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</si>
  <si>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</si>
  <si>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</si>
  <si>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</si>
  <si>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</si>
  <si>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</si>
  <si>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</si>
  <si>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</si>
  <si>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</si>
  <si>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</si>
  <si>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</si>
  <si>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</si>
  <si>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</si>
  <si>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</si>
  <si>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</si>
  <si>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</si>
  <si>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</si>
  <si>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</si>
  <si>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</si>
  <si>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</si>
  <si>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</si>
  <si>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</si>
  <si>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</si>
  <si>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</si>
  <si>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</si>
  <si>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</si>
  <si>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</si>
  <si>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</si>
  <si>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</si>
  <si>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</si>
  <si>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</si>
  <si>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</si>
  <si>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</si>
  <si>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</si>
  <si>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</si>
  <si>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</si>
  <si>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</si>
  <si>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</si>
  <si>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</si>
  <si>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</si>
  <si>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</si>
  <si>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</si>
  <si>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</si>
  <si>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</si>
  <si>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</si>
  <si>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\</t>
  </si>
  <si>
    <t>17/10</t>
  </si>
  <si>
    <t>18/10</t>
  </si>
  <si>
    <t>19/10</t>
  </si>
  <si>
    <t>20/10</t>
  </si>
  <si>
    <t>21/10</t>
  </si>
  <si>
    <t>22/10</t>
  </si>
  <si>
    <t>23/10</t>
  </si>
  <si>
    <t>24/10</t>
  </si>
  <si>
    <t>25/10</t>
  </si>
  <si>
    <t>26/10</t>
  </si>
  <si>
    <t>27/10</t>
  </si>
  <si>
    <t>28/10</t>
  </si>
  <si>
    <t>29/10</t>
  </si>
  <si>
    <t>30/10</t>
  </si>
  <si>
    <t>31/10</t>
  </si>
  <si>
    <t>01/11</t>
  </si>
  <si>
    <t>02/11</t>
  </si>
  <si>
    <t>03/11</t>
  </si>
  <si>
    <t>04/11</t>
  </si>
  <si>
    <t>05/11</t>
  </si>
  <si>
    <t>06/11</t>
  </si>
  <si>
    <t>07/11</t>
  </si>
  <si>
    <t>08/11</t>
  </si>
  <si>
    <t>09/11</t>
  </si>
  <si>
    <t>10/11</t>
  </si>
  <si>
    <t>11/11</t>
  </si>
  <si>
    <t>12/11</t>
  </si>
  <si>
    <t>13/11</t>
  </si>
  <si>
    <t>15/11</t>
  </si>
  <si>
    <t>16/11</t>
  </si>
  <si>
    <t>17/11</t>
  </si>
  <si>
    <t>18/11</t>
  </si>
  <si>
    <t>19/11</t>
  </si>
  <si>
    <t>20/11</t>
  </si>
  <si>
    <t>21/11</t>
  </si>
  <si>
    <t>22/11</t>
  </si>
  <si>
    <t>23/11</t>
  </si>
  <si>
    <t>24/11</t>
  </si>
  <si>
    <t>25/11</t>
  </si>
  <si>
    <t>26/11</t>
  </si>
  <si>
    <t>27/11</t>
  </si>
  <si>
    <t>14/11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</si>
</sst>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135.82</c:v>
                </c:pt>
                <c:pt idx="1">
                  <c:v>129.69</c:v>
                </c:pt>
                <c:pt idx="2">
                  <c:v>122.69</c:v>
                </c:pt>
                <c:pt idx="3">
                  <c:v>119.59</c:v>
                </c:pt>
                <c:pt idx="4">
                  <c:v>115.25</c:v>
                </c:pt>
                <c:pt idx="5">
                  <c:v>110.21</c:v>
                </c:pt>
                <c:pt idx="6">
                  <c:v>109.91</c:v>
                </c:pt>
                <c:pt idx="7">
                  <c:v>102.69</c:v>
                </c:pt>
                <c:pt idx="8">
                  <c:v>96.14</c:v>
                </c:pt>
                <c:pt idx="9">
                  <c:v>86.210000000000008</c:v>
                </c:pt>
                <c:pt idx="10">
                  <c:v>81.260000000000005</c:v>
                </c:pt>
                <c:pt idx="11">
                  <c:v>77.260000000000005</c:v>
                </c:pt>
                <c:pt idx="12">
                  <c:v>67.080000000000013</c:v>
                </c:pt>
                <c:pt idx="13">
                  <c:v>63.080000000000013</c:v>
                </c:pt>
                <c:pt idx="14">
                  <c:v>54.840000000000011</c:v>
                </c:pt>
                <c:pt idx="15">
                  <c:v>36.610000000000014</c:v>
                </c:pt>
                <c:pt idx="16">
                  <c:v>27.460000000000015</c:v>
                </c:pt>
                <c:pt idx="17">
                  <c:v>23.410000000000014</c:v>
                </c:pt>
                <c:pt idx="18">
                  <c:v>21.910000000000014</c:v>
                </c:pt>
                <c:pt idx="19">
                  <c:v>9.3300000000000143</c:v>
                </c:pt>
                <c:pt idx="20">
                  <c:v>0.33000000000001428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3'!$C$14:$W$14</c:f>
              <c:numCache>
                <c:formatCode>General</c:formatCode>
                <c:ptCount val="21"/>
                <c:pt idx="0">
                  <c:v>147.84</c:v>
                </c:pt>
                <c:pt idx="1">
                  <c:v>145.34</c:v>
                </c:pt>
                <c:pt idx="2">
                  <c:v>132.68</c:v>
                </c:pt>
                <c:pt idx="3">
                  <c:v>119.35000000000001</c:v>
                </c:pt>
                <c:pt idx="4">
                  <c:v>109.09</c:v>
                </c:pt>
                <c:pt idx="5">
                  <c:v>97.41</c:v>
                </c:pt>
                <c:pt idx="6">
                  <c:v>87.41</c:v>
                </c:pt>
                <c:pt idx="7">
                  <c:v>76.12</c:v>
                </c:pt>
                <c:pt idx="8">
                  <c:v>69.040000000000006</c:v>
                </c:pt>
                <c:pt idx="9">
                  <c:v>58.38000000000001</c:v>
                </c:pt>
                <c:pt idx="10">
                  <c:v>50.600000000000009</c:v>
                </c:pt>
                <c:pt idx="11">
                  <c:v>46.600000000000009</c:v>
                </c:pt>
                <c:pt idx="12">
                  <c:v>41.27000000000001</c:v>
                </c:pt>
                <c:pt idx="13">
                  <c:v>27.27000000000001</c:v>
                </c:pt>
                <c:pt idx="14">
                  <c:v>20.27000000000001</c:v>
                </c:pt>
                <c:pt idx="15">
                  <c:v>19.27000000000001</c:v>
                </c:pt>
                <c:pt idx="16">
                  <c:v>17.940000000000012</c:v>
                </c:pt>
                <c:pt idx="17">
                  <c:v>12.940000000000012</c:v>
                </c:pt>
                <c:pt idx="18">
                  <c:v>7.9400000000000119</c:v>
                </c:pt>
                <c:pt idx="19">
                  <c:v>3.9400000000000119</c:v>
                </c:pt>
                <c:pt idx="20">
                  <c:v>1.1990408665951691E-14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6-4CE2-95EE-205B5A8FD00E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3'!$C$15:$W$15</c:f>
              <c:numCache>
                <c:formatCode>General</c:formatCode>
                <c:ptCount val="21"/>
                <c:pt idx="0">
                  <c:v>142.85714285714286</c:v>
                </c:pt>
                <c:pt idx="1">
                  <c:v>135.71428571428572</c:v>
                </c:pt>
                <c:pt idx="2">
                  <c:v>128.57142857142858</c:v>
                </c:pt>
                <c:pt idx="3">
                  <c:v>121.42857142857144</c:v>
                </c:pt>
                <c:pt idx="4">
                  <c:v>114.28571428571431</c:v>
                </c:pt>
                <c:pt idx="5">
                  <c:v>107.14285714285717</c:v>
                </c:pt>
                <c:pt idx="6">
                  <c:v>100.00000000000003</c:v>
                </c:pt>
                <c:pt idx="7">
                  <c:v>92.85714285714289</c:v>
                </c:pt>
                <c:pt idx="8">
                  <c:v>85.714285714285751</c:v>
                </c:pt>
                <c:pt idx="9">
                  <c:v>78.571428571428612</c:v>
                </c:pt>
                <c:pt idx="10">
                  <c:v>71.428571428571473</c:v>
                </c:pt>
                <c:pt idx="11">
                  <c:v>64.285714285714334</c:v>
                </c:pt>
                <c:pt idx="12">
                  <c:v>57.142857142857189</c:v>
                </c:pt>
                <c:pt idx="13">
                  <c:v>50.000000000000043</c:v>
                </c:pt>
                <c:pt idx="14">
                  <c:v>42.857142857142897</c:v>
                </c:pt>
                <c:pt idx="15">
                  <c:v>35.714285714285751</c:v>
                </c:pt>
                <c:pt idx="16">
                  <c:v>28.571428571428608</c:v>
                </c:pt>
                <c:pt idx="17">
                  <c:v>21.428571428571466</c:v>
                </c:pt>
                <c:pt idx="18">
                  <c:v>14.285714285714324</c:v>
                </c:pt>
                <c:pt idx="19">
                  <c:v>7.1428571428571805</c:v>
                </c:pt>
                <c:pt idx="20">
                  <c:v>3.730349362740526E-14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6-4CE2-95EE-205B5A8F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4'!$C$2:$W$3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07/11</c:v>
                  </c:pt>
                  <c:pt idx="1">
                    <c:v>08/11</c:v>
                  </c:pt>
                  <c:pt idx="2">
                    <c:v>09/11</c:v>
                  </c:pt>
                  <c:pt idx="3">
                    <c:v>10/11</c:v>
                  </c:pt>
                  <c:pt idx="4">
                    <c:v>11/11</c:v>
                  </c:pt>
                  <c:pt idx="5">
                    <c:v>12/11</c:v>
                  </c:pt>
                  <c:pt idx="6">
                    <c:v>13/11</c:v>
                  </c:pt>
                  <c:pt idx="7">
                    <c:v>14/11</c:v>
                  </c:pt>
                  <c:pt idx="8">
                    <c:v>15/11</c:v>
                  </c:pt>
                  <c:pt idx="9">
                    <c:v>16/11</c:v>
                  </c:pt>
                  <c:pt idx="10">
                    <c:v>17/11</c:v>
                  </c:pt>
                  <c:pt idx="11">
                    <c:v>18/11</c:v>
                  </c:pt>
                  <c:pt idx="12">
                    <c:v>19/11</c:v>
                  </c:pt>
                  <c:pt idx="13">
                    <c:v>20/11</c:v>
                  </c:pt>
                  <c:pt idx="14">
                    <c:v>21/11</c:v>
                  </c:pt>
                  <c:pt idx="15">
                    <c:v>22/11</c:v>
                  </c:pt>
                  <c:pt idx="16">
                    <c:v>23/11</c:v>
                  </c:pt>
                  <c:pt idx="17">
                    <c:v>24/11</c:v>
                  </c:pt>
                  <c:pt idx="18">
                    <c:v>25/11</c:v>
                  </c:pt>
                  <c:pt idx="19">
                    <c:v>26/11</c:v>
                  </c:pt>
                  <c:pt idx="20">
                    <c:v>27/11</c:v>
                  </c:pt>
                </c:lvl>
              </c:multiLvlStrCache>
            </c:multiLvlStrRef>
          </c:cat>
          <c:val>
            <c:numRef>
              <c:f>'Sprint 4'!$C$14:$W$14</c:f>
              <c:numCache>
                <c:formatCode>General</c:formatCode>
                <c:ptCount val="21"/>
                <c:pt idx="0">
                  <c:v>48.5</c:v>
                </c:pt>
                <c:pt idx="1">
                  <c:v>47.5</c:v>
                </c:pt>
                <c:pt idx="2">
                  <c:v>43.5</c:v>
                </c:pt>
                <c:pt idx="3">
                  <c:v>42.5</c:v>
                </c:pt>
                <c:pt idx="4">
                  <c:v>42.5</c:v>
                </c:pt>
                <c:pt idx="5">
                  <c:v>40.5</c:v>
                </c:pt>
                <c:pt idx="6">
                  <c:v>40.5</c:v>
                </c:pt>
                <c:pt idx="7">
                  <c:v>39</c:v>
                </c:pt>
                <c:pt idx="8">
                  <c:v>38</c:v>
                </c:pt>
                <c:pt idx="9">
                  <c:v>34</c:v>
                </c:pt>
                <c:pt idx="10">
                  <c:v>31.4</c:v>
                </c:pt>
                <c:pt idx="11">
                  <c:v>30.9</c:v>
                </c:pt>
                <c:pt idx="12">
                  <c:v>28.9</c:v>
                </c:pt>
                <c:pt idx="13">
                  <c:v>28.9</c:v>
                </c:pt>
                <c:pt idx="14">
                  <c:v>28.7</c:v>
                </c:pt>
                <c:pt idx="15">
                  <c:v>28.7</c:v>
                </c:pt>
                <c:pt idx="16">
                  <c:v>27.7</c:v>
                </c:pt>
                <c:pt idx="17">
                  <c:v>27.7</c:v>
                </c:pt>
                <c:pt idx="18">
                  <c:v>27.7</c:v>
                </c:pt>
                <c:pt idx="19">
                  <c:v>27.7</c:v>
                </c:pt>
                <c:pt idx="20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D-44E7-8C6E-520DC41D7380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4'!$C$2:$W$3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07/11</c:v>
                  </c:pt>
                  <c:pt idx="1">
                    <c:v>08/11</c:v>
                  </c:pt>
                  <c:pt idx="2">
                    <c:v>09/11</c:v>
                  </c:pt>
                  <c:pt idx="3">
                    <c:v>10/11</c:v>
                  </c:pt>
                  <c:pt idx="4">
                    <c:v>11/11</c:v>
                  </c:pt>
                  <c:pt idx="5">
                    <c:v>12/11</c:v>
                  </c:pt>
                  <c:pt idx="6">
                    <c:v>13/11</c:v>
                  </c:pt>
                  <c:pt idx="7">
                    <c:v>14/11</c:v>
                  </c:pt>
                  <c:pt idx="8">
                    <c:v>15/11</c:v>
                  </c:pt>
                  <c:pt idx="9">
                    <c:v>16/11</c:v>
                  </c:pt>
                  <c:pt idx="10">
                    <c:v>17/11</c:v>
                  </c:pt>
                  <c:pt idx="11">
                    <c:v>18/11</c:v>
                  </c:pt>
                  <c:pt idx="12">
                    <c:v>19/11</c:v>
                  </c:pt>
                  <c:pt idx="13">
                    <c:v>20/11</c:v>
                  </c:pt>
                  <c:pt idx="14">
                    <c:v>21/11</c:v>
                  </c:pt>
                  <c:pt idx="15">
                    <c:v>22/11</c:v>
                  </c:pt>
                  <c:pt idx="16">
                    <c:v>23/11</c:v>
                  </c:pt>
                  <c:pt idx="17">
                    <c:v>24/11</c:v>
                  </c:pt>
                  <c:pt idx="18">
                    <c:v>25/11</c:v>
                  </c:pt>
                  <c:pt idx="19">
                    <c:v>26/11</c:v>
                  </c:pt>
                  <c:pt idx="20">
                    <c:v>27/11</c:v>
                  </c:pt>
                </c:lvl>
              </c:multiLvlStrCache>
            </c:multiLvlStrRef>
          </c:cat>
          <c:val>
            <c:numRef>
              <c:f>'Sprint 4'!$C$15:$W$15</c:f>
              <c:numCache>
                <c:formatCode>General</c:formatCode>
                <c:ptCount val="21"/>
                <c:pt idx="0">
                  <c:v>47.61904761904762</c:v>
                </c:pt>
                <c:pt idx="1">
                  <c:v>45.238095238095241</c:v>
                </c:pt>
                <c:pt idx="2">
                  <c:v>42.857142857142861</c:v>
                </c:pt>
                <c:pt idx="3">
                  <c:v>40.476190476190482</c:v>
                </c:pt>
                <c:pt idx="4">
                  <c:v>38.095238095238102</c:v>
                </c:pt>
                <c:pt idx="5">
                  <c:v>35.714285714285722</c:v>
                </c:pt>
                <c:pt idx="6">
                  <c:v>33.333333333333343</c:v>
                </c:pt>
                <c:pt idx="7">
                  <c:v>30.952380952380963</c:v>
                </c:pt>
                <c:pt idx="8">
                  <c:v>28.571428571428584</c:v>
                </c:pt>
                <c:pt idx="9">
                  <c:v>26.190476190476204</c:v>
                </c:pt>
                <c:pt idx="10">
                  <c:v>23.809523809523824</c:v>
                </c:pt>
                <c:pt idx="11">
                  <c:v>21.428571428571445</c:v>
                </c:pt>
                <c:pt idx="12">
                  <c:v>19.047619047619065</c:v>
                </c:pt>
                <c:pt idx="13">
                  <c:v>16.666666666666686</c:v>
                </c:pt>
                <c:pt idx="14">
                  <c:v>14.285714285714304</c:v>
                </c:pt>
                <c:pt idx="15">
                  <c:v>11.904761904761923</c:v>
                </c:pt>
                <c:pt idx="16">
                  <c:v>9.5238095238095415</c:v>
                </c:pt>
                <c:pt idx="17">
                  <c:v>7.1428571428571601</c:v>
                </c:pt>
                <c:pt idx="18">
                  <c:v>4.7619047619047787</c:v>
                </c:pt>
                <c:pt idx="19">
                  <c:v>2.3809523809523978</c:v>
                </c:pt>
                <c:pt idx="20">
                  <c:v>1.6875389974302379E-14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D-44E7-8C6E-520DC41D7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160779</xdr:colOff>
      <xdr:row>15</xdr:row>
      <xdr:rowOff>120194</xdr:rowOff>
    </xdr:from>
    <xdr:to>
      <xdr:col>16</xdr:col>
      <xdr:colOff>486141</xdr:colOff>
      <xdr:row>44</xdr:row>
      <xdr:rowOff>63800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313179</xdr:colOff>
      <xdr:row>15</xdr:row>
      <xdr:rowOff>101144</xdr:rowOff>
    </xdr:from>
    <xdr:to>
      <xdr:col>17</xdr:col>
      <xdr:colOff>28941</xdr:colOff>
      <xdr:row>44</xdr:row>
      <xdr:rowOff>44750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0DB901-65E2-4805-B3C1-81568357E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275079</xdr:colOff>
      <xdr:row>15</xdr:row>
      <xdr:rowOff>101144</xdr:rowOff>
    </xdr:from>
    <xdr:to>
      <xdr:col>16</xdr:col>
      <xdr:colOff>600441</xdr:colOff>
      <xdr:row>44</xdr:row>
      <xdr:rowOff>44750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8A1760-EA20-429B-9339-F507A0D4E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O9"/>
  <sheetViews>
    <sheetView workbookViewId="0">
      <selection activeCell="N11" sqref="N11"/>
    </sheetView>
  </sheetViews>
  <sheetFormatPr defaultRowHeight="12.75" x14ac:dyDescent="0.2"/>
  <cols>
    <col min="1" max="1" width="25.140625" customWidth="1"/>
  </cols>
  <sheetData>
    <row r="1" spans="1:15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  <c r="I1" s="12"/>
      <c r="J1" s="12" t="s">
        <v>46</v>
      </c>
      <c r="K1" s="12" t="s">
        <v>47</v>
      </c>
      <c r="M1" s="12"/>
      <c r="N1" s="12" t="s">
        <v>46</v>
      </c>
      <c r="O1" s="12" t="s">
        <v>47</v>
      </c>
    </row>
    <row r="2" spans="1:15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  <c r="I2" s="12" t="s">
        <v>38</v>
      </c>
      <c r="J2" s="12">
        <v>50</v>
      </c>
      <c r="K2" s="12"/>
      <c r="M2" s="12" t="s">
        <v>38</v>
      </c>
      <c r="N2" s="12">
        <v>50</v>
      </c>
      <c r="O2" s="12"/>
    </row>
    <row r="3" spans="1:15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  <c r="I3" s="12" t="s">
        <v>39</v>
      </c>
      <c r="J3" s="12">
        <v>7</v>
      </c>
      <c r="K3" s="12"/>
      <c r="M3" s="12" t="s">
        <v>39</v>
      </c>
      <c r="N3" s="12">
        <v>7</v>
      </c>
      <c r="O3" s="12"/>
    </row>
    <row r="4" spans="1:15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  <c r="I4" s="15" t="s">
        <v>42</v>
      </c>
      <c r="J4" s="15">
        <v>150</v>
      </c>
      <c r="K4" s="12">
        <f>J4/7</f>
        <v>21.428571428571427</v>
      </c>
      <c r="M4" s="15" t="s">
        <v>42</v>
      </c>
      <c r="N4" s="15">
        <v>50</v>
      </c>
      <c r="O4" s="12">
        <f>N4/7</f>
        <v>7.1428571428571432</v>
      </c>
    </row>
    <row r="5" spans="1:15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  <c r="I5" s="12" t="s">
        <v>43</v>
      </c>
      <c r="J5" s="12">
        <f>J2*J4</f>
        <v>7500</v>
      </c>
      <c r="K5" s="12">
        <f>J5/7</f>
        <v>1071.4285714285713</v>
      </c>
      <c r="M5" s="12" t="s">
        <v>43</v>
      </c>
      <c r="N5" s="12">
        <f>N2*N4</f>
        <v>2500</v>
      </c>
      <c r="O5" s="12">
        <f>N5/7</f>
        <v>357.14285714285717</v>
      </c>
    </row>
    <row r="6" spans="1:15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  <c r="I6" s="12" t="s">
        <v>44</v>
      </c>
      <c r="J6" s="12">
        <f>J4*4</f>
        <v>600</v>
      </c>
      <c r="K6" s="12">
        <f>J6/7</f>
        <v>85.714285714285708</v>
      </c>
      <c r="M6" s="12" t="s">
        <v>44</v>
      </c>
      <c r="N6" s="12">
        <f>N4*4</f>
        <v>200</v>
      </c>
      <c r="O6" s="12">
        <f>N6/7</f>
        <v>28.571428571428573</v>
      </c>
    </row>
    <row r="7" spans="1:15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  <c r="I7" s="12" t="s">
        <v>45</v>
      </c>
      <c r="J7" s="12">
        <f>J5*4</f>
        <v>30000</v>
      </c>
      <c r="K7" s="12">
        <f>J7/7</f>
        <v>4285.7142857142853</v>
      </c>
      <c r="M7" s="12" t="s">
        <v>45</v>
      </c>
      <c r="N7" s="12">
        <f>N5*4</f>
        <v>10000</v>
      </c>
      <c r="O7" s="12">
        <f>N7/7</f>
        <v>1428.5714285714287</v>
      </c>
    </row>
    <row r="8" spans="1:15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  <c r="I8" s="12" t="s">
        <v>40</v>
      </c>
      <c r="J8" s="12">
        <f>J4/J9</f>
        <v>7.1428571428571432</v>
      </c>
      <c r="K8" s="12">
        <f>J8/7</f>
        <v>1.0204081632653061</v>
      </c>
      <c r="M8" s="12" t="s">
        <v>40</v>
      </c>
      <c r="N8" s="12">
        <f>N4/N9</f>
        <v>2.3809523809523809</v>
      </c>
      <c r="O8" s="12">
        <f>N8/7</f>
        <v>0.3401360544217687</v>
      </c>
    </row>
    <row r="9" spans="1:15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  <c r="I9" s="12" t="s">
        <v>41</v>
      </c>
      <c r="J9" s="12">
        <v>21</v>
      </c>
      <c r="K9" s="12"/>
      <c r="M9" s="12" t="s">
        <v>41</v>
      </c>
      <c r="N9" s="12">
        <v>21</v>
      </c>
      <c r="O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zoomScaleNormal="100" workbookViewId="0">
      <pane xSplit="1" topLeftCell="B1" activePane="topRight" state="frozen"/>
      <selection pane="topRight" activeCell="W20" sqref="W2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14.4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f>1.51+4</f>
        <v>5.51</v>
      </c>
      <c r="P4" s="3"/>
      <c r="Q4" s="3">
        <f>0.41</f>
        <v>0.41</v>
      </c>
      <c r="R4" s="3">
        <f>3.48+1.5+3.5</f>
        <v>8.48</v>
      </c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45.55</v>
      </c>
      <c r="C5" s="3">
        <v>1.08</v>
      </c>
      <c r="D5" s="3">
        <v>2.42</v>
      </c>
      <c r="E5" s="3">
        <v>1</v>
      </c>
      <c r="F5" s="3">
        <v>2.2000000000000002</v>
      </c>
      <c r="G5" s="3">
        <v>3.08</v>
      </c>
      <c r="H5" s="3">
        <v>2.38</v>
      </c>
      <c r="I5" s="3">
        <v>0.3</v>
      </c>
      <c r="J5" s="3">
        <v>3</v>
      </c>
      <c r="K5" s="3">
        <v>4</v>
      </c>
      <c r="L5" s="3">
        <v>5</v>
      </c>
      <c r="M5" s="3">
        <v>2</v>
      </c>
      <c r="N5" s="3"/>
      <c r="O5" s="3">
        <f>1+0.16</f>
        <v>1.1599999999999999</v>
      </c>
      <c r="P5" s="3">
        <v>2</v>
      </c>
      <c r="Q5" s="3">
        <f>2+5.3</f>
        <v>7.3</v>
      </c>
      <c r="R5" s="3"/>
      <c r="S5" s="3">
        <v>2</v>
      </c>
      <c r="T5" s="3">
        <v>4.05</v>
      </c>
      <c r="U5" s="3"/>
      <c r="V5" s="3">
        <v>2.58</v>
      </c>
      <c r="W5" s="3"/>
    </row>
    <row r="6" spans="1:23" x14ac:dyDescent="0.2">
      <c r="A6" s="6" t="s">
        <v>4</v>
      </c>
      <c r="B6" s="3">
        <f t="shared" si="0"/>
        <v>44.22</v>
      </c>
      <c r="C6" s="3">
        <v>3.1</v>
      </c>
      <c r="D6" s="3">
        <v>3.71</v>
      </c>
      <c r="E6" s="3">
        <v>1</v>
      </c>
      <c r="F6" s="3"/>
      <c r="G6" s="3">
        <v>1</v>
      </c>
      <c r="H6" s="3"/>
      <c r="I6" s="3"/>
      <c r="J6" s="3">
        <v>2</v>
      </c>
      <c r="K6" s="3"/>
      <c r="L6" s="3"/>
      <c r="M6" s="3"/>
      <c r="N6" s="3"/>
      <c r="O6" s="3">
        <f>3.51</f>
        <v>3.51</v>
      </c>
      <c r="P6" s="3">
        <f>2</f>
        <v>2</v>
      </c>
      <c r="Q6" s="3"/>
      <c r="R6" s="3">
        <f>3.9</f>
        <v>3.9</v>
      </c>
      <c r="S6" s="3">
        <f>5</f>
        <v>5</v>
      </c>
      <c r="T6" s="3"/>
      <c r="U6" s="3"/>
      <c r="V6" s="3">
        <v>10</v>
      </c>
      <c r="W6" s="3">
        <v>9</v>
      </c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2.99</v>
      </c>
      <c r="C11" s="3"/>
      <c r="D11" s="3"/>
      <c r="E11" s="3"/>
      <c r="F11" s="3"/>
      <c r="G11" s="3"/>
      <c r="H11" s="3">
        <v>1.66</v>
      </c>
      <c r="I11" s="3"/>
      <c r="J11" s="3"/>
      <c r="K11" s="3">
        <v>1</v>
      </c>
      <c r="L11" s="3"/>
      <c r="M11" s="3">
        <v>0.33</v>
      </c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29.509999999999998</v>
      </c>
      <c r="C13" s="3"/>
      <c r="D13" s="3"/>
      <c r="E13" s="3">
        <v>2</v>
      </c>
      <c r="F13" s="3">
        <v>0.9</v>
      </c>
      <c r="G13" s="3">
        <v>0.26</v>
      </c>
      <c r="H13" s="3">
        <v>1</v>
      </c>
      <c r="I13" s="3"/>
      <c r="J13" s="3">
        <f>1.77+0.45</f>
        <v>2.2200000000000002</v>
      </c>
      <c r="K13" s="3">
        <v>1.55</v>
      </c>
      <c r="L13" s="3">
        <f>1.73+1.86+0.13+1.21</f>
        <v>4.93</v>
      </c>
      <c r="M13" s="3">
        <f>1.6+0.36+0.66</f>
        <v>2.62</v>
      </c>
      <c r="N13" s="3">
        <f>0.55+1.45+1.5+0.5</f>
        <v>4</v>
      </c>
      <c r="O13" s="3"/>
      <c r="P13" s="3"/>
      <c r="Q13" s="3">
        <v>0.53</v>
      </c>
      <c r="R13" s="3">
        <f>4+0.63+0.76+0.46</f>
        <v>5.85</v>
      </c>
      <c r="S13" s="3">
        <f>0.33+0.33+1.16+0.33</f>
        <v>2.15</v>
      </c>
      <c r="T13" s="3"/>
      <c r="U13" s="3">
        <f>1.5</f>
        <v>1.5</v>
      </c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135.82</v>
      </c>
      <c r="D14" s="3">
        <f>C14-SUM(D4:D13)</f>
        <v>129.69</v>
      </c>
      <c r="E14" s="3">
        <f t="shared" ref="E14:W14" si="1">D14-SUM(E4:E13)</f>
        <v>122.69</v>
      </c>
      <c r="F14" s="3">
        <f t="shared" si="1"/>
        <v>119.59</v>
      </c>
      <c r="G14" s="3">
        <f t="shared" si="1"/>
        <v>115.25</v>
      </c>
      <c r="H14" s="3">
        <f t="shared" si="1"/>
        <v>110.21</v>
      </c>
      <c r="I14" s="3">
        <f t="shared" si="1"/>
        <v>109.91</v>
      </c>
      <c r="J14" s="3">
        <f t="shared" si="1"/>
        <v>102.69</v>
      </c>
      <c r="K14" s="3">
        <f t="shared" si="1"/>
        <v>96.14</v>
      </c>
      <c r="L14" s="3">
        <f t="shared" si="1"/>
        <v>86.210000000000008</v>
      </c>
      <c r="M14" s="3">
        <f t="shared" si="1"/>
        <v>81.260000000000005</v>
      </c>
      <c r="N14" s="3">
        <f t="shared" si="1"/>
        <v>77.260000000000005</v>
      </c>
      <c r="O14" s="3">
        <f t="shared" si="1"/>
        <v>67.080000000000013</v>
      </c>
      <c r="P14" s="3">
        <f t="shared" si="1"/>
        <v>63.080000000000013</v>
      </c>
      <c r="Q14" s="3">
        <f t="shared" si="1"/>
        <v>54.840000000000011</v>
      </c>
      <c r="R14" s="3">
        <f t="shared" si="1"/>
        <v>36.610000000000014</v>
      </c>
      <c r="S14" s="3">
        <f t="shared" si="1"/>
        <v>27.460000000000015</v>
      </c>
      <c r="T14" s="3">
        <f t="shared" si="1"/>
        <v>23.410000000000014</v>
      </c>
      <c r="U14" s="3">
        <f t="shared" si="1"/>
        <v>21.910000000000014</v>
      </c>
      <c r="V14" s="3">
        <f>U14-SUM(V4:V13)</f>
        <v>9.3300000000000143</v>
      </c>
      <c r="W14" s="3">
        <f t="shared" si="1"/>
        <v>0.33000000000001428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1D87-3A65-488E-9A9A-734FA0D4B672}">
  <dimension ref="A1:W35"/>
  <sheetViews>
    <sheetView zoomScaleNormal="100" workbookViewId="0">
      <pane xSplit="1" topLeftCell="B1" activePane="topRight" state="frozen"/>
      <selection pane="topRight" activeCell="S31" sqref="S31"/>
    </sheetView>
  </sheetViews>
  <sheetFormatPr defaultRowHeight="12.75" x14ac:dyDescent="0.2"/>
  <cols>
    <col min="1" max="1" width="40.28515625" customWidth="1"/>
    <col min="2" max="2" width="14.85546875" customWidth="1"/>
    <col min="4" max="4" width="9.140625" customWidth="1"/>
    <col min="7" max="7" width="9.14062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70</v>
      </c>
      <c r="D2" s="1" t="s">
        <v>71</v>
      </c>
      <c r="E2" s="1" t="s">
        <v>72</v>
      </c>
      <c r="F2" s="1" t="s">
        <v>73</v>
      </c>
      <c r="G2" s="1" t="s">
        <v>74</v>
      </c>
      <c r="H2" s="1" t="s">
        <v>75</v>
      </c>
      <c r="I2" s="1" t="s">
        <v>76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81</v>
      </c>
      <c r="O2" s="1" t="s">
        <v>82</v>
      </c>
      <c r="P2" s="1" t="s">
        <v>83</v>
      </c>
      <c r="Q2" s="1" t="s">
        <v>84</v>
      </c>
      <c r="R2" s="1" t="s">
        <v>85</v>
      </c>
      <c r="S2" s="1" t="s">
        <v>86</v>
      </c>
      <c r="T2" s="1" t="s">
        <v>87</v>
      </c>
      <c r="U2" s="1" t="s">
        <v>88</v>
      </c>
      <c r="V2" s="1" t="s">
        <v>89</v>
      </c>
      <c r="W2" s="1" t="s">
        <v>90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12.5</v>
      </c>
      <c r="C5" s="3"/>
      <c r="D5" s="3"/>
      <c r="E5" s="3"/>
      <c r="F5" s="3">
        <v>2</v>
      </c>
      <c r="G5" s="3"/>
      <c r="H5" s="3"/>
      <c r="I5" s="3"/>
      <c r="J5" s="3">
        <v>0.5</v>
      </c>
      <c r="K5" s="3"/>
      <c r="L5" s="3"/>
      <c r="M5" s="3"/>
      <c r="N5" s="3"/>
      <c r="O5" s="3"/>
      <c r="P5" s="3">
        <v>10</v>
      </c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84.24</v>
      </c>
      <c r="C6" s="3"/>
      <c r="D6" s="3"/>
      <c r="E6" s="3">
        <v>9.66</v>
      </c>
      <c r="F6" s="3">
        <v>10</v>
      </c>
      <c r="G6" s="3">
        <v>10</v>
      </c>
      <c r="H6" s="3">
        <v>10</v>
      </c>
      <c r="I6" s="4">
        <v>10</v>
      </c>
      <c r="J6" s="3">
        <v>7.5</v>
      </c>
      <c r="K6" s="3">
        <v>7</v>
      </c>
      <c r="L6" s="3">
        <f>6+1</f>
        <v>7</v>
      </c>
      <c r="M6" s="3">
        <f>6+0.08</f>
        <v>6.08</v>
      </c>
      <c r="N6" s="3">
        <v>4</v>
      </c>
      <c r="O6" s="3">
        <v>3</v>
      </c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2</v>
      </c>
      <c r="C8" s="3">
        <v>1</v>
      </c>
      <c r="D8" s="3">
        <v>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1</v>
      </c>
      <c r="C9" s="3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0.16</v>
      </c>
      <c r="C10" s="3">
        <v>0.16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0.69</v>
      </c>
      <c r="C12" s="4"/>
      <c r="D12" s="4"/>
      <c r="E12" s="4"/>
      <c r="F12" s="4">
        <v>0.33</v>
      </c>
      <c r="G12" s="4">
        <v>0.16</v>
      </c>
      <c r="H12" s="4"/>
      <c r="I12" s="4"/>
      <c r="J12" s="4">
        <v>0.2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49.41</v>
      </c>
      <c r="C13" s="3"/>
      <c r="D13" s="3">
        <v>1.5</v>
      </c>
      <c r="E13" s="3">
        <v>3</v>
      </c>
      <c r="F13" s="3">
        <v>1</v>
      </c>
      <c r="G13" s="3">
        <v>0.1</v>
      </c>
      <c r="H13" s="3">
        <v>1.68</v>
      </c>
      <c r="I13" s="3"/>
      <c r="J13" s="3">
        <f>2.43 + 0.66</f>
        <v>3.0900000000000003</v>
      </c>
      <c r="K13" s="3">
        <f>0.08</f>
        <v>0.08</v>
      </c>
      <c r="L13" s="4">
        <f>0.5 + 1  + 0.66 + 0.5 + 1</f>
        <v>3.66</v>
      </c>
      <c r="M13" s="3">
        <v>1.7</v>
      </c>
      <c r="N13" s="3"/>
      <c r="O13" s="3">
        <v>2.33</v>
      </c>
      <c r="P13" s="3">
        <v>4</v>
      </c>
      <c r="Q13" s="3">
        <v>7</v>
      </c>
      <c r="R13" s="3">
        <v>1</v>
      </c>
      <c r="S13" s="3">
        <v>1.33</v>
      </c>
      <c r="T13" s="3">
        <v>5</v>
      </c>
      <c r="U13" s="3">
        <v>5</v>
      </c>
      <c r="V13" s="3">
        <v>4</v>
      </c>
      <c r="W13" s="3">
        <v>3.94</v>
      </c>
    </row>
    <row r="14" spans="1:23" x14ac:dyDescent="0.2">
      <c r="A14" s="7" t="s">
        <v>35</v>
      </c>
      <c r="B14" s="5">
        <f>B15</f>
        <v>150</v>
      </c>
      <c r="C14" s="3">
        <f>B15-SUM(C4:C13)</f>
        <v>147.84</v>
      </c>
      <c r="D14" s="3">
        <f>C14-SUM(D4:D13)</f>
        <v>145.34</v>
      </c>
      <c r="E14" s="3">
        <f t="shared" ref="E14:W14" si="1">D14-SUM(E4:E13)</f>
        <v>132.68</v>
      </c>
      <c r="F14" s="3">
        <f t="shared" si="1"/>
        <v>119.35000000000001</v>
      </c>
      <c r="G14" s="3">
        <f t="shared" si="1"/>
        <v>109.09</v>
      </c>
      <c r="H14" s="3">
        <f t="shared" si="1"/>
        <v>97.41</v>
      </c>
      <c r="I14" s="3">
        <f t="shared" si="1"/>
        <v>87.41</v>
      </c>
      <c r="J14" s="3">
        <f t="shared" si="1"/>
        <v>76.12</v>
      </c>
      <c r="K14" s="3">
        <f t="shared" si="1"/>
        <v>69.040000000000006</v>
      </c>
      <c r="L14" s="3">
        <f t="shared" si="1"/>
        <v>58.38000000000001</v>
      </c>
      <c r="M14" s="3">
        <f t="shared" si="1"/>
        <v>50.600000000000009</v>
      </c>
      <c r="N14" s="3">
        <f t="shared" si="1"/>
        <v>46.600000000000009</v>
      </c>
      <c r="O14" s="3">
        <f t="shared" si="1"/>
        <v>41.27000000000001</v>
      </c>
      <c r="P14" s="3">
        <f t="shared" si="1"/>
        <v>27.27000000000001</v>
      </c>
      <c r="Q14" s="3">
        <f t="shared" si="1"/>
        <v>20.27000000000001</v>
      </c>
      <c r="R14" s="3">
        <f t="shared" si="1"/>
        <v>19.27000000000001</v>
      </c>
      <c r="S14" s="3">
        <f t="shared" si="1"/>
        <v>17.940000000000012</v>
      </c>
      <c r="T14" s="3">
        <f t="shared" si="1"/>
        <v>12.940000000000012</v>
      </c>
      <c r="U14" s="3">
        <f t="shared" si="1"/>
        <v>7.9400000000000119</v>
      </c>
      <c r="V14" s="3">
        <f>U14-SUM(V4:V13)</f>
        <v>3.9400000000000119</v>
      </c>
      <c r="W14" s="3">
        <f t="shared" si="1"/>
        <v>1.1990408665951691E-14</v>
      </c>
    </row>
    <row r="15" spans="1:23" x14ac:dyDescent="0.2">
      <c r="A15" s="7" t="s">
        <v>34</v>
      </c>
      <c r="B15" s="10">
        <f>Tempo!J4</f>
        <v>150</v>
      </c>
      <c r="C15" s="3">
        <f>B15-B20</f>
        <v>142.85714285714286</v>
      </c>
      <c r="D15" s="3">
        <f>C15-B20</f>
        <v>135.71428571428572</v>
      </c>
      <c r="E15" s="3">
        <f>D15-B20</f>
        <v>128.57142857142858</v>
      </c>
      <c r="F15" s="3">
        <f>E15-B20</f>
        <v>121.42857142857144</v>
      </c>
      <c r="G15" s="3">
        <f>F15-B20</f>
        <v>114.28571428571431</v>
      </c>
      <c r="H15" s="3">
        <f>G15-B20</f>
        <v>107.14285714285717</v>
      </c>
      <c r="I15" s="3">
        <f>H15-B20</f>
        <v>100.00000000000003</v>
      </c>
      <c r="J15" s="3">
        <f>I15-B20</f>
        <v>92.85714285714289</v>
      </c>
      <c r="K15" s="3">
        <f>J15-B20</f>
        <v>85.714285714285751</v>
      </c>
      <c r="L15" s="3">
        <f>K15-B20</f>
        <v>78.571428571428612</v>
      </c>
      <c r="M15" s="3">
        <f>(L15-B20)</f>
        <v>71.428571428571473</v>
      </c>
      <c r="N15" s="3">
        <f>M15-B20</f>
        <v>64.285714285714334</v>
      </c>
      <c r="O15" s="3">
        <f>(N15-B20)</f>
        <v>57.142857142857189</v>
      </c>
      <c r="P15" s="3">
        <f>(O15-B20)</f>
        <v>50.000000000000043</v>
      </c>
      <c r="Q15" s="3">
        <f>P15-B20</f>
        <v>42.857142857142897</v>
      </c>
      <c r="R15" s="3">
        <f>Q15-B20</f>
        <v>35.714285714285751</v>
      </c>
      <c r="S15" s="3">
        <f>R15-B20</f>
        <v>28.571428571428608</v>
      </c>
      <c r="T15" s="3">
        <f>S15-B20</f>
        <v>21.428571428571466</v>
      </c>
      <c r="U15" s="3">
        <f>(T15-B20)</f>
        <v>14.285714285714324</v>
      </c>
      <c r="V15" s="3">
        <f>U15-B20</f>
        <v>7.1428571428571805</v>
      </c>
      <c r="W15" s="3">
        <f>IF(V15-B20&lt;0,0,V15-B20)</f>
        <v>3.730349362740526E-14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7.1428571428571432</v>
      </c>
    </row>
    <row r="21" spans="1:20" x14ac:dyDescent="0.2">
      <c r="T21" s="16"/>
    </row>
    <row r="24" spans="1:20" x14ac:dyDescent="0.2">
      <c r="B24" s="17"/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D667-B6C2-4E0D-B616-1137AF634726}">
  <dimension ref="A1:W35"/>
  <sheetViews>
    <sheetView tabSelected="1" zoomScaleNormal="100" workbookViewId="0">
      <pane xSplit="1" topLeftCell="B1" activePane="topRight" state="frozen"/>
      <selection pane="topRight" activeCell="M7" sqref="M7"/>
    </sheetView>
  </sheetViews>
  <sheetFormatPr defaultRowHeight="12.75" x14ac:dyDescent="0.2"/>
  <cols>
    <col min="1" max="1" width="40.28515625" customWidth="1"/>
    <col min="2" max="2" width="14.85546875" customWidth="1"/>
    <col min="4" max="4" width="9.140625" customWidth="1"/>
    <col min="7" max="7" width="9.14062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91</v>
      </c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111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5</v>
      </c>
      <c r="C5" s="3"/>
      <c r="D5" s="3"/>
      <c r="E5" s="3"/>
      <c r="F5" s="3">
        <v>1</v>
      </c>
      <c r="G5" s="3"/>
      <c r="H5" s="3"/>
      <c r="I5" s="3"/>
      <c r="J5" s="3"/>
      <c r="K5" s="3"/>
      <c r="L5" s="3">
        <v>4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13.799999999999999</v>
      </c>
      <c r="C6" s="3"/>
      <c r="D6" s="3">
        <v>1</v>
      </c>
      <c r="E6" s="3">
        <v>3</v>
      </c>
      <c r="F6" s="3"/>
      <c r="G6" s="3"/>
      <c r="H6" s="3">
        <v>2</v>
      </c>
      <c r="I6" s="4"/>
      <c r="J6" s="3">
        <v>1.5</v>
      </c>
      <c r="K6" s="3">
        <v>1</v>
      </c>
      <c r="L6" s="3"/>
      <c r="M6" s="3">
        <f>1.5+0.1</f>
        <v>1.6</v>
      </c>
      <c r="N6" s="3">
        <v>0.5</v>
      </c>
      <c r="O6" s="3">
        <v>2</v>
      </c>
      <c r="P6" s="3"/>
      <c r="Q6" s="3">
        <v>0.2</v>
      </c>
      <c r="R6" s="3"/>
      <c r="S6" s="3">
        <v>1</v>
      </c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1</v>
      </c>
      <c r="C8" s="3"/>
      <c r="D8" s="3"/>
      <c r="E8" s="3">
        <v>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1</v>
      </c>
      <c r="C9" s="3">
        <f>1</f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0.5</v>
      </c>
      <c r="C11" s="3">
        <f>0.5</f>
        <v>0.5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1</v>
      </c>
      <c r="C13" s="3"/>
      <c r="D13" s="3"/>
      <c r="E13" s="3"/>
      <c r="F13" s="3"/>
      <c r="G13" s="3"/>
      <c r="H13" s="3"/>
      <c r="I13" s="3"/>
      <c r="J13" s="3"/>
      <c r="K13" s="3"/>
      <c r="L13" s="4"/>
      <c r="M13" s="3">
        <v>1</v>
      </c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50</v>
      </c>
      <c r="C14" s="3">
        <f>B15-SUM(C4:C13)</f>
        <v>48.5</v>
      </c>
      <c r="D14" s="3">
        <f>C14-SUM(D4:D13)</f>
        <v>47.5</v>
      </c>
      <c r="E14" s="3">
        <f t="shared" ref="E14:W14" si="1">D14-SUM(E4:E13)</f>
        <v>43.5</v>
      </c>
      <c r="F14" s="3">
        <f t="shared" si="1"/>
        <v>42.5</v>
      </c>
      <c r="G14" s="3">
        <f t="shared" si="1"/>
        <v>42.5</v>
      </c>
      <c r="H14" s="3">
        <f t="shared" si="1"/>
        <v>40.5</v>
      </c>
      <c r="I14" s="3">
        <f t="shared" si="1"/>
        <v>40.5</v>
      </c>
      <c r="J14" s="3">
        <f t="shared" si="1"/>
        <v>39</v>
      </c>
      <c r="K14" s="3">
        <f t="shared" si="1"/>
        <v>38</v>
      </c>
      <c r="L14" s="3">
        <f t="shared" si="1"/>
        <v>34</v>
      </c>
      <c r="M14" s="3">
        <f t="shared" si="1"/>
        <v>31.4</v>
      </c>
      <c r="N14" s="3">
        <f t="shared" si="1"/>
        <v>30.9</v>
      </c>
      <c r="O14" s="3">
        <f t="shared" si="1"/>
        <v>28.9</v>
      </c>
      <c r="P14" s="3">
        <f t="shared" si="1"/>
        <v>28.9</v>
      </c>
      <c r="Q14" s="3">
        <f t="shared" si="1"/>
        <v>28.7</v>
      </c>
      <c r="R14" s="3">
        <f t="shared" si="1"/>
        <v>28.7</v>
      </c>
      <c r="S14" s="3">
        <f t="shared" si="1"/>
        <v>27.7</v>
      </c>
      <c r="T14" s="3">
        <f t="shared" si="1"/>
        <v>27.7</v>
      </c>
      <c r="U14" s="3">
        <f t="shared" si="1"/>
        <v>27.7</v>
      </c>
      <c r="V14" s="3">
        <f>U14-SUM(V4:V13)</f>
        <v>27.7</v>
      </c>
      <c r="W14" s="3">
        <f t="shared" si="1"/>
        <v>27.7</v>
      </c>
    </row>
    <row r="15" spans="1:23" x14ac:dyDescent="0.2">
      <c r="A15" s="7" t="s">
        <v>34</v>
      </c>
      <c r="B15" s="10">
        <f>Tempo!N4</f>
        <v>50</v>
      </c>
      <c r="C15" s="3">
        <f>B15-B20</f>
        <v>47.61904761904762</v>
      </c>
      <c r="D15" s="3">
        <f>C15-B20</f>
        <v>45.238095238095241</v>
      </c>
      <c r="E15" s="3">
        <f>D15-B20</f>
        <v>42.857142857142861</v>
      </c>
      <c r="F15" s="3">
        <f>E15-B20</f>
        <v>40.476190476190482</v>
      </c>
      <c r="G15" s="3">
        <f>F15-B20</f>
        <v>38.095238095238102</v>
      </c>
      <c r="H15" s="3">
        <f>G15-B20</f>
        <v>35.714285714285722</v>
      </c>
      <c r="I15" s="3">
        <f>H15-B20</f>
        <v>33.333333333333343</v>
      </c>
      <c r="J15" s="3">
        <f>I15-B20</f>
        <v>30.952380952380963</v>
      </c>
      <c r="K15" s="3">
        <f>J15-B20</f>
        <v>28.571428571428584</v>
      </c>
      <c r="L15" s="3">
        <f>K15-B20</f>
        <v>26.190476190476204</v>
      </c>
      <c r="M15" s="3">
        <f>(L15-B20)</f>
        <v>23.809523809523824</v>
      </c>
      <c r="N15" s="3">
        <f>M15-B20</f>
        <v>21.428571428571445</v>
      </c>
      <c r="O15" s="3">
        <f>(N15-B20)</f>
        <v>19.047619047619065</v>
      </c>
      <c r="P15" s="3">
        <f>(O15-B20)</f>
        <v>16.666666666666686</v>
      </c>
      <c r="Q15" s="3">
        <f>P15-B20</f>
        <v>14.285714285714304</v>
      </c>
      <c r="R15" s="3">
        <f>Q15-B20</f>
        <v>11.904761904761923</v>
      </c>
      <c r="S15" s="3">
        <f>R15-B20</f>
        <v>9.5238095238095415</v>
      </c>
      <c r="T15" s="3">
        <f>S15-B20</f>
        <v>7.1428571428571601</v>
      </c>
      <c r="U15" s="3">
        <f>(T15-B20)</f>
        <v>4.7619047619047787</v>
      </c>
      <c r="V15" s="3">
        <f>U15-B20</f>
        <v>2.3809523809523978</v>
      </c>
      <c r="W15" s="3">
        <f>IF(V15-B20&lt;0,0,V15-B20)</f>
        <v>1.6875389974302379E-14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2.3809523809523809</v>
      </c>
    </row>
    <row r="21" spans="1:20" x14ac:dyDescent="0.2">
      <c r="T21" s="16"/>
    </row>
    <row r="24" spans="1:20" x14ac:dyDescent="0.2">
      <c r="B24" s="17"/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Tempo</vt:lpstr>
      <vt:lpstr>Sprint 1</vt:lpstr>
      <vt:lpstr>Sprint 2</vt:lpstr>
      <vt:lpstr>Sprint 3</vt:lpstr>
      <vt:lpstr>Sprint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2022-11-24T10:30:19Z</dcterms:modified>
  <cp:category/>
  <cp:contentStatus/>
</cp:coreProperties>
</file>