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ort3\repositories\api-6-semestre\docs\management\Burndown\"/>
    </mc:Choice>
  </mc:AlternateContent>
  <xr:revisionPtr revIDLastSave="0" documentId="13_ncr:1_{3A162C66-D614-4BFE-9AF7-BD85D8597FA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F11" i="2"/>
  <c r="E6" i="2"/>
  <c r="D13" i="2"/>
  <c r="B6" i="3"/>
  <c r="B7" i="3" s="1"/>
  <c r="B9" i="3" l="1"/>
  <c r="C9" i="3" s="1"/>
  <c r="C7" i="3"/>
  <c r="C6" i="3"/>
  <c r="B8" i="3"/>
  <c r="C8" i="3" s="1"/>
  <c r="C13" i="2"/>
  <c r="C7" i="2"/>
  <c r="B15" i="2"/>
  <c r="B24" i="2" s="1"/>
  <c r="B22" i="2" l="1"/>
  <c r="D19" i="2"/>
  <c r="D20" i="2"/>
  <c r="D18" i="2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<sst xmlns="http://schemas.openxmlformats.org/spreadsheetml/2006/main" count="52" uniqueCount="51">
  <si>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</si>
  <si>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</si>
  <si>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</si>
  <si>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</si>
  <si>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</si>
  <si>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</si>
  <si>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</si>
  <si>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</si>
  <si>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</si>
  <si>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</si>
  <si>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</si>
  <si>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</si>
  <si>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</si>
  <si>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</si>
  <si>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</si>
  <si>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</si>
  <si>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</si>
  <si>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</si>
  <si>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</si>
  <si>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</si>
  <si>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</si>
  <si>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</si>
  <si>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</si>
  <si>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</si>
  <si>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</si>
  <si>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</si>
  <si>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</si>
  <si>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</si>
  <si>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</si>
  <si>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</si>
  <si>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</si>
  <si>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</si>
  <si>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</si>
  <si>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</si>
  <si>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</si>
  <si>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</si>
  <si>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Horas</t>
  </si>
  <si>
    <t>Tarefas difíceis</t>
  </si>
  <si>
    <t>Tarefas medianas</t>
  </si>
  <si>
    <t>Tarefas fáceis</t>
  </si>
  <si>
    <t>Quantidade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</si>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</sst>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'Sprint 0'!$C$14:$W$14</c:f>
              <c:numCache>
                <c:formatCode>General</c:formatCode>
                <c:ptCount val="21"/>
                <c:pt idx="0">
                  <c:v>277.25</c:v>
                </c:pt>
                <c:pt idx="1">
                  <c:v>272.25</c:v>
                </c:pt>
                <c:pt idx="2">
                  <c:v>268.62</c:v>
                </c:pt>
                <c:pt idx="3">
                  <c:v>266.29000000000002</c:v>
                </c:pt>
                <c:pt idx="4">
                  <c:v>262.29000000000002</c:v>
                </c:pt>
                <c:pt idx="5">
                  <c:v>262.29000000000002</c:v>
                </c:pt>
                <c:pt idx="6">
                  <c:v>262.29000000000002</c:v>
                </c:pt>
                <c:pt idx="7">
                  <c:v>262.29000000000002</c:v>
                </c:pt>
                <c:pt idx="8">
                  <c:v>262.29000000000002</c:v>
                </c:pt>
                <c:pt idx="9">
                  <c:v>262.29000000000002</c:v>
                </c:pt>
                <c:pt idx="10">
                  <c:v>262.29000000000002</c:v>
                </c:pt>
                <c:pt idx="11">
                  <c:v>262.29000000000002</c:v>
                </c:pt>
                <c:pt idx="12">
                  <c:v>262.29000000000002</c:v>
                </c:pt>
                <c:pt idx="13">
                  <c:v>262.29000000000002</c:v>
                </c:pt>
                <c:pt idx="14">
                  <c:v>262.29000000000002</c:v>
                </c:pt>
                <c:pt idx="15">
                  <c:v>262.29000000000002</c:v>
                </c:pt>
                <c:pt idx="16">
                  <c:v>262.29000000000002</c:v>
                </c:pt>
                <c:pt idx="17">
                  <c:v>262.29000000000002</c:v>
                </c:pt>
                <c:pt idx="18">
                  <c:v>262.29000000000002</c:v>
                </c:pt>
                <c:pt idx="19">
                  <c:v>262.29000000000002</c:v>
                </c:pt>
                <c:pt idx="20">
                  <c:v>262.29000000000002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'Sprint 0'!$C$15:$W$15</c:f>
              <c:numCache>
                <c:formatCode>General</c:formatCode>
                <c:ptCount val="21"/>
                <c:pt idx="0">
                  <c:v>280</c:v>
                </c:pt>
                <c:pt idx="1">
                  <c:v>266</c:v>
                </c:pt>
                <c:pt idx="2">
                  <c:v>252</c:v>
                </c:pt>
                <c:pt idx="3">
                  <c:v>238</c:v>
                </c:pt>
                <c:pt idx="4">
                  <c:v>224</c:v>
                </c:pt>
                <c:pt idx="5">
                  <c:v>210</c:v>
                </c:pt>
                <c:pt idx="6">
                  <c:v>196</c:v>
                </c:pt>
                <c:pt idx="7">
                  <c:v>182</c:v>
                </c:pt>
                <c:pt idx="8">
                  <c:v>168</c:v>
                </c:pt>
                <c:pt idx="9">
                  <c:v>154</c:v>
                </c:pt>
                <c:pt idx="10">
                  <c:v>140</c:v>
                </c:pt>
                <c:pt idx="11">
                  <c:v>126</c:v>
                </c:pt>
                <c:pt idx="12">
                  <c:v>112</c:v>
                </c:pt>
                <c:pt idx="13">
                  <c:v>98</c:v>
                </c:pt>
                <c:pt idx="14">
                  <c:v>84</c:v>
                </c:pt>
                <c:pt idx="15">
                  <c:v>70</c:v>
                </c:pt>
                <c:pt idx="16">
                  <c:v>56</c:v>
                </c:pt>
                <c:pt idx="17">
                  <c:v>42</c:v>
                </c:pt>
                <c:pt idx="18">
                  <c:v>28</c:v>
                </c:pt>
                <c:pt idx="19">
                  <c:v>14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 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246138</xdr:colOff>
      <xdr:row>16</xdr:row>
      <xdr:rowOff>22979</xdr:rowOff>
    </xdr:from>
    <xdr:to>
      <xdr:col>18</xdr:col>
      <xdr:colOff>78318</xdr:colOff>
      <xdr:row>45</xdr:row>
      <xdr:rowOff>2872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F10" sqref="F10"/>
    </sheetView>
  </sheetViews>
  <sheetFormatPr defaultRowHeight="12.75" x14ac:dyDescent="0.2"/>
  <cols>
    <col min="1" max="1" width="16.28515625" customWidth="1"/>
  </cols>
  <sheetData>
    <row r="1" spans="1:3" x14ac:dyDescent="0.2">
      <c r="B1" s="11"/>
    </row>
    <row r="2" spans="1:3" x14ac:dyDescent="0.2">
      <c r="A2" t="s">
        <v>43</v>
      </c>
      <c r="B2" s="11">
        <v>50</v>
      </c>
    </row>
    <row r="3" spans="1:3" x14ac:dyDescent="0.2">
      <c r="A3" t="s">
        <v>44</v>
      </c>
      <c r="B3" s="11">
        <v>7</v>
      </c>
    </row>
    <row r="4" spans="1:3" x14ac:dyDescent="0.2">
      <c r="A4" t="s">
        <v>45</v>
      </c>
      <c r="B4" s="11">
        <v>2</v>
      </c>
    </row>
    <row r="5" spans="1:3" x14ac:dyDescent="0.2">
      <c r="A5" t="s">
        <v>46</v>
      </c>
      <c r="B5" s="11">
        <v>21</v>
      </c>
    </row>
    <row r="6" spans="1:3" x14ac:dyDescent="0.2">
      <c r="A6" t="s">
        <v>47</v>
      </c>
      <c r="B6" s="11">
        <f>B3*B4*B5</f>
        <v>294</v>
      </c>
      <c r="C6">
        <f>B6/7</f>
        <v>42</v>
      </c>
    </row>
    <row r="7" spans="1:3" x14ac:dyDescent="0.2">
      <c r="A7" t="s">
        <v>48</v>
      </c>
      <c r="B7" s="11">
        <f>B2*B6</f>
        <v>14700</v>
      </c>
      <c r="C7">
        <f>B7/7</f>
        <v>2100</v>
      </c>
    </row>
    <row r="8" spans="1:3" x14ac:dyDescent="0.2">
      <c r="A8" t="s">
        <v>49</v>
      </c>
      <c r="B8" s="11">
        <f>B6*4</f>
        <v>1176</v>
      </c>
      <c r="C8">
        <f>B8/7</f>
        <v>168</v>
      </c>
    </row>
    <row r="9" spans="1:3" x14ac:dyDescent="0.2">
      <c r="A9" t="s">
        <v>50</v>
      </c>
      <c r="B9" s="11">
        <f>B7*4</f>
        <v>58800</v>
      </c>
      <c r="C9">
        <f>B9/7</f>
        <v>8400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4"/>
  <sheetViews>
    <sheetView tabSelected="1" zoomScaleNormal="100" workbookViewId="0">
      <pane xSplit="1" topLeftCell="B1" activePane="topRight" state="frozen"/>
      <selection pane="topRight" activeCell="E23" sqref="E23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22" t="s">
        <v>0</v>
      </c>
      <c r="B1" s="22" t="s">
        <v>33</v>
      </c>
      <c r="C1" s="21" t="s">
        <v>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x14ac:dyDescent="0.2">
      <c r="A2" s="22"/>
      <c r="B2" s="22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22"/>
      <c r="B3" s="22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7.63</v>
      </c>
      <c r="C6" s="3"/>
      <c r="D6" s="3"/>
      <c r="E6" s="3">
        <f>0.3+3.33</f>
        <v>3.63</v>
      </c>
      <c r="F6" s="3"/>
      <c r="G6" s="3">
        <f>4</f>
        <v>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16.5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294</v>
      </c>
      <c r="C14" s="3">
        <f>B15-SUM(C4:C13)</f>
        <v>277.25</v>
      </c>
      <c r="D14" s="3">
        <f>C14-SUM(D4:D13)</f>
        <v>272.25</v>
      </c>
      <c r="E14" s="3">
        <f t="shared" ref="E14:W14" si="1">D14-SUM(E4:E13)</f>
        <v>268.62</v>
      </c>
      <c r="F14" s="3">
        <f t="shared" si="1"/>
        <v>266.29000000000002</v>
      </c>
      <c r="G14" s="3">
        <f t="shared" si="1"/>
        <v>262.29000000000002</v>
      </c>
      <c r="H14" s="3">
        <f t="shared" si="1"/>
        <v>262.29000000000002</v>
      </c>
      <c r="I14" s="3">
        <f t="shared" si="1"/>
        <v>262.29000000000002</v>
      </c>
      <c r="J14" s="3">
        <f t="shared" si="1"/>
        <v>262.29000000000002</v>
      </c>
      <c r="K14" s="3">
        <f t="shared" si="1"/>
        <v>262.29000000000002</v>
      </c>
      <c r="L14" s="3">
        <f t="shared" si="1"/>
        <v>262.29000000000002</v>
      </c>
      <c r="M14" s="3">
        <f t="shared" si="1"/>
        <v>262.29000000000002</v>
      </c>
      <c r="N14" s="3">
        <f t="shared" si="1"/>
        <v>262.29000000000002</v>
      </c>
      <c r="O14" s="3">
        <f t="shared" si="1"/>
        <v>262.29000000000002</v>
      </c>
      <c r="P14" s="3">
        <f t="shared" si="1"/>
        <v>262.29000000000002</v>
      </c>
      <c r="Q14" s="3">
        <f t="shared" si="1"/>
        <v>262.29000000000002</v>
      </c>
      <c r="R14" s="3">
        <f t="shared" si="1"/>
        <v>262.29000000000002</v>
      </c>
      <c r="S14" s="3">
        <f t="shared" si="1"/>
        <v>262.29000000000002</v>
      </c>
      <c r="T14" s="3">
        <f t="shared" si="1"/>
        <v>262.29000000000002</v>
      </c>
      <c r="U14" s="3">
        <f t="shared" si="1"/>
        <v>262.29000000000002</v>
      </c>
      <c r="V14" s="3">
        <f t="shared" si="1"/>
        <v>262.29000000000002</v>
      </c>
      <c r="W14" s="3">
        <f t="shared" si="1"/>
        <v>262.29000000000002</v>
      </c>
    </row>
    <row r="15" spans="1:23" x14ac:dyDescent="0.2">
      <c r="A15" s="7" t="s">
        <v>34</v>
      </c>
      <c r="B15" s="10">
        <f>Tempo!B6</f>
        <v>294</v>
      </c>
      <c r="C15" s="3">
        <f>B15-B24</f>
        <v>280</v>
      </c>
      <c r="D15" s="3">
        <f>C15-B24</f>
        <v>266</v>
      </c>
      <c r="E15" s="3">
        <f>D15-B24</f>
        <v>252</v>
      </c>
      <c r="F15" s="3">
        <f>E15-B24</f>
        <v>238</v>
      </c>
      <c r="G15" s="3">
        <f>F15-B24</f>
        <v>224</v>
      </c>
      <c r="H15" s="3">
        <f>G15-B24</f>
        <v>210</v>
      </c>
      <c r="I15" s="3">
        <f>H15-B24</f>
        <v>196</v>
      </c>
      <c r="J15" s="3">
        <f>I15-B24</f>
        <v>182</v>
      </c>
      <c r="K15" s="3">
        <f>J15-B24</f>
        <v>168</v>
      </c>
      <c r="L15" s="3">
        <f>K15-B24</f>
        <v>154</v>
      </c>
      <c r="M15" s="3">
        <f>L15-B24</f>
        <v>140</v>
      </c>
      <c r="N15" s="3">
        <f>M15-B24</f>
        <v>126</v>
      </c>
      <c r="O15" s="3">
        <f>N15-B24</f>
        <v>112</v>
      </c>
      <c r="P15" s="3">
        <f>O15-B24</f>
        <v>98</v>
      </c>
      <c r="Q15" s="3">
        <f>P15-B24</f>
        <v>84</v>
      </c>
      <c r="R15" s="3">
        <f>Q15-B24</f>
        <v>70</v>
      </c>
      <c r="S15" s="3">
        <f>R15-B24</f>
        <v>56</v>
      </c>
      <c r="T15" s="3">
        <f>S15-B24</f>
        <v>42</v>
      </c>
      <c r="U15" s="3">
        <f>T15-B24</f>
        <v>28</v>
      </c>
      <c r="V15" s="3">
        <f>U15-B24</f>
        <v>14</v>
      </c>
      <c r="W15" s="3">
        <f>IF(V15-B24&lt;0,0,V15-B24)</f>
        <v>0</v>
      </c>
    </row>
    <row r="17" spans="1:4" x14ac:dyDescent="0.2">
      <c r="A17" s="14"/>
      <c r="B17" s="15" t="s">
        <v>40</v>
      </c>
      <c r="C17" s="13" t="s">
        <v>36</v>
      </c>
      <c r="D17" s="15" t="s">
        <v>33</v>
      </c>
    </row>
    <row r="18" spans="1:4" x14ac:dyDescent="0.2">
      <c r="A18" s="16" t="s">
        <v>37</v>
      </c>
      <c r="B18" s="12">
        <v>5</v>
      </c>
      <c r="C18" s="12">
        <v>4</v>
      </c>
      <c r="D18" s="3">
        <f>B18*C18</f>
        <v>20</v>
      </c>
    </row>
    <row r="19" spans="1:4" x14ac:dyDescent="0.2">
      <c r="A19" s="17" t="s">
        <v>38</v>
      </c>
      <c r="B19" s="12">
        <v>5</v>
      </c>
      <c r="C19" s="12">
        <v>2</v>
      </c>
      <c r="D19" s="3">
        <f t="shared" ref="D19:D20" si="2">B19*C19</f>
        <v>10</v>
      </c>
    </row>
    <row r="20" spans="1:4" x14ac:dyDescent="0.2">
      <c r="A20" s="18" t="s">
        <v>39</v>
      </c>
      <c r="B20" s="12">
        <v>9</v>
      </c>
      <c r="C20" s="12">
        <v>1</v>
      </c>
      <c r="D20" s="3">
        <f t="shared" si="2"/>
        <v>9</v>
      </c>
    </row>
    <row r="21" spans="1:4" x14ac:dyDescent="0.2">
      <c r="A21" s="20"/>
      <c r="B21" s="19"/>
      <c r="C21" s="19"/>
      <c r="D21" s="11"/>
    </row>
    <row r="22" spans="1:4" x14ac:dyDescent="0.2">
      <c r="A22" s="8" t="s">
        <v>41</v>
      </c>
      <c r="B22" s="12">
        <f>COUNTA(C3:W3)</f>
        <v>21</v>
      </c>
      <c r="C22" s="19"/>
      <c r="D22" s="11"/>
    </row>
    <row r="24" spans="1:4" x14ac:dyDescent="0.2">
      <c r="A24" s="8" t="s">
        <v>42</v>
      </c>
      <c r="B24" s="9">
        <f>B15/B22</f>
        <v>14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2022-09-02T11:43:47Z</dcterms:modified>
  <cp:category/>
  <cp:contentStatus/>
</cp:coreProperties>
</file>