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351CAF3C-44F1-4480-B8C1-9B5E66382AC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  <sheet name="Sprint 4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9" l="1"/>
  <c r="M13" i="9"/>
  <c r="T13" i="9"/>
  <c r="M6" i="9"/>
  <c r="B15" i="9"/>
  <c r="B20" i="9" s="1"/>
  <c r="N8" i="3"/>
  <c r="O8" i="3" s="1"/>
  <c r="N6" i="3"/>
  <c r="O6" i="3" s="1"/>
  <c r="N5" i="3"/>
  <c r="N7" i="3" s="1"/>
  <c r="O7" i="3" s="1"/>
  <c r="O4" i="3"/>
  <c r="C11" i="9"/>
  <c r="C9" i="9"/>
  <c r="B18" i="9"/>
  <c r="B12" i="9"/>
  <c r="B11" i="9"/>
  <c r="B10" i="9"/>
  <c r="B9" i="9"/>
  <c r="B8" i="9"/>
  <c r="B7" i="9"/>
  <c r="B6" i="9"/>
  <c r="B5" i="9"/>
  <c r="B4" i="9"/>
  <c r="K13" i="7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B13" i="9" l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O5" i="3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B14" i="9"/>
  <c r="K5" i="3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<sst xmlns="http://schemas.openxmlformats.org/spreadsheetml/2006/main" count="193" uniqueCount="112">
  <si>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</si>
  <si>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</si>
  <si>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</si>
  <si>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</si>
  <si>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</si>
  <si>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</si>
  <si>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</si>
  <si>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</si>
  <si>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</si>
  <si>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</si>
  <si>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</si>
  <si>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</si>
  <si>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</si>
  <si>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</si>
  <si>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</si>
  <si>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</si>
  <si>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</si>
  <si>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</si>
  <si>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</si>
  <si>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</si>
  <si>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</si>
  <si>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</si>
  <si>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</si>
  <si>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</si>
  <si>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</si>
  <si>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</si>
  <si>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</si>
  <si>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</si>
  <si>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</si>
  <si>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</si>
  <si>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</si>
  <si>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</si>
  <si>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</si>
  <si>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</si>
  <si>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</si>
  <si>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</si>
  <si>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</si>
  <si>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</si>
  <si>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</si>
  <si>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</si>
  <si>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</si>
  <si>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</si>
  <si>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</si>
  <si>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</si>
  <si>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</si>
  <si>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</si>
  <si>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</si>
  <si>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</si>
  <si>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</si>
  <si>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</si>
  <si>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</si>
  <si>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</si>
  <si>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</si>
  <si>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</si>
  <si>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</si>
  <si>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</si>
  <si>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</si>
  <si>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</si>
  <si>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</si>
  <si>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</si>
  <si>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</si>
  <si>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</si>
  <si>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</si>
  <si>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</si>
  <si>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</si>
  <si>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</si>
  <si>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</si>
  <si>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</si>
  <si>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</si>
  <si>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</si>
  <si>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</si>
  <si>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</si>
  <si>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</si>
  <si>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</si>
  <si>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</si>
  <si>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</si>
  <si>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</si>
  <si>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</si>
  <si>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</si>
  <si>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</si>
  <si>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</si>
  <si>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</si>
  <si>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</si>
  <si>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</si>
  <si>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</si>
  <si>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</si>
  <si>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</si>
  <si>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</si>
  <si>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</si>
  <si>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</si>
  <si>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</si>
  <si>
    <t>07/11</t>
  </si>
  <si>
    <t>08/11</t>
  </si>
  <si>
    <t>09/11</t>
  </si>
  <si>
    <t>10/11</t>
  </si>
  <si>
    <t>11/11</t>
  </si>
  <si>
    <t>12/11</t>
  </si>
  <si>
    <t>13/11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</si>
  <si>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</si>
  <si>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</si>
  <si>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</si>
  <si>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</si>
  <si>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</si>
  <si>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</si>
  <si>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</si>
  <si>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</si>
  <si>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</si>
  <si>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24/11</t>
  </si>
  <si>
    <t>25/11</t>
  </si>
  <si>
    <t>26/11</t>
  </si>
  <si>
    <t>27/11</t>
  </si>
  <si>
    <t>14/11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</si>
</sst>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12.940000000000012</c:v>
                </c:pt>
                <c:pt idx="18">
                  <c:v>7.9400000000000119</c:v>
                </c:pt>
                <c:pt idx="19">
                  <c:v>3.9400000000000119</c:v>
                </c:pt>
                <c:pt idx="20">
                  <c:v>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4'!$C$14:$W$14</c:f>
              <c:numCache>
                <c:formatCode>General</c:formatCode>
                <c:ptCount val="21"/>
                <c:pt idx="0">
                  <c:v>28.5</c:v>
                </c:pt>
                <c:pt idx="1">
                  <c:v>27.5</c:v>
                </c:pt>
                <c:pt idx="2">
                  <c:v>23.5</c:v>
                </c:pt>
                <c:pt idx="3">
                  <c:v>22.5</c:v>
                </c:pt>
                <c:pt idx="4">
                  <c:v>22.5</c:v>
                </c:pt>
                <c:pt idx="5">
                  <c:v>20.5</c:v>
                </c:pt>
                <c:pt idx="6">
                  <c:v>20.5</c:v>
                </c:pt>
                <c:pt idx="7">
                  <c:v>19</c:v>
                </c:pt>
                <c:pt idx="8">
                  <c:v>18</c:v>
                </c:pt>
                <c:pt idx="9">
                  <c:v>14</c:v>
                </c:pt>
                <c:pt idx="10">
                  <c:v>11.15</c:v>
                </c:pt>
                <c:pt idx="11">
                  <c:v>10.65</c:v>
                </c:pt>
                <c:pt idx="12">
                  <c:v>8.65</c:v>
                </c:pt>
                <c:pt idx="13">
                  <c:v>8.65</c:v>
                </c:pt>
                <c:pt idx="14">
                  <c:v>8.4500000000000011</c:v>
                </c:pt>
                <c:pt idx="15">
                  <c:v>8.4500000000000011</c:v>
                </c:pt>
                <c:pt idx="16">
                  <c:v>7.4500000000000011</c:v>
                </c:pt>
                <c:pt idx="17">
                  <c:v>6.2000000000000011</c:v>
                </c:pt>
                <c:pt idx="18">
                  <c:v>6.2000000000000011</c:v>
                </c:pt>
                <c:pt idx="19">
                  <c:v>3.7000000000000011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4E7-8C6E-520DC41D738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4'!$C$15:$W$15</c:f>
              <c:numCache>
                <c:formatCode>General</c:formatCode>
                <c:ptCount val="21"/>
                <c:pt idx="0">
                  <c:v>28.571428571428573</c:v>
                </c:pt>
                <c:pt idx="1">
                  <c:v>27.142857142857146</c:v>
                </c:pt>
                <c:pt idx="2">
                  <c:v>25.714285714285719</c:v>
                </c:pt>
                <c:pt idx="3">
                  <c:v>24.285714285714292</c:v>
                </c:pt>
                <c:pt idx="4">
                  <c:v>22.857142857142865</c:v>
                </c:pt>
                <c:pt idx="5">
                  <c:v>21.428571428571438</c:v>
                </c:pt>
                <c:pt idx="6">
                  <c:v>20.000000000000011</c:v>
                </c:pt>
                <c:pt idx="7">
                  <c:v>18.571428571428584</c:v>
                </c:pt>
                <c:pt idx="8">
                  <c:v>17.142857142857157</c:v>
                </c:pt>
                <c:pt idx="9">
                  <c:v>15.714285714285728</c:v>
                </c:pt>
                <c:pt idx="10">
                  <c:v>14.285714285714299</c:v>
                </c:pt>
                <c:pt idx="11">
                  <c:v>12.85714285714287</c:v>
                </c:pt>
                <c:pt idx="12">
                  <c:v>11.428571428571441</c:v>
                </c:pt>
                <c:pt idx="13">
                  <c:v>10.000000000000012</c:v>
                </c:pt>
                <c:pt idx="14">
                  <c:v>8.5714285714285836</c:v>
                </c:pt>
                <c:pt idx="15">
                  <c:v>7.1428571428571548</c:v>
                </c:pt>
                <c:pt idx="16">
                  <c:v>5.714285714285726</c:v>
                </c:pt>
                <c:pt idx="17">
                  <c:v>4.2857142857142971</c:v>
                </c:pt>
                <c:pt idx="18">
                  <c:v>2.8571428571428683</c:v>
                </c:pt>
                <c:pt idx="19">
                  <c:v>1.4285714285714397</c:v>
                </c:pt>
                <c:pt idx="20">
                  <c:v>1.1102230246251565E-14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D-44E7-8C6E-520DC41D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313179</xdr:colOff>
      <xdr:row>15</xdr:row>
      <xdr:rowOff>101144</xdr:rowOff>
    </xdr:from>
    <xdr:to>
      <xdr:col>17</xdr:col>
      <xdr:colOff>28941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84579</xdr:colOff>
      <xdr:row>15</xdr:row>
      <xdr:rowOff>120194</xdr:rowOff>
    </xdr:from>
    <xdr:to>
      <xdr:col>16</xdr:col>
      <xdr:colOff>409941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8A1760-EA20-429B-9339-F507A0D4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O9"/>
  <sheetViews>
    <sheetView workbookViewId="0">
      <selection activeCell="M11" sqref="M11"/>
    </sheetView>
  </sheetViews>
  <sheetFormatPr defaultRowHeight="12.75" x14ac:dyDescent="0.2"/>
  <cols>
    <col min="1" max="1" width="25.140625" customWidth="1"/>
  </cols>
  <sheetData>
    <row r="1" spans="1:15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  <c r="M1" s="12"/>
      <c r="N1" s="12" t="s">
        <v>46</v>
      </c>
      <c r="O1" s="12" t="s">
        <v>47</v>
      </c>
    </row>
    <row r="2" spans="1:15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  <c r="M2" s="12" t="s">
        <v>38</v>
      </c>
      <c r="N2" s="12">
        <v>50</v>
      </c>
      <c r="O2" s="12"/>
    </row>
    <row r="3" spans="1:15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  <c r="M3" s="12" t="s">
        <v>39</v>
      </c>
      <c r="N3" s="12">
        <v>7</v>
      </c>
      <c r="O3" s="12"/>
    </row>
    <row r="4" spans="1:15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  <c r="M4" s="15" t="s">
        <v>42</v>
      </c>
      <c r="N4" s="15">
        <v>30</v>
      </c>
      <c r="O4" s="12">
        <f>N4/7</f>
        <v>4.2857142857142856</v>
      </c>
    </row>
    <row r="5" spans="1:15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  <c r="M5" s="12" t="s">
        <v>43</v>
      </c>
      <c r="N5" s="12">
        <f>N2*N4</f>
        <v>1500</v>
      </c>
      <c r="O5" s="12">
        <f>N5/7</f>
        <v>214.28571428571428</v>
      </c>
    </row>
    <row r="6" spans="1:15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  <c r="M6" s="12" t="s">
        <v>44</v>
      </c>
      <c r="N6" s="12">
        <f>N4*4</f>
        <v>120</v>
      </c>
      <c r="O6" s="12">
        <f>N6/7</f>
        <v>17.142857142857142</v>
      </c>
    </row>
    <row r="7" spans="1:15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  <c r="M7" s="12" t="s">
        <v>45</v>
      </c>
      <c r="N7" s="12">
        <f>N5*4</f>
        <v>6000</v>
      </c>
      <c r="O7" s="12">
        <f>N7/7</f>
        <v>857.14285714285711</v>
      </c>
    </row>
    <row r="8" spans="1:15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  <c r="M8" s="12" t="s">
        <v>40</v>
      </c>
      <c r="N8" s="12">
        <f>N4/N9</f>
        <v>1.4285714285714286</v>
      </c>
      <c r="O8" s="12">
        <f>N8/7</f>
        <v>0.20408163265306123</v>
      </c>
    </row>
    <row r="9" spans="1:15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  <c r="M9" s="12" t="s">
        <v>41</v>
      </c>
      <c r="N9" s="12">
        <v>21</v>
      </c>
      <c r="O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zoomScaleNormal="100" workbookViewId="0">
      <pane xSplit="1" topLeftCell="B1" activePane="topRight" state="frozen"/>
      <selection pane="topRight" activeCell="S31" sqref="S31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49.41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>
        <v>5</v>
      </c>
      <c r="U13" s="3">
        <v>5</v>
      </c>
      <c r="V13" s="3">
        <v>4</v>
      </c>
      <c r="W13" s="3">
        <v>3.94</v>
      </c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12.940000000000012</v>
      </c>
      <c r="U14" s="3">
        <f t="shared" si="1"/>
        <v>7.9400000000000119</v>
      </c>
      <c r="V14" s="3">
        <f>U14-SUM(V4:V13)</f>
        <v>3.9400000000000119</v>
      </c>
      <c r="W14" s="3">
        <f t="shared" si="1"/>
        <v>1.1990408665951691E-14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667-B6C2-4E0D-B616-1137AF634726}">
  <dimension ref="A1:W35"/>
  <sheetViews>
    <sheetView tabSelected="1" topLeftCell="A13" zoomScaleNormal="100" workbookViewId="0">
      <pane xSplit="1" topLeftCell="B1" activePane="topRight" state="frozen"/>
      <selection pane="topRight" activeCell="B25" sqref="B25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111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5</v>
      </c>
      <c r="C5" s="3"/>
      <c r="D5" s="3"/>
      <c r="E5" s="3"/>
      <c r="F5" s="3">
        <v>1</v>
      </c>
      <c r="G5" s="3"/>
      <c r="H5" s="3"/>
      <c r="I5" s="3"/>
      <c r="J5" s="3"/>
      <c r="K5" s="3"/>
      <c r="L5" s="3">
        <v>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13.799999999999999</v>
      </c>
      <c r="C6" s="3"/>
      <c r="D6" s="3">
        <v>1</v>
      </c>
      <c r="E6" s="3">
        <v>3</v>
      </c>
      <c r="F6" s="3"/>
      <c r="G6" s="3"/>
      <c r="H6" s="3">
        <v>2</v>
      </c>
      <c r="I6" s="4"/>
      <c r="J6" s="3">
        <v>1.5</v>
      </c>
      <c r="K6" s="3">
        <v>1</v>
      </c>
      <c r="L6" s="3"/>
      <c r="M6" s="3">
        <f>1.5+0.1</f>
        <v>1.6</v>
      </c>
      <c r="N6" s="3">
        <v>0.5</v>
      </c>
      <c r="O6" s="3">
        <v>2</v>
      </c>
      <c r="P6" s="3"/>
      <c r="Q6" s="3">
        <v>0.2</v>
      </c>
      <c r="R6" s="3"/>
      <c r="S6" s="3">
        <v>1</v>
      </c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1</v>
      </c>
      <c r="C8" s="3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f>1</f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1.5</v>
      </c>
      <c r="C11" s="3">
        <f>0.5</f>
        <v>0.5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1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7.7</v>
      </c>
      <c r="C13" s="3"/>
      <c r="D13" s="3"/>
      <c r="E13" s="3"/>
      <c r="F13" s="3"/>
      <c r="G13" s="3"/>
      <c r="H13" s="3"/>
      <c r="I13" s="3"/>
      <c r="J13" s="3"/>
      <c r="K13" s="3"/>
      <c r="L13" s="4"/>
      <c r="M13" s="3">
        <f>0.25 +0.25+0.25+0.25+0.25</f>
        <v>1.25</v>
      </c>
      <c r="N13" s="3"/>
      <c r="O13" s="3"/>
      <c r="P13" s="3"/>
      <c r="Q13" s="3"/>
      <c r="R13" s="3"/>
      <c r="S13" s="3"/>
      <c r="T13" s="3">
        <f>0.25</f>
        <v>0.25</v>
      </c>
      <c r="U13" s="3"/>
      <c r="V13" s="3">
        <f>2.25+0.25</f>
        <v>2.5</v>
      </c>
      <c r="W13" s="3">
        <v>3.7</v>
      </c>
    </row>
    <row r="14" spans="1:23" x14ac:dyDescent="0.2">
      <c r="A14" s="7" t="s">
        <v>35</v>
      </c>
      <c r="B14" s="5">
        <f>B15</f>
        <v>30</v>
      </c>
      <c r="C14" s="3">
        <f>B15-SUM(C4:C13)</f>
        <v>28.5</v>
      </c>
      <c r="D14" s="3">
        <f>C14-SUM(D4:D13)</f>
        <v>27.5</v>
      </c>
      <c r="E14" s="3">
        <f t="shared" ref="E14:W14" si="1">D14-SUM(E4:E13)</f>
        <v>23.5</v>
      </c>
      <c r="F14" s="3">
        <f t="shared" si="1"/>
        <v>22.5</v>
      </c>
      <c r="G14" s="3">
        <f t="shared" si="1"/>
        <v>22.5</v>
      </c>
      <c r="H14" s="3">
        <f t="shared" si="1"/>
        <v>20.5</v>
      </c>
      <c r="I14" s="3">
        <f t="shared" si="1"/>
        <v>20.5</v>
      </c>
      <c r="J14" s="3">
        <f t="shared" si="1"/>
        <v>19</v>
      </c>
      <c r="K14" s="3">
        <f t="shared" si="1"/>
        <v>18</v>
      </c>
      <c r="L14" s="3">
        <f t="shared" si="1"/>
        <v>14</v>
      </c>
      <c r="M14" s="3">
        <f t="shared" si="1"/>
        <v>11.15</v>
      </c>
      <c r="N14" s="3">
        <f t="shared" si="1"/>
        <v>10.65</v>
      </c>
      <c r="O14" s="3">
        <f t="shared" si="1"/>
        <v>8.65</v>
      </c>
      <c r="P14" s="3">
        <f t="shared" si="1"/>
        <v>8.65</v>
      </c>
      <c r="Q14" s="3">
        <f t="shared" si="1"/>
        <v>8.4500000000000011</v>
      </c>
      <c r="R14" s="3">
        <f t="shared" si="1"/>
        <v>8.4500000000000011</v>
      </c>
      <c r="S14" s="3">
        <f t="shared" si="1"/>
        <v>7.4500000000000011</v>
      </c>
      <c r="T14" s="3">
        <f t="shared" si="1"/>
        <v>6.2000000000000011</v>
      </c>
      <c r="U14" s="3">
        <f t="shared" si="1"/>
        <v>6.2000000000000011</v>
      </c>
      <c r="V14" s="3">
        <f>U14-SUM(V4:V13)</f>
        <v>3.7000000000000011</v>
      </c>
      <c r="W14" s="3">
        <f t="shared" si="1"/>
        <v>0</v>
      </c>
    </row>
    <row r="15" spans="1:23" x14ac:dyDescent="0.2">
      <c r="A15" s="7" t="s">
        <v>34</v>
      </c>
      <c r="B15" s="10">
        <f>Tempo!N4</f>
        <v>30</v>
      </c>
      <c r="C15" s="3">
        <f>B15-B20</f>
        <v>28.571428571428573</v>
      </c>
      <c r="D15" s="3">
        <f>C15-B20</f>
        <v>27.142857142857146</v>
      </c>
      <c r="E15" s="3">
        <f>D15-B20</f>
        <v>25.714285714285719</v>
      </c>
      <c r="F15" s="3">
        <f>E15-B20</f>
        <v>24.285714285714292</v>
      </c>
      <c r="G15" s="3">
        <f>F15-B20</f>
        <v>22.857142857142865</v>
      </c>
      <c r="H15" s="3">
        <f>G15-B20</f>
        <v>21.428571428571438</v>
      </c>
      <c r="I15" s="3">
        <f>H15-B20</f>
        <v>20.000000000000011</v>
      </c>
      <c r="J15" s="3">
        <f>I15-B20</f>
        <v>18.571428571428584</v>
      </c>
      <c r="K15" s="3">
        <f>J15-B20</f>
        <v>17.142857142857157</v>
      </c>
      <c r="L15" s="3">
        <f>K15-B20</f>
        <v>15.714285714285728</v>
      </c>
      <c r="M15" s="3">
        <f>(L15-B20)</f>
        <v>14.285714285714299</v>
      </c>
      <c r="N15" s="3">
        <f>M15-B20</f>
        <v>12.85714285714287</v>
      </c>
      <c r="O15" s="3">
        <f>(N15-B20)</f>
        <v>11.428571428571441</v>
      </c>
      <c r="P15" s="3">
        <f>(O15-B20)</f>
        <v>10.000000000000012</v>
      </c>
      <c r="Q15" s="3">
        <f>P15-B20</f>
        <v>8.5714285714285836</v>
      </c>
      <c r="R15" s="3">
        <f>Q15-B20</f>
        <v>7.1428571428571548</v>
      </c>
      <c r="S15" s="3">
        <f>R15-B20</f>
        <v>5.714285714285726</v>
      </c>
      <c r="T15" s="3">
        <f>S15-B20</f>
        <v>4.2857142857142971</v>
      </c>
      <c r="U15" s="3">
        <f>(T15-B20)</f>
        <v>2.8571428571428683</v>
      </c>
      <c r="V15" s="3">
        <f>U15-B20</f>
        <v>1.4285714285714397</v>
      </c>
      <c r="W15" s="3">
        <f>IF(V15-B20&lt;0,0,V15-B20)</f>
        <v>1.1102230246251565E-14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1.4285714285714286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</vt:lpstr>
      <vt:lpstr>Sprint 1</vt:lpstr>
      <vt:lpstr>Sprint 2</vt:lpstr>
      <vt:lpstr>Sprint 3</vt:lpstr>
      <vt:lpstr>Sprint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2022-11-26T23:59:04Z</dcterms:modified>
  <cp:category/>
  <cp:contentStatus/>
</cp:coreProperties>
</file>