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talagan\Desktop\capstone\Capstone_JDcom\"/>
    </mc:Choice>
  </mc:AlternateContent>
  <xr:revisionPtr revIDLastSave="0" documentId="8_{95AC3E1C-41EA-470A-9183-1EAED74CE3DD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Part 1 Safety Stock" sheetId="1" r:id="rId1"/>
    <sheet name="Part 2 Scaling" sheetId="2" r:id="rId2"/>
    <sheet name="Part 3 Performance Metrics" sheetId="3" r:id="rId3"/>
    <sheet name="Part 4 Optimization" sheetId="4" r:id="rId4"/>
    <sheet name="Lead Time" sheetId="5" r:id="rId5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jVT+rWfKcw6+HtRIyy0iQZfPSmlA=="/>
    </ext>
  </extLst>
</workbook>
</file>

<file path=xl/calcChain.xml><?xml version="1.0" encoding="utf-8"?>
<calcChain xmlns="http://schemas.openxmlformats.org/spreadsheetml/2006/main">
  <c r="D12" i="5" l="1"/>
  <c r="D16" i="5"/>
  <c r="D11" i="5"/>
  <c r="D15" i="4"/>
  <c r="D20" i="4"/>
  <c r="H12" i="3"/>
  <c r="H11" i="3"/>
  <c r="H10" i="3"/>
  <c r="H8" i="3"/>
  <c r="H6" i="3"/>
  <c r="I4" i="2"/>
  <c r="J4" i="2"/>
  <c r="L4" i="2"/>
  <c r="K4" i="2"/>
  <c r="I5" i="2"/>
  <c r="D17" i="4"/>
  <c r="D24" i="4"/>
  <c r="D26" i="4"/>
  <c r="H14" i="4"/>
  <c r="D27" i="4"/>
  <c r="D28" i="4"/>
  <c r="H13" i="4"/>
  <c r="H16" i="4"/>
  <c r="H4" i="3"/>
  <c r="D18" i="1"/>
  <c r="D16" i="1"/>
  <c r="D11" i="1"/>
  <c r="D10" i="1"/>
  <c r="D9" i="4"/>
  <c r="D9" i="3"/>
  <c r="D10" i="4"/>
  <c r="D10" i="3"/>
  <c r="J5" i="2"/>
  <c r="K5" i="2"/>
  <c r="I6" i="2"/>
  <c r="J6" i="2"/>
  <c r="K6" i="2"/>
  <c r="L6" i="2"/>
  <c r="I7" i="2"/>
  <c r="J7" i="2"/>
  <c r="K7" i="2"/>
  <c r="I8" i="2"/>
  <c r="J8" i="2"/>
  <c r="K8" i="2"/>
  <c r="L8" i="2"/>
  <c r="I9" i="2"/>
  <c r="J9" i="2"/>
  <c r="K9" i="2"/>
  <c r="D15" i="5"/>
  <c r="D15" i="3"/>
  <c r="L5" i="2"/>
  <c r="L7" i="2"/>
  <c r="L9" i="2"/>
  <c r="D17" i="3"/>
  <c r="D22" i="4"/>
  <c r="K20" i="4"/>
  <c r="J20" i="4"/>
  <c r="I20" i="4"/>
</calcChain>
</file>

<file path=xl/sharedStrings.xml><?xml version="1.0" encoding="utf-8"?>
<sst xmlns="http://schemas.openxmlformats.org/spreadsheetml/2006/main" count="100" uniqueCount="67">
  <si>
    <t>Example: Mobike Rental Bicycles in Wudaokou Station</t>
  </si>
  <si>
    <t>Demand Characteristics</t>
  </si>
  <si>
    <t>Mean Inflow Rate Per Minute</t>
  </si>
  <si>
    <t>Standard Deviation of Inflow Rate Per Minute</t>
  </si>
  <si>
    <t>Mean Outflow Rate Per Minute</t>
  </si>
  <si>
    <t>Standard Deviation of Outflow Rate Per Minute</t>
  </si>
  <si>
    <t>Length of Time Period (Minutes)</t>
  </si>
  <si>
    <r>
      <rPr>
        <sz val="14"/>
        <color theme="1"/>
        <rFont val="Arial"/>
        <family val="2"/>
      </rPr>
      <t>Mean Net Demand for Bicycles (</t>
    </r>
    <r>
      <rPr>
        <sz val="14"/>
        <color theme="1"/>
        <rFont val="Arial"/>
        <family val="2"/>
      </rPr>
      <t>m</t>
    </r>
    <r>
      <rPr>
        <sz val="14"/>
        <color theme="1"/>
        <rFont val="Arial"/>
        <family val="2"/>
      </rPr>
      <t>)</t>
    </r>
  </si>
  <si>
    <r>
      <rPr>
        <sz val="14"/>
        <color theme="1"/>
        <rFont val="Arial"/>
        <family val="2"/>
      </rPr>
      <t>Standard Deviation of Net Demand (</t>
    </r>
    <r>
      <rPr>
        <sz val="14"/>
        <color theme="1"/>
        <rFont val="Arial"/>
        <family val="2"/>
      </rPr>
      <t>s</t>
    </r>
    <r>
      <rPr>
        <sz val="14"/>
        <color theme="1"/>
        <rFont val="Arial"/>
        <family val="2"/>
      </rPr>
      <t>)</t>
    </r>
  </si>
  <si>
    <t>Computation</t>
  </si>
  <si>
    <t>Desired service level</t>
  </si>
  <si>
    <t>Z-score corresponding to this service level (z)</t>
  </si>
  <si>
    <t>Safety stock of bicycles needed</t>
  </si>
  <si>
    <t>Answer: Mobike needs a safety stock of 541 bicycles.</t>
  </si>
  <si>
    <t>Applying the capacity planning model for Mobike bicycles to several stations</t>
  </si>
  <si>
    <t>Station</t>
  </si>
  <si>
    <t>Time Slot</t>
  </si>
  <si>
    <t>Inflow Mean</t>
  </si>
  <si>
    <t>Inflow Standard Deviation</t>
  </si>
  <si>
    <t>Outflow Mean</t>
  </si>
  <si>
    <t>Outflow Standard Deviation</t>
  </si>
  <si>
    <t>Service Rate</t>
  </si>
  <si>
    <t>Net Demand Mean</t>
  </si>
  <si>
    <t>Net Demand Standard Deviation</t>
  </si>
  <si>
    <t>Z-score</t>
  </si>
  <si>
    <t>Safety Stock of Bicycles</t>
  </si>
  <si>
    <t>Wudaokou</t>
  </si>
  <si>
    <t>8AM</t>
  </si>
  <si>
    <t>9AM</t>
  </si>
  <si>
    <t>10AM</t>
  </si>
  <si>
    <t>Olympic Green</t>
  </si>
  <si>
    <t>Performance Metrics for Mobike Bicycles in Wudaokou Station</t>
  </si>
  <si>
    <r>
      <rPr>
        <sz val="12"/>
        <color theme="1"/>
        <rFont val="Arial"/>
        <family val="2"/>
      </rPr>
      <t>Mean Net Demand for Bicycles (</t>
    </r>
    <r>
      <rPr>
        <sz val="12"/>
        <color theme="1"/>
        <rFont val="Arial"/>
        <family val="2"/>
      </rPr>
      <t>m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</si>
  <si>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Arial"/>
        <family val="2"/>
      </rPr>
      <t>Standard Deviation of Net Demand (</t>
    </r>
    <r>
      <rPr>
        <sz val="12"/>
        <color theme="1"/>
        <rFont val="Arial"/>
        <family val="2"/>
      </rPr>
      <t>s</t>
    </r>
    <r>
      <rPr>
        <sz val="12"/>
        <color theme="1"/>
        <rFont val="Arial"/>
        <family val="2"/>
      </rPr>
      <t>)</t>
    </r>
  </si>
  <si>
    <t>Performance Metrics</t>
  </si>
  <si>
    <t>Probability that bicycles do not stock out at the end of the hour [SERVICE LEVEL]</t>
  </si>
  <si>
    <t>Probability that bicycles stock out at the end of the hour</t>
  </si>
  <si>
    <t>Standard Normal Loss Function, L(z)</t>
  </si>
  <si>
    <r>
      <rPr>
        <sz val="12"/>
        <color theme="1"/>
        <rFont val="Arial"/>
        <family val="2"/>
      </rPr>
      <t xml:space="preserve">Expected Lost Sales = </t>
    </r>
    <r>
      <rPr>
        <sz val="12"/>
        <color theme="1"/>
        <rFont val="Arial"/>
        <family val="2"/>
      </rPr>
      <t>s*</t>
    </r>
    <r>
      <rPr>
        <sz val="12"/>
        <color theme="1"/>
        <rFont val="Arial"/>
        <family val="2"/>
      </rPr>
      <t>L(z)</t>
    </r>
  </si>
  <si>
    <t>Expectes Sales</t>
  </si>
  <si>
    <t>Expected Excess Inventory</t>
  </si>
  <si>
    <t>Optimization of the number of bicycles for Mobike in Wudaokou Station</t>
  </si>
  <si>
    <t>Cost Parameters</t>
  </si>
  <si>
    <t>Holding Cost of An Excess Bicycle</t>
  </si>
  <si>
    <t>Goodwill Cost of a Stockout Experienced By a Customer</t>
  </si>
  <si>
    <r>
      <rPr>
        <sz val="12"/>
        <color theme="1"/>
        <rFont val="Calibri"/>
        <family val="2"/>
      </rPr>
      <t>Mean Net Demand for Bicycles (</t>
    </r>
    <r>
      <rPr>
        <sz val="12"/>
        <color theme="1"/>
        <rFont val="Symbol"/>
        <family val="1"/>
        <charset val="2"/>
      </rPr>
      <t>m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</si>
  <si>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"/>
        <family val="2"/>
      </rPr>
      <t>Standard Deviation of Net Demand (</t>
    </r>
    <r>
      <rPr>
        <sz val="12"/>
        <color theme="1"/>
        <rFont val="Symbol"/>
        <family val="1"/>
        <charset val="2"/>
      </rPr>
      <t>s</t>
    </r>
    <r>
      <rPr>
        <sz val="12"/>
        <color theme="1"/>
        <rFont val="Calibri"/>
        <family val="2"/>
      </rPr>
      <t>)</t>
    </r>
  </si>
  <si>
    <t>Cost Performance Metrics</t>
  </si>
  <si>
    <t>DECISION VARIABLE: Number of bicycles to stock</t>
  </si>
  <si>
    <t>Cost of Excess Inventory</t>
  </si>
  <si>
    <t>Cost of Lost Sales</t>
  </si>
  <si>
    <t>TOTAL COST</t>
  </si>
  <si>
    <r>
      <rPr>
        <sz val="12"/>
        <color theme="1"/>
        <rFont val="Calibri"/>
        <family val="2"/>
      </rPr>
      <t xml:space="preserve">Expected Lost Sales = </t>
    </r>
    <r>
      <rPr>
        <sz val="12"/>
        <color theme="1"/>
        <rFont val="Symbol"/>
        <family val="1"/>
        <charset val="2"/>
      </rPr>
      <t>s*</t>
    </r>
    <r>
      <rPr>
        <sz val="12"/>
        <color theme="1"/>
        <rFont val="Calibri"/>
        <family val="2"/>
      </rPr>
      <t>L(z)</t>
    </r>
  </si>
  <si>
    <t>INPUTS</t>
  </si>
  <si>
    <t>Mean demand (per unit time, for example, per week), mu</t>
  </si>
  <si>
    <t>Standard deviation of demand (per unit time, for example, per week), sigma</t>
  </si>
  <si>
    <t>Lead time (# of time units, for example, # of weeks), L</t>
  </si>
  <si>
    <t>Standard deviation of lead time</t>
  </si>
  <si>
    <t>Desired Service Level</t>
  </si>
  <si>
    <t>CALCULATION OF LEAD TIME DEMAND</t>
  </si>
  <si>
    <t>Mean of lead time demand</t>
  </si>
  <si>
    <t>CALCULATION OF ORDER-UP-TO LEVEL</t>
  </si>
  <si>
    <t>Order-up-to level</t>
  </si>
  <si>
    <t>Standard deviation of lead time demand</t>
  </si>
  <si>
    <t>Computation of an Order-Up-To Inventory Ordering Rule</t>
  </si>
  <si>
    <r>
      <t xml:space="preserve">The holding cost of an excess bicycle is also called overstocking cost and denoted as </t>
    </r>
    <r>
      <rPr>
        <b/>
        <sz val="11"/>
        <color theme="1"/>
        <rFont val="Arial"/>
        <family val="2"/>
      </rPr>
      <t>Co</t>
    </r>
    <r>
      <rPr>
        <sz val="11"/>
        <color theme="1"/>
        <rFont val="Arial"/>
        <family val="2"/>
      </rPr>
      <t>.</t>
    </r>
  </si>
  <si>
    <r>
      <t xml:space="preserve">The goodwill cost of a lost sale due to stockout is also called understocking cost and denoted as </t>
    </r>
    <r>
      <rPr>
        <b/>
        <sz val="11"/>
        <color theme="1"/>
        <rFont val="Arial"/>
        <family val="2"/>
      </rPr>
      <t>Cu</t>
    </r>
    <r>
      <rPr>
        <sz val="11"/>
        <color theme="1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</si>
</sst>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164" formatCode="0.0"/>
    <numFmt numFmtId="165" formatCode="0.000"/>
  </numFmts>
  <fonts count="20" x14ac:knownFonts="1">
    <font>
      <sz val="11"/>
      <color theme="1"/>
      <name val="Arial"/>
    </font>
    <font>
      <sz val="20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8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5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8"/>
      <color theme="1"/>
      <name val="Calibri"/>
      <family val="2"/>
    </font>
    <font>
      <sz val="20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Symbol"/>
      <family val="1"/>
      <charset val="2"/>
    </font>
    <font>
      <b/>
      <sz val="12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ck">
        <color rgb="FF980000"/>
      </left>
      <right style="thick">
        <color rgb="FF980000"/>
      </right>
      <top style="thick">
        <color rgb="FF98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ck">
        <color rgb="FF980000"/>
      </left>
      <right style="thick">
        <color rgb="FF980000"/>
      </right>
      <top/>
      <bottom style="thick">
        <color rgb="FF980000"/>
      </bottom>
      <diagonal/>
    </border>
    <border>
      <left style="thick">
        <color rgb="FF980000"/>
      </left>
      <right style="thick">
        <color rgb="FF98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980000"/>
      </left>
      <right style="thick">
        <color rgb="FF980000"/>
      </right>
      <top style="thick">
        <color rgb="FF980000"/>
      </top>
      <bottom/>
      <diagonal/>
    </border>
    <border>
      <left style="thick">
        <color rgb="FF980000"/>
      </left>
      <right style="thick">
        <color rgb="FF980000"/>
      </right>
      <top/>
      <bottom style="thick">
        <color rgb="FF98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980000"/>
      </left>
      <right style="thick">
        <color rgb="FF980000"/>
      </right>
      <top style="thick">
        <color rgb="FF980000"/>
      </top>
      <bottom style="thick">
        <color rgb="FF98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00000"/>
      </left>
      <right style="thin">
        <color rgb="FF000000"/>
      </right>
      <top style="medium">
        <color rgb="FFC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C00000"/>
      </top>
      <bottom style="thin">
        <color rgb="FF000000"/>
      </bottom>
      <diagonal/>
    </border>
    <border>
      <left style="thin">
        <color rgb="FF000000"/>
      </left>
      <right style="medium">
        <color rgb="FFC00000"/>
      </right>
      <top style="medium">
        <color rgb="FFC00000"/>
      </top>
      <bottom style="thin">
        <color rgb="FF000000"/>
      </bottom>
      <diagonal/>
    </border>
    <border>
      <left style="medium">
        <color rgb="FFC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C00000"/>
      </right>
      <top style="thin">
        <color rgb="FF000000"/>
      </top>
      <bottom style="thin">
        <color rgb="FF000000"/>
      </bottom>
      <diagonal/>
    </border>
    <border>
      <left style="medium">
        <color rgb="FFC00000"/>
      </left>
      <right style="thin">
        <color rgb="FF000000"/>
      </right>
      <top style="thin">
        <color rgb="FF000000"/>
      </top>
      <bottom style="medium">
        <color rgb="FFC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00000"/>
      </bottom>
      <diagonal/>
    </border>
    <border>
      <left style="thin">
        <color rgb="FF000000"/>
      </left>
      <right style="medium">
        <color rgb="FFC00000"/>
      </right>
      <top style="thin">
        <color rgb="FF000000"/>
      </top>
      <bottom style="medium">
        <color rgb="FFC00000"/>
      </bottom>
      <diagonal/>
    </border>
    <border>
      <left style="medium">
        <color rgb="FF000000"/>
      </left>
      <right style="thick">
        <color rgb="FF98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98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3" xfId="0" applyFont="1" applyBorder="1" applyAlignment="1">
      <alignment wrapText="1"/>
    </xf>
    <xf numFmtId="0" fontId="3" fillId="0" borderId="5" xfId="0" applyFont="1" applyBorder="1"/>
    <xf numFmtId="0" fontId="3" fillId="0" borderId="6" xfId="0" applyFont="1" applyBorder="1" applyAlignment="1">
      <alignment wrapText="1"/>
    </xf>
    <xf numFmtId="2" fontId="3" fillId="0" borderId="7" xfId="0" applyNumberFormat="1" applyFont="1" applyBorder="1"/>
    <xf numFmtId="0" fontId="3" fillId="0" borderId="0" xfId="0" applyFont="1" applyAlignment="1">
      <alignment wrapText="1"/>
    </xf>
    <xf numFmtId="0" fontId="5" fillId="0" borderId="0" xfId="0" applyFont="1"/>
    <xf numFmtId="0" fontId="3" fillId="0" borderId="1" xfId="0" applyFont="1" applyBorder="1" applyAlignment="1">
      <alignment wrapText="1"/>
    </xf>
    <xf numFmtId="2" fontId="3" fillId="0" borderId="5" xfId="0" applyNumberFormat="1" applyFont="1" applyBorder="1"/>
    <xf numFmtId="0" fontId="3" fillId="0" borderId="8" xfId="0" applyFont="1" applyBorder="1"/>
    <xf numFmtId="0" fontId="6" fillId="0" borderId="6" xfId="0" applyFont="1" applyBorder="1" applyAlignment="1">
      <alignment wrapText="1"/>
    </xf>
    <xf numFmtId="2" fontId="6" fillId="0" borderId="7" xfId="0" applyNumberFormat="1" applyFont="1" applyBorder="1"/>
    <xf numFmtId="0" fontId="7" fillId="0" borderId="0" xfId="0" applyFont="1"/>
    <xf numFmtId="0" fontId="5" fillId="0" borderId="9" xfId="0" applyFont="1" applyBorder="1"/>
    <xf numFmtId="0" fontId="5" fillId="0" borderId="9" xfId="0" applyFont="1" applyBorder="1" applyAlignment="1">
      <alignment horizontal="center"/>
    </xf>
    <xf numFmtId="164" fontId="5" fillId="0" borderId="9" xfId="0" applyNumberFormat="1" applyFont="1" applyBorder="1" applyAlignment="1">
      <alignment horizontal="center"/>
    </xf>
    <xf numFmtId="2" fontId="5" fillId="0" borderId="9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3" xfId="0" applyFont="1" applyBorder="1" applyAlignment="1">
      <alignment wrapText="1"/>
    </xf>
    <xf numFmtId="164" fontId="5" fillId="0" borderId="5" xfId="0" applyNumberFormat="1" applyFont="1" applyBorder="1"/>
    <xf numFmtId="0" fontId="5" fillId="0" borderId="6" xfId="0" applyFont="1" applyBorder="1" applyAlignment="1">
      <alignment wrapText="1"/>
    </xf>
    <xf numFmtId="165" fontId="5" fillId="0" borderId="7" xfId="0" applyNumberFormat="1" applyFont="1" applyBorder="1"/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165" fontId="5" fillId="0" borderId="5" xfId="0" applyNumberFormat="1" applyFont="1" applyBorder="1"/>
    <xf numFmtId="0" fontId="5" fillId="0" borderId="8" xfId="0" applyFont="1" applyBorder="1"/>
    <xf numFmtId="0" fontId="8" fillId="0" borderId="6" xfId="0" applyFont="1" applyBorder="1" applyAlignment="1">
      <alignment wrapText="1"/>
    </xf>
    <xf numFmtId="165" fontId="8" fillId="0" borderId="7" xfId="0" applyNumberFormat="1" applyFont="1" applyBorder="1"/>
    <xf numFmtId="0" fontId="9" fillId="0" borderId="0" xfId="0" applyFont="1"/>
    <xf numFmtId="0" fontId="5" fillId="0" borderId="10" xfId="0" applyFont="1" applyBorder="1" applyAlignment="1">
      <alignment vertical="top"/>
    </xf>
    <xf numFmtId="0" fontId="5" fillId="0" borderId="8" xfId="0" applyFont="1" applyBorder="1" applyAlignment="1">
      <alignment vertical="top"/>
    </xf>
    <xf numFmtId="165" fontId="5" fillId="0" borderId="8" xfId="0" applyNumberFormat="1" applyFont="1" applyBorder="1" applyAlignment="1">
      <alignment vertical="top"/>
    </xf>
    <xf numFmtId="0" fontId="5" fillId="0" borderId="6" xfId="0" applyFont="1" applyBorder="1"/>
    <xf numFmtId="165" fontId="5" fillId="0" borderId="11" xfId="0" applyNumberFormat="1" applyFont="1" applyBorder="1" applyAlignment="1">
      <alignment vertical="top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1" xfId="0" applyFont="1" applyBorder="1"/>
    <xf numFmtId="0" fontId="13" fillId="0" borderId="2" xfId="0" applyFont="1" applyBorder="1"/>
    <xf numFmtId="0" fontId="13" fillId="0" borderId="3" xfId="0" applyFont="1" applyBorder="1"/>
    <xf numFmtId="0" fontId="13" fillId="0" borderId="4" xfId="0" applyFont="1" applyBorder="1"/>
    <xf numFmtId="0" fontId="13" fillId="0" borderId="6" xfId="0" applyFont="1" applyBorder="1"/>
    <xf numFmtId="0" fontId="13" fillId="0" borderId="3" xfId="0" applyFont="1" applyBorder="1" applyAlignment="1">
      <alignment wrapText="1"/>
    </xf>
    <xf numFmtId="164" fontId="13" fillId="0" borderId="5" xfId="0" applyNumberFormat="1" applyFont="1" applyBorder="1"/>
    <xf numFmtId="0" fontId="13" fillId="0" borderId="6" xfId="0" applyFont="1" applyBorder="1" applyAlignment="1">
      <alignment wrapText="1"/>
    </xf>
    <xf numFmtId="165" fontId="13" fillId="0" borderId="7" xfId="0" applyNumberFormat="1" applyFont="1" applyBorder="1"/>
    <xf numFmtId="0" fontId="15" fillId="0" borderId="0" xfId="0" applyFont="1" applyAlignment="1">
      <alignment wrapText="1"/>
    </xf>
    <xf numFmtId="0" fontId="15" fillId="0" borderId="0" xfId="0" applyFont="1"/>
    <xf numFmtId="0" fontId="13" fillId="0" borderId="1" xfId="0" applyFont="1" applyBorder="1" applyAlignment="1">
      <alignment wrapText="1"/>
    </xf>
    <xf numFmtId="0" fontId="13" fillId="0" borderId="13" xfId="0" applyFont="1" applyBorder="1"/>
    <xf numFmtId="165" fontId="13" fillId="0" borderId="4" xfId="0" applyNumberFormat="1" applyFont="1" applyBorder="1"/>
    <xf numFmtId="165" fontId="13" fillId="0" borderId="12" xfId="0" applyNumberFormat="1" applyFont="1" applyBorder="1"/>
    <xf numFmtId="0" fontId="16" fillId="0" borderId="0" xfId="0" applyFont="1"/>
    <xf numFmtId="165" fontId="13" fillId="0" borderId="2" xfId="0" applyNumberFormat="1" applyFont="1" applyBorder="1" applyAlignment="1">
      <alignment vertical="top"/>
    </xf>
    <xf numFmtId="8" fontId="15" fillId="0" borderId="0" xfId="0" applyNumberFormat="1" applyFont="1"/>
    <xf numFmtId="0" fontId="17" fillId="0" borderId="0" xfId="0" applyFont="1"/>
    <xf numFmtId="0" fontId="15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164" fontId="5" fillId="0" borderId="20" xfId="0" applyNumberFormat="1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2" fontId="5" fillId="0" borderId="23" xfId="0" applyNumberFormat="1" applyFont="1" applyBorder="1" applyAlignment="1">
      <alignment horizontal="center"/>
    </xf>
    <xf numFmtId="164" fontId="5" fillId="0" borderId="24" xfId="0" applyNumberFormat="1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164" fontId="5" fillId="0" borderId="26" xfId="0" applyNumberFormat="1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2" fontId="5" fillId="0" borderId="28" xfId="0" applyNumberFormat="1" applyFont="1" applyBorder="1" applyAlignment="1">
      <alignment horizontal="center"/>
    </xf>
    <xf numFmtId="164" fontId="5" fillId="0" borderId="29" xfId="0" applyNumberFormat="1" applyFont="1" applyBorder="1" applyAlignment="1">
      <alignment horizontal="center"/>
    </xf>
    <xf numFmtId="0" fontId="8" fillId="0" borderId="9" xfId="0" applyFont="1" applyBorder="1"/>
    <xf numFmtId="0" fontId="8" fillId="0" borderId="9" xfId="0" applyFont="1" applyBorder="1" applyAlignment="1">
      <alignment horizontal="center" wrapText="1"/>
    </xf>
    <xf numFmtId="0" fontId="8" fillId="0" borderId="21" xfId="0" applyFont="1" applyBorder="1" applyAlignment="1">
      <alignment horizontal="center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3" fillId="0" borderId="14" xfId="0" applyFont="1" applyBorder="1" applyAlignment="1">
      <alignment vertical="top" wrapText="1"/>
    </xf>
    <xf numFmtId="0" fontId="13" fillId="0" borderId="15" xfId="0" applyFont="1" applyBorder="1" applyAlignment="1">
      <alignment vertical="top"/>
    </xf>
    <xf numFmtId="0" fontId="13" fillId="0" borderId="16" xfId="0" applyFont="1" applyBorder="1" applyAlignment="1">
      <alignment vertical="top" wrapText="1"/>
    </xf>
    <xf numFmtId="0" fontId="13" fillId="0" borderId="17" xfId="0" applyFont="1" applyBorder="1" applyAlignment="1">
      <alignment vertical="top"/>
    </xf>
    <xf numFmtId="0" fontId="13" fillId="0" borderId="18" xfId="0" applyFont="1" applyBorder="1" applyAlignment="1">
      <alignment vertical="top" wrapText="1"/>
    </xf>
    <xf numFmtId="0" fontId="13" fillId="0" borderId="19" xfId="0" applyFont="1" applyBorder="1" applyAlignment="1">
      <alignment vertical="top"/>
    </xf>
    <xf numFmtId="164" fontId="13" fillId="0" borderId="19" xfId="0" applyNumberFormat="1" applyFont="1" applyBorder="1" applyAlignment="1">
      <alignment vertical="top"/>
    </xf>
    <xf numFmtId="0" fontId="19" fillId="0" borderId="18" xfId="0" applyFont="1" applyBorder="1" applyAlignment="1">
      <alignment vertical="top" wrapText="1"/>
    </xf>
    <xf numFmtId="0" fontId="19" fillId="0" borderId="19" xfId="0" applyFont="1" applyBorder="1" applyAlignment="1">
      <alignment vertical="top"/>
    </xf>
    <xf numFmtId="0" fontId="13" fillId="0" borderId="0" xfId="0" applyFont="1"/>
    <xf numFmtId="0" fontId="13" fillId="0" borderId="32" xfId="0" applyFont="1" applyBorder="1"/>
    <xf numFmtId="6" fontId="13" fillId="0" borderId="33" xfId="0" applyNumberFormat="1" applyFont="1" applyBorder="1"/>
    <xf numFmtId="6" fontId="13" fillId="0" borderId="35" xfId="0" applyNumberFormat="1" applyFont="1" applyBorder="1"/>
    <xf numFmtId="6" fontId="13" fillId="0" borderId="37" xfId="0" applyNumberFormat="1" applyFont="1" applyBorder="1"/>
    <xf numFmtId="0" fontId="15" fillId="0" borderId="32" xfId="0" applyFont="1" applyBorder="1"/>
    <xf numFmtId="8" fontId="15" fillId="0" borderId="33" xfId="0" applyNumberFormat="1" applyFont="1" applyBorder="1"/>
    <xf numFmtId="0" fontId="15" fillId="0" borderId="34" xfId="0" applyFont="1" applyBorder="1"/>
    <xf numFmtId="8" fontId="15" fillId="0" borderId="35" xfId="0" applyNumberFormat="1" applyFont="1" applyBorder="1"/>
    <xf numFmtId="0" fontId="15" fillId="0" borderId="35" xfId="0" applyFont="1" applyBorder="1"/>
    <xf numFmtId="0" fontId="15" fillId="0" borderId="36" xfId="0" applyFont="1" applyBorder="1"/>
    <xf numFmtId="2" fontId="13" fillId="0" borderId="13" xfId="0" applyNumberFormat="1" applyFont="1" applyBorder="1"/>
    <xf numFmtId="0" fontId="5" fillId="0" borderId="30" xfId="0" applyFont="1" applyBorder="1" applyAlignment="1">
      <alignment horizontal="left" wrapText="1"/>
    </xf>
    <xf numFmtId="0" fontId="5" fillId="0" borderId="31" xfId="0" applyFont="1" applyBorder="1" applyAlignment="1">
      <alignment horizontal="left" wrapText="1"/>
    </xf>
    <xf numFmtId="0" fontId="5" fillId="0" borderId="31" xfId="0" applyFont="1" applyBorder="1" applyAlignment="1">
      <alignment horizontal="left" vertical="top" wrapText="1"/>
    </xf>
    <xf numFmtId="0" fontId="13" fillId="0" borderId="34" xfId="0" applyFont="1" applyBorder="1" applyAlignment="1">
      <alignment horizontal="left" vertical="top" wrapText="1"/>
    </xf>
    <xf numFmtId="0" fontId="14" fillId="0" borderId="36" xfId="0" applyFont="1" applyBorder="1"/>
    <xf numFmtId="0" fontId="13" fillId="0" borderId="3" xfId="0" applyFont="1" applyBorder="1" applyAlignment="1">
      <alignment horizontal="left" wrapText="1"/>
    </xf>
    <xf numFmtId="0" fontId="1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US" sz="1400" b="0" i="0">
                <a:solidFill>
                  <a:srgbClr val="757575"/>
                </a:solidFill>
                <a:latin typeface="+mn-lt"/>
              </a:rPr>
              <a:t>Total Expected Cost = Cost of Excess Inventory + Cost of Lost Sales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'Part 4 Optimization'!$H$21:$H$76</c:f>
              <c:numCache>
                <c:formatCode>General</c:formatCode>
                <c:ptCount val="5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</c:numCache>
            </c:numRef>
          </c:xVal>
          <c:yVal>
            <c:numRef>
              <c:f>'Part 4 Optimization'!$I$21:$I$76</c:f>
              <c:numCache>
                <c:formatCode>General</c:formatCode>
                <c:ptCount val="56"/>
                <c:pt idx="0">
                  <c:v>1397.8315453540463</c:v>
                </c:pt>
                <c:pt idx="1">
                  <c:v>1354.8337783460995</c:v>
                </c:pt>
                <c:pt idx="2">
                  <c:v>1313.1687752966216</c:v>
                </c:pt>
                <c:pt idx="3">
                  <c:v>1272.833455146766</c:v>
                </c:pt>
                <c:pt idx="4">
                  <c:v>1233.8235163766522</c:v>
                </c:pt>
                <c:pt idx="5">
                  <c:v>1196.1334489015396</c:v>
                </c:pt>
                <c:pt idx="6">
                  <c:v>1159.7565492726303</c:v>
                </c:pt>
                <c:pt idx="7">
                  <c:v>1124.6849391126364</c:v>
                </c:pt>
                <c:pt idx="8">
                  <c:v>1090.9095867016329</c:v>
                </c:pt>
                <c:pt idx="9">
                  <c:v>1058.4203316146716</c:v>
                </c:pt>
                <c:pt idx="10">
                  <c:v>1027.2059122991734</c:v>
                </c:pt>
                <c:pt idx="11">
                  <c:v>997.25399646743358</c:v>
                </c:pt>
                <c:pt idx="12">
                  <c:v>968.55121416759562</c:v>
                </c:pt>
                <c:pt idx="13">
                  <c:v>941.08319338542697</c:v>
                </c:pt>
                <c:pt idx="14">
                  <c:v>914.83459801903609</c:v>
                </c:pt>
                <c:pt idx="15">
                  <c:v>889.78916805953395</c:v>
                </c:pt>
                <c:pt idx="16">
                  <c:v>865.92976180247115</c:v>
                </c:pt>
                <c:pt idx="17">
                  <c:v>843.23839990782972</c:v>
                </c:pt>
                <c:pt idx="18">
                  <c:v>821.69631112034654</c:v>
                </c:pt>
                <c:pt idx="19">
                  <c:v>801.28397945711276</c:v>
                </c:pt>
                <c:pt idx="20">
                  <c:v>781.98119266564936</c:v>
                </c:pt>
                <c:pt idx="21">
                  <c:v>763.7670917531093</c:v>
                </c:pt>
                <c:pt idx="22">
                  <c:v>746.620221385793</c:v>
                </c:pt>
                <c:pt idx="23">
                  <c:v>730.51858095788384</c:v>
                </c:pt>
                <c:pt idx="24">
                  <c:v>715.43967612909819</c:v>
                </c:pt>
                <c:pt idx="25">
                  <c:v>701.36057063284056</c:v>
                </c:pt>
                <c:pt idx="26">
                  <c:v>688.25793815939335</c:v>
                </c:pt>
                <c:pt idx="27">
                  <c:v>676.10811412262774</c:v>
                </c:pt>
                <c:pt idx="28">
                  <c:v>664.88714712361957</c:v>
                </c:pt>
                <c:pt idx="29">
                  <c:v>654.57084993040212</c:v>
                </c:pt>
                <c:pt idx="30">
                  <c:v>645.1348497997194</c:v>
                </c:pt>
                <c:pt idx="31">
                  <c:v>636.55463797414518</c:v>
                </c:pt>
                <c:pt idx="32">
                  <c:v>628.80561819607715</c:v>
                </c:pt>
                <c:pt idx="33">
                  <c:v>621.86315408894689</c:v>
                </c:pt>
                <c:pt idx="34">
                  <c:v>615.70261526540844</c:v>
                </c:pt>
                <c:pt idx="35">
                  <c:v>610.29942203211306</c:v>
                </c:pt>
                <c:pt idx="36">
                  <c:v>605.62908857103139</c:v>
                </c:pt>
                <c:pt idx="37">
                  <c:v>601.66726448793406</c:v>
                </c:pt>
                <c:pt idx="38">
                  <c:v>598.38977462954608</c:v>
                </c:pt>
                <c:pt idx="39">
                  <c:v>595.77265708199161</c:v>
                </c:pt>
                <c:pt idx="40">
                  <c:v>593.7921992743735</c:v>
                </c:pt>
                <c:pt idx="41">
                  <c:v>592.42497212256171</c:v>
                </c:pt>
                <c:pt idx="42">
                  <c:v>591.64786215946765</c:v>
                </c:pt>
                <c:pt idx="43">
                  <c:v>591.43810160918952</c:v>
                </c:pt>
                <c:pt idx="44">
                  <c:v>591.77329637330524</c:v>
                </c:pt>
                <c:pt idx="45">
                  <c:v>592.63145190831005</c:v>
                </c:pt>
                <c:pt idx="46">
                  <c:v>593.99099698353166</c:v>
                </c:pt>
                <c:pt idx="47">
                  <c:v>595.83080531892767</c:v>
                </c:pt>
                <c:pt idx="48">
                  <c:v>598.13021511176669</c:v>
                </c:pt>
                <c:pt idx="49">
                  <c:v>600.86904647040353</c:v>
                </c:pt>
                <c:pt idx="50">
                  <c:v>604.02761678203376</c:v>
                </c:pt>
                <c:pt idx="51">
                  <c:v>607.58675404951259</c:v>
                </c:pt>
                <c:pt idx="52">
                  <c:v>611.52780823993498</c:v>
                </c:pt>
                <c:pt idx="53">
                  <c:v>615.83266069473086</c:v>
                </c:pt>
                <c:pt idx="54">
                  <c:v>620.48373165750445</c:v>
                </c:pt>
                <c:pt idx="55">
                  <c:v>625.46398598169048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CD-426E-9A73-D7F0641B4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447077"/>
        <c:axId val="1987571303"/>
      </c:scatterChart>
      <c:valAx>
        <c:axId val="41444707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200" b="0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US" sz="1200" b="0" i="0">
                    <a:solidFill>
                      <a:srgbClr val="000000"/>
                    </a:solidFill>
                    <a:latin typeface="+mn-lt"/>
                  </a:rPr>
                  <a:t>Number of bicycles stocked, Q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87571303"/>
        <c:crosses val="autoZero"/>
        <c:crossBetween val="midCat"/>
      </c:valAx>
      <c:valAx>
        <c:axId val="19875713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2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14447077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4 Optimization'!$H$21:$H$76</c:f>
              <c:numCache>
                <c:formatCode>General</c:formatCode>
                <c:ptCount val="5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</c:numCache>
            </c:numRef>
          </c:xVal>
          <c:yVal>
            <c:numRef>
              <c:f>'Part 4 Optimization'!$I$21:$I$76</c:f>
              <c:numCache>
                <c:formatCode>General</c:formatCode>
                <c:ptCount val="56"/>
                <c:pt idx="0">
                  <c:v>1397.8315453540463</c:v>
                </c:pt>
                <c:pt idx="1">
                  <c:v>1354.8337783460995</c:v>
                </c:pt>
                <c:pt idx="2">
                  <c:v>1313.1687752966216</c:v>
                </c:pt>
                <c:pt idx="3">
                  <c:v>1272.833455146766</c:v>
                </c:pt>
                <c:pt idx="4">
                  <c:v>1233.8235163766522</c:v>
                </c:pt>
                <c:pt idx="5">
                  <c:v>1196.1334489015396</c:v>
                </c:pt>
                <c:pt idx="6">
                  <c:v>1159.7565492726303</c:v>
                </c:pt>
                <c:pt idx="7">
                  <c:v>1124.6849391126364</c:v>
                </c:pt>
                <c:pt idx="8">
                  <c:v>1090.9095867016329</c:v>
                </c:pt>
                <c:pt idx="9">
                  <c:v>1058.4203316146716</c:v>
                </c:pt>
                <c:pt idx="10">
                  <c:v>1027.2059122991734</c:v>
                </c:pt>
                <c:pt idx="11">
                  <c:v>997.25399646743358</c:v>
                </c:pt>
                <c:pt idx="12">
                  <c:v>968.55121416759562</c:v>
                </c:pt>
                <c:pt idx="13">
                  <c:v>941.08319338542697</c:v>
                </c:pt>
                <c:pt idx="14">
                  <c:v>914.83459801903609</c:v>
                </c:pt>
                <c:pt idx="15">
                  <c:v>889.78916805953395</c:v>
                </c:pt>
                <c:pt idx="16">
                  <c:v>865.92976180247115</c:v>
                </c:pt>
                <c:pt idx="17">
                  <c:v>843.23839990782972</c:v>
                </c:pt>
                <c:pt idx="18">
                  <c:v>821.69631112034654</c:v>
                </c:pt>
                <c:pt idx="19">
                  <c:v>801.28397945711276</c:v>
                </c:pt>
                <c:pt idx="20">
                  <c:v>781.98119266564936</c:v>
                </c:pt>
                <c:pt idx="21">
                  <c:v>763.7670917531093</c:v>
                </c:pt>
                <c:pt idx="22">
                  <c:v>746.620221385793</c:v>
                </c:pt>
                <c:pt idx="23">
                  <c:v>730.51858095788384</c:v>
                </c:pt>
                <c:pt idx="24">
                  <c:v>715.43967612909819</c:v>
                </c:pt>
                <c:pt idx="25">
                  <c:v>701.36057063284056</c:v>
                </c:pt>
                <c:pt idx="26">
                  <c:v>688.25793815939335</c:v>
                </c:pt>
                <c:pt idx="27">
                  <c:v>676.10811412262774</c:v>
                </c:pt>
                <c:pt idx="28">
                  <c:v>664.88714712361957</c:v>
                </c:pt>
                <c:pt idx="29">
                  <c:v>654.57084993040212</c:v>
                </c:pt>
                <c:pt idx="30">
                  <c:v>645.1348497997194</c:v>
                </c:pt>
                <c:pt idx="31">
                  <c:v>636.55463797414518</c:v>
                </c:pt>
                <c:pt idx="32">
                  <c:v>628.80561819607715</c:v>
                </c:pt>
                <c:pt idx="33">
                  <c:v>621.86315408894689</c:v>
                </c:pt>
                <c:pt idx="34">
                  <c:v>615.70261526540844</c:v>
                </c:pt>
                <c:pt idx="35">
                  <c:v>610.29942203211306</c:v>
                </c:pt>
                <c:pt idx="36">
                  <c:v>605.62908857103139</c:v>
                </c:pt>
                <c:pt idx="37">
                  <c:v>601.66726448793406</c:v>
                </c:pt>
                <c:pt idx="38">
                  <c:v>598.38977462954608</c:v>
                </c:pt>
                <c:pt idx="39">
                  <c:v>595.77265708199161</c:v>
                </c:pt>
                <c:pt idx="40">
                  <c:v>593.7921992743735</c:v>
                </c:pt>
                <c:pt idx="41">
                  <c:v>592.42497212256171</c:v>
                </c:pt>
                <c:pt idx="42">
                  <c:v>591.64786215946765</c:v>
                </c:pt>
                <c:pt idx="43">
                  <c:v>591.43810160918952</c:v>
                </c:pt>
                <c:pt idx="44">
                  <c:v>591.77329637330524</c:v>
                </c:pt>
                <c:pt idx="45">
                  <c:v>592.63145190831005</c:v>
                </c:pt>
                <c:pt idx="46">
                  <c:v>593.99099698353166</c:v>
                </c:pt>
                <c:pt idx="47">
                  <c:v>595.83080531892767</c:v>
                </c:pt>
                <c:pt idx="48">
                  <c:v>598.13021511176669</c:v>
                </c:pt>
                <c:pt idx="49">
                  <c:v>600.86904647040353</c:v>
                </c:pt>
                <c:pt idx="50">
                  <c:v>604.02761678203376</c:v>
                </c:pt>
                <c:pt idx="51">
                  <c:v>607.58675404951259</c:v>
                </c:pt>
                <c:pt idx="52">
                  <c:v>611.52780823993498</c:v>
                </c:pt>
                <c:pt idx="53">
                  <c:v>615.83266069473086</c:v>
                </c:pt>
                <c:pt idx="54">
                  <c:v>620.48373165750445</c:v>
                </c:pt>
                <c:pt idx="55">
                  <c:v>625.46398598169048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F0-4CC8-92A9-F65CD3C7ACC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 4 Optimization'!$H$21:$H$76</c:f>
              <c:numCache>
                <c:formatCode>General</c:formatCode>
                <c:ptCount val="5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</c:numCache>
            </c:numRef>
          </c:xVal>
          <c:yVal>
            <c:numRef>
              <c:f>'Part 4 Optimization'!$J$21:$J$76</c:f>
              <c:numCache>
                <c:formatCode>General</c:formatCode>
                <c:ptCount val="56"/>
                <c:pt idx="0">
                  <c:v>136.16650412309511</c:v>
                </c:pt>
                <c:pt idx="1">
                  <c:v>141.34852530419084</c:v>
                </c:pt>
                <c:pt idx="2">
                  <c:v>146.65170684514743</c:v>
                </c:pt>
                <c:pt idx="3">
                  <c:v>152.07576864970599</c:v>
                </c:pt>
                <c:pt idx="4">
                  <c:v>157.62031967060474</c:v>
                </c:pt>
                <c:pt idx="5">
                  <c:v>163.28485899104905</c:v>
                </c:pt>
                <c:pt idx="6">
                  <c:v>169.06877720660276</c:v>
                </c:pt>
                <c:pt idx="7">
                  <c:v>174.97135810114875</c:v>
                </c:pt>
                <c:pt idx="8">
                  <c:v>180.99178060923936</c:v>
                </c:pt>
                <c:pt idx="9">
                  <c:v>187.12912105587924</c:v>
                </c:pt>
                <c:pt idx="10">
                  <c:v>193.38235566356121</c:v>
                </c:pt>
                <c:pt idx="11">
                  <c:v>199.75036331522125</c:v>
                </c:pt>
                <c:pt idx="12">
                  <c:v>206.23192856069051</c:v>
                </c:pt>
                <c:pt idx="13">
                  <c:v>212.82574485322064</c:v>
                </c:pt>
                <c:pt idx="14">
                  <c:v>219.53041800173054</c:v>
                </c:pt>
                <c:pt idx="15">
                  <c:v>226.34446982359401</c:v>
                </c:pt>
                <c:pt idx="16">
                  <c:v>233.26634198204283</c:v>
                </c:pt>
                <c:pt idx="17">
                  <c:v>240.29439999162088</c:v>
                </c:pt>
                <c:pt idx="18">
                  <c:v>247.42693737457697</c:v>
                </c:pt>
                <c:pt idx="19">
                  <c:v>254.66217995064662</c:v>
                </c:pt>
                <c:pt idx="20">
                  <c:v>261.99829024233173</c:v>
                </c:pt>
                <c:pt idx="21">
                  <c:v>269.4333719775554</c:v>
                </c:pt>
                <c:pt idx="22">
                  <c:v>276.96547467143574</c:v>
                </c:pt>
                <c:pt idx="23">
                  <c:v>284.59259826889854</c:v>
                </c:pt>
                <c:pt idx="24">
                  <c:v>292.31269782991802</c:v>
                </c:pt>
                <c:pt idx="25">
                  <c:v>300.12368823934912</c:v>
                </c:pt>
                <c:pt idx="26">
                  <c:v>308.02344892358121</c:v>
                </c:pt>
                <c:pt idx="27">
                  <c:v>316.00982855660254</c:v>
                </c:pt>
                <c:pt idx="28">
                  <c:v>324.08064973851089</c:v>
                </c:pt>
                <c:pt idx="29">
                  <c:v>332.23371363003656</c:v>
                </c:pt>
                <c:pt idx="30">
                  <c:v>340.46680452724723</c:v>
                </c:pt>
                <c:pt idx="31">
                  <c:v>348.77769436128591</c:v>
                </c:pt>
                <c:pt idx="32">
                  <c:v>357.16414710873426</c:v>
                </c:pt>
                <c:pt idx="33">
                  <c:v>365.62392309899519</c:v>
                </c:pt>
                <c:pt idx="34">
                  <c:v>374.15478320594622</c:v>
                </c:pt>
                <c:pt idx="35">
                  <c:v>382.75449291201028</c:v>
                </c:pt>
                <c:pt idx="36">
                  <c:v>391.42082623373011</c:v>
                </c:pt>
                <c:pt idx="37">
                  <c:v>400.15156949890309</c:v>
                </c:pt>
                <c:pt idx="38">
                  <c:v>408.94452496632238</c:v>
                </c:pt>
                <c:pt idx="39">
                  <c:v>417.79751428018108</c:v>
                </c:pt>
                <c:pt idx="40">
                  <c:v>426.70838175221576</c:v>
                </c:pt>
                <c:pt idx="41">
                  <c:v>435.67499746568745</c:v>
                </c:pt>
                <c:pt idx="42">
                  <c:v>444.69526019631525</c:v>
                </c:pt>
                <c:pt idx="43">
                  <c:v>453.76710014628998</c:v>
                </c:pt>
                <c:pt idx="44">
                  <c:v>462.88848148848228</c:v>
                </c:pt>
                <c:pt idx="45">
                  <c:v>472.05740471893728</c:v>
                </c:pt>
                <c:pt idx="46">
                  <c:v>481.27190881668469</c:v>
                </c:pt>
                <c:pt idx="47">
                  <c:v>490.53007321081162</c:v>
                </c:pt>
                <c:pt idx="48">
                  <c:v>499.83001955561514</c:v>
                </c:pt>
                <c:pt idx="49">
                  <c:v>509.16991331549121</c:v>
                </c:pt>
                <c:pt idx="50">
                  <c:v>518.54796516200304</c:v>
                </c:pt>
                <c:pt idx="51">
                  <c:v>527.96243218631935</c:v>
                </c:pt>
                <c:pt idx="52">
                  <c:v>537.41161893090316</c:v>
                </c:pt>
                <c:pt idx="53">
                  <c:v>546.89387824497555</c:v>
                </c:pt>
                <c:pt idx="54">
                  <c:v>556.40761196886399</c:v>
                </c:pt>
                <c:pt idx="55">
                  <c:v>565.95127145288097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F0-4CC8-92A9-F65CD3C7ACC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'Part 4 Optimization'!$H$21:$H$76</c:f>
              <c:numCache>
                <c:formatCode>General</c:formatCode>
                <c:ptCount val="5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520</c:v>
                </c:pt>
                <c:pt idx="52">
                  <c:v>530</c:v>
                </c:pt>
                <c:pt idx="53">
                  <c:v>540</c:v>
                </c:pt>
                <c:pt idx="54">
                  <c:v>550</c:v>
                </c:pt>
                <c:pt idx="55">
                  <c:v>560</c:v>
                </c:pt>
              </c:numCache>
            </c:numRef>
          </c:xVal>
          <c:yVal>
            <c:numRef>
              <c:f>'Part 4 Optimization'!$K$21:$K$76</c:f>
              <c:numCache>
                <c:formatCode>General</c:formatCode>
                <c:ptCount val="56"/>
                <c:pt idx="0">
                  <c:v>1261.6650412309511</c:v>
                </c:pt>
                <c:pt idx="1">
                  <c:v>1213.4852530419087</c:v>
                </c:pt>
                <c:pt idx="2">
                  <c:v>1166.5170684514742</c:v>
                </c:pt>
                <c:pt idx="3">
                  <c:v>1120.7576864970599</c:v>
                </c:pt>
                <c:pt idx="4">
                  <c:v>1076.2031967060475</c:v>
                </c:pt>
                <c:pt idx="5">
                  <c:v>1032.8485899104905</c:v>
                </c:pt>
                <c:pt idx="6">
                  <c:v>990.68777206602761</c:v>
                </c:pt>
                <c:pt idx="7">
                  <c:v>949.71358101148758</c:v>
                </c:pt>
                <c:pt idx="8">
                  <c:v>909.91780609239356</c:v>
                </c:pt>
                <c:pt idx="9">
                  <c:v>871.29121055879227</c:v>
                </c:pt>
                <c:pt idx="10">
                  <c:v>833.82355663561214</c:v>
                </c:pt>
                <c:pt idx="11">
                  <c:v>797.50363315221239</c:v>
                </c:pt>
                <c:pt idx="12">
                  <c:v>762.31928560690505</c:v>
                </c:pt>
                <c:pt idx="13">
                  <c:v>728.25744853220635</c:v>
                </c:pt>
                <c:pt idx="14">
                  <c:v>695.3041800173055</c:v>
                </c:pt>
                <c:pt idx="15">
                  <c:v>663.44469823594</c:v>
                </c:pt>
                <c:pt idx="16">
                  <c:v>632.66341982042832</c:v>
                </c:pt>
                <c:pt idx="17">
                  <c:v>602.9439999162089</c:v>
                </c:pt>
                <c:pt idx="18">
                  <c:v>574.2693737457696</c:v>
                </c:pt>
                <c:pt idx="19">
                  <c:v>546.62179950646612</c:v>
                </c:pt>
                <c:pt idx="20">
                  <c:v>519.98290242331757</c:v>
                </c:pt>
                <c:pt idx="21">
                  <c:v>494.33371977555385</c:v>
                </c:pt>
                <c:pt idx="22">
                  <c:v>469.6547467143572</c:v>
                </c:pt>
                <c:pt idx="23">
                  <c:v>445.9259826889853</c:v>
                </c:pt>
                <c:pt idx="24">
                  <c:v>423.12697829918017</c:v>
                </c:pt>
                <c:pt idx="25">
                  <c:v>401.2368823934915</c:v>
                </c:pt>
                <c:pt idx="26">
                  <c:v>380.23448923581213</c:v>
                </c:pt>
                <c:pt idx="27">
                  <c:v>360.0982855660252</c:v>
                </c:pt>
                <c:pt idx="28">
                  <c:v>340.80649738510863</c:v>
                </c:pt>
                <c:pt idx="29">
                  <c:v>322.33713630036561</c:v>
                </c:pt>
                <c:pt idx="30">
                  <c:v>304.66804527247223</c:v>
                </c:pt>
                <c:pt idx="31">
                  <c:v>287.77694361285921</c:v>
                </c:pt>
                <c:pt idx="32">
                  <c:v>271.64147108734284</c:v>
                </c:pt>
                <c:pt idx="33">
                  <c:v>256.23923098995175</c:v>
                </c:pt>
                <c:pt idx="34">
                  <c:v>241.54783205946228</c:v>
                </c:pt>
                <c:pt idx="35">
                  <c:v>227.54492912010281</c:v>
                </c:pt>
                <c:pt idx="36">
                  <c:v>214.20826233730122</c:v>
                </c:pt>
                <c:pt idx="37">
                  <c:v>201.515694989031</c:v>
                </c:pt>
                <c:pt idx="38">
                  <c:v>189.44524966322376</c:v>
                </c:pt>
                <c:pt idx="39">
                  <c:v>177.97514280181051</c:v>
                </c:pt>
                <c:pt idx="40">
                  <c:v>167.08381752215774</c:v>
                </c:pt>
                <c:pt idx="41">
                  <c:v>156.74997465687429</c:v>
                </c:pt>
                <c:pt idx="42">
                  <c:v>146.95260196315243</c:v>
                </c:pt>
                <c:pt idx="43">
                  <c:v>137.67100146289954</c:v>
                </c:pt>
                <c:pt idx="44">
                  <c:v>128.88481488482299</c:v>
                </c:pt>
                <c:pt idx="45">
                  <c:v>120.57404718937272</c:v>
                </c:pt>
                <c:pt idx="46">
                  <c:v>112.71908816684693</c:v>
                </c:pt>
                <c:pt idx="47">
                  <c:v>105.30073210811605</c:v>
                </c:pt>
                <c:pt idx="48">
                  <c:v>98.300195556151522</c:v>
                </c:pt>
                <c:pt idx="49">
                  <c:v>91.699133154912317</c:v>
                </c:pt>
                <c:pt idx="50">
                  <c:v>85.479651620030751</c:v>
                </c:pt>
                <c:pt idx="51">
                  <c:v>79.624321863193217</c:v>
                </c:pt>
                <c:pt idx="52">
                  <c:v>74.116189309031768</c:v>
                </c:pt>
                <c:pt idx="53">
                  <c:v>68.938782449755308</c:v>
                </c:pt>
                <c:pt idx="54">
                  <c:v>64.076119688640446</c:v>
                </c:pt>
                <c:pt idx="55">
                  <c:v>59.512714528809468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F0-4CC8-92A9-F65CD3C7A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147024"/>
        <c:axId val="1709467488"/>
      </c:scatterChart>
      <c:valAx>
        <c:axId val="2022147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467488"/>
        <c:crosses val="autoZero"/>
        <c:crossBetween val="midCat"/>
      </c:valAx>
      <c:valAx>
        <c:axId val="170946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147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209550</xdr:colOff>
      <xdr:row>2</xdr:row>
      <xdr:rowOff>95250</xdr:rowOff>
    </xdr:from>
    <xdr:ext cx="4962525" cy="3067050"/>
    <xdr:graphicFrame macro="">
      <xdr:nvGraphicFramePr>
        <xdr:cNvPr id="292020989" name="Chart 1" title="Chart">
          <a:extLst>
            <a:ext uri="{FF2B5EF4-FFF2-40B4-BE49-F238E27FC236}">
              <a16:creationId xmlns:a16="http://schemas.microsoft.com/office/drawing/2014/main" id="{00000000-0008-0000-0300-0000FDE267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2</xdr:col>
      <xdr:colOff>2070100</xdr:colOff>
      <xdr:row>51</xdr:row>
      <xdr:rowOff>152400</xdr:rowOff>
    </xdr:from>
    <xdr:to>
      <xdr:col>7</xdr:col>
      <xdr:colOff>247650</xdr:colOff>
      <xdr:row>71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F83F2D-FD19-4695-8304-36C5506CC0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showGridLines="0" tabSelected="1" workbookViewId="0">
      <selection activeCell="C15" sqref="C15"/>
    </sheetView>
  </sheetViews>
  <sheetFormatPr defaultColWidth="12.58203125" defaultRowHeight="15" customHeight="1" x14ac:dyDescent="0.3"/>
  <cols>
    <col min="1" max="2" width="7.58203125" customWidth="1"/>
    <col min="3" max="3" width="49.83203125" customWidth="1"/>
    <col min="4" max="4" width="9.83203125" customWidth="1"/>
    <col min="5" max="27" width="7.58203125" customWidth="1"/>
  </cols>
  <sheetData>
    <row r="1" spans="1:27" ht="14.25" customHeight="1" x14ac:dyDescent="0.5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15" customHeight="1" x14ac:dyDescent="0.5">
      <c r="A2" s="1"/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4.2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5" customHeight="1" x14ac:dyDescent="0.45">
      <c r="A4" s="3"/>
      <c r="B4" s="4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9.5" customHeight="1" x14ac:dyDescent="0.35">
      <c r="A5" s="3"/>
      <c r="B5" s="3"/>
      <c r="C5" s="5" t="s">
        <v>2</v>
      </c>
      <c r="D5" s="6">
        <v>100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9.5" customHeight="1" x14ac:dyDescent="0.35">
      <c r="A6" s="3"/>
      <c r="B6" s="3"/>
      <c r="C6" s="7" t="s">
        <v>3</v>
      </c>
      <c r="D6" s="8">
        <v>30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9.5" customHeight="1" x14ac:dyDescent="0.35">
      <c r="A7" s="3"/>
      <c r="B7" s="3"/>
      <c r="C7" s="7" t="s">
        <v>4</v>
      </c>
      <c r="D7" s="8">
        <v>100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9.5" customHeight="1" x14ac:dyDescent="0.35">
      <c r="A8" s="3"/>
      <c r="B8" s="3"/>
      <c r="C8" s="7" t="s">
        <v>5</v>
      </c>
      <c r="D8" s="8">
        <v>30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9.5" customHeight="1" x14ac:dyDescent="0.35">
      <c r="A9" s="3"/>
      <c r="B9" s="3"/>
      <c r="C9" s="7" t="s">
        <v>6</v>
      </c>
      <c r="D9" s="8">
        <v>60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9.5" customHeight="1" x14ac:dyDescent="0.35">
      <c r="A10" s="2"/>
      <c r="B10" s="2"/>
      <c r="C10" s="9" t="s">
        <v>7</v>
      </c>
      <c r="D10" s="10">
        <f>(D7-D5)*D9</f>
        <v>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9.5" customHeight="1" x14ac:dyDescent="0.35">
      <c r="A11" s="2"/>
      <c r="B11" s="2"/>
      <c r="C11" s="11" t="s">
        <v>8</v>
      </c>
      <c r="D11" s="12">
        <f>SQRT(D6^2 + D8^2)*SQRT(D9)</f>
        <v>328.63353450309967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4.25" customHeight="1" x14ac:dyDescent="0.35">
      <c r="A12" s="2"/>
      <c r="B12" s="2"/>
      <c r="C12" s="13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8.649999999999999" customHeight="1" x14ac:dyDescent="0.45">
      <c r="A13" s="14"/>
      <c r="B13" s="4" t="s">
        <v>9</v>
      </c>
      <c r="C13" s="13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4.25" customHeight="1" x14ac:dyDescent="0.35">
      <c r="A14" s="2"/>
      <c r="B14" s="2"/>
      <c r="C14" s="15" t="s">
        <v>10</v>
      </c>
      <c r="D14" s="6">
        <v>0.95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4.25" customHeight="1" x14ac:dyDescent="0.35">
      <c r="A15" s="2"/>
      <c r="B15" s="2"/>
      <c r="C15" s="9"/>
      <c r="D15" s="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9.5" customHeight="1" x14ac:dyDescent="0.35">
      <c r="A16" s="2"/>
      <c r="B16" s="2"/>
      <c r="C16" s="9" t="s">
        <v>11</v>
      </c>
      <c r="D16" s="16">
        <f>NORMSINV(D14)</f>
        <v>1.6448536269514715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4.25" customHeight="1" x14ac:dyDescent="0.35">
      <c r="A17" s="2"/>
      <c r="B17" s="2"/>
      <c r="C17" s="9"/>
      <c r="D17" s="17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4.25" customHeight="1" x14ac:dyDescent="0.4">
      <c r="A18" s="2"/>
      <c r="B18" s="2"/>
      <c r="C18" s="18" t="s">
        <v>12</v>
      </c>
      <c r="D18" s="19">
        <f>D16*D11+D10</f>
        <v>540.55406116530503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9" customHeight="1" x14ac:dyDescent="0.4">
      <c r="A20" s="2"/>
      <c r="B20" s="2"/>
      <c r="C20" s="20" t="s">
        <v>13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4.25" customHeight="1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showGridLines="0" workbookViewId="0">
      <selection activeCell="F14" sqref="F14"/>
    </sheetView>
  </sheetViews>
  <sheetFormatPr defaultColWidth="12.58203125" defaultRowHeight="15" customHeight="1" x14ac:dyDescent="0.3"/>
  <cols>
    <col min="1" max="1" width="9" customWidth="1"/>
    <col min="2" max="2" width="14.83203125" customWidth="1"/>
    <col min="3" max="3" width="7.58203125" customWidth="1"/>
    <col min="4" max="4" width="9.25" customWidth="1"/>
    <col min="5" max="5" width="10.08203125" customWidth="1"/>
    <col min="6" max="6" width="9.25" customWidth="1"/>
    <col min="7" max="7" width="10.5" customWidth="1"/>
    <col min="8" max="8" width="8.5" customWidth="1"/>
    <col min="9" max="9" width="8.58203125" customWidth="1"/>
    <col min="10" max="10" width="10.33203125" customWidth="1"/>
    <col min="11" max="11" width="9.25" customWidth="1"/>
    <col min="12" max="12" width="9.58203125" customWidth="1"/>
    <col min="13" max="27" width="7.58203125" customWidth="1"/>
  </cols>
  <sheetData>
    <row r="1" spans="1:27" ht="28.5" customHeight="1" x14ac:dyDescent="0.45">
      <c r="A1" s="4"/>
      <c r="B1" s="4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64" customHeight="1" thickBot="1" x14ac:dyDescent="0.4">
      <c r="B3" s="80" t="s">
        <v>15</v>
      </c>
      <c r="C3" s="81" t="s">
        <v>16</v>
      </c>
      <c r="D3" s="81" t="s">
        <v>17</v>
      </c>
      <c r="E3" s="81" t="s">
        <v>18</v>
      </c>
      <c r="F3" s="81" t="s">
        <v>19</v>
      </c>
      <c r="G3" s="81" t="s">
        <v>20</v>
      </c>
      <c r="H3" s="82" t="s">
        <v>21</v>
      </c>
      <c r="I3" s="82" t="s">
        <v>22</v>
      </c>
      <c r="J3" s="82" t="s">
        <v>23</v>
      </c>
      <c r="K3" s="82" t="s">
        <v>24</v>
      </c>
      <c r="L3" s="82" t="s">
        <v>25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" customHeight="1" x14ac:dyDescent="0.35">
      <c r="B4" s="21" t="s">
        <v>26</v>
      </c>
      <c r="C4" s="22" t="s">
        <v>27</v>
      </c>
      <c r="D4" s="22">
        <v>100</v>
      </c>
      <c r="E4" s="23">
        <v>30</v>
      </c>
      <c r="F4" s="22">
        <v>100</v>
      </c>
      <c r="G4" s="69">
        <v>30</v>
      </c>
      <c r="H4" s="70">
        <v>0.95</v>
      </c>
      <c r="I4" s="71">
        <f>(F4-D4)*60</f>
        <v>0</v>
      </c>
      <c r="J4" s="72">
        <f>SQRT(60*(G4^2+E4^2))</f>
        <v>328.63353450309967</v>
      </c>
      <c r="K4" s="72">
        <f>NORMSINV(H4)</f>
        <v>1.6448536269514715</v>
      </c>
      <c r="L4" s="73">
        <f>I4+J4*K4</f>
        <v>540.55406116530503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" customHeight="1" x14ac:dyDescent="0.35">
      <c r="B5" s="21" t="s">
        <v>26</v>
      </c>
      <c r="C5" s="22" t="s">
        <v>28</v>
      </c>
      <c r="D5" s="22">
        <v>192</v>
      </c>
      <c r="E5" s="23">
        <v>57.599999999999994</v>
      </c>
      <c r="F5" s="22">
        <v>184</v>
      </c>
      <c r="G5" s="69">
        <v>25.2</v>
      </c>
      <c r="H5" s="74">
        <v>0.95</v>
      </c>
      <c r="I5" s="22">
        <f>(F5-D5)*60</f>
        <v>-480</v>
      </c>
      <c r="J5" s="24">
        <f t="shared" ref="J4:J9" si="0">SQRT(60*(G5^2+E5^2))</f>
        <v>486.99897330487255</v>
      </c>
      <c r="K5" s="24">
        <f t="shared" ref="K4:K9" si="1">NORMSINV(H5)</f>
        <v>1.6448536269514715</v>
      </c>
      <c r="L5" s="75">
        <f t="shared" ref="L4:L9" si="2">I5+J5*K5</f>
        <v>321.0420275621625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" customHeight="1" x14ac:dyDescent="0.35">
      <c r="B6" s="21" t="s">
        <v>26</v>
      </c>
      <c r="C6" s="22" t="s">
        <v>29</v>
      </c>
      <c r="D6" s="22">
        <v>160</v>
      </c>
      <c r="E6" s="23">
        <v>48</v>
      </c>
      <c r="F6" s="22">
        <v>149</v>
      </c>
      <c r="G6" s="69">
        <v>14.7</v>
      </c>
      <c r="H6" s="74">
        <v>0.95</v>
      </c>
      <c r="I6" s="22">
        <f t="shared" ref="I5:I9" si="3">(F6-D6)*60</f>
        <v>-660</v>
      </c>
      <c r="J6" s="24">
        <f t="shared" si="0"/>
        <v>388.85138549322414</v>
      </c>
      <c r="K6" s="24">
        <f t="shared" si="1"/>
        <v>1.6448536269514715</v>
      </c>
      <c r="L6" s="75">
        <f t="shared" si="2"/>
        <v>-20.396388226365502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" customHeight="1" x14ac:dyDescent="0.35">
      <c r="B7" s="21" t="s">
        <v>30</v>
      </c>
      <c r="C7" s="22" t="s">
        <v>27</v>
      </c>
      <c r="D7" s="22">
        <v>195</v>
      </c>
      <c r="E7" s="23">
        <v>58.5</v>
      </c>
      <c r="F7" s="22">
        <v>185</v>
      </c>
      <c r="G7" s="69">
        <v>16.2</v>
      </c>
      <c r="H7" s="74">
        <v>0.95</v>
      </c>
      <c r="I7" s="22">
        <f t="shared" si="3"/>
        <v>-600</v>
      </c>
      <c r="J7" s="24">
        <f t="shared" si="0"/>
        <v>470.19293912180348</v>
      </c>
      <c r="K7" s="24">
        <f t="shared" si="1"/>
        <v>1.6448536269514715</v>
      </c>
      <c r="L7" s="75">
        <f t="shared" si="2"/>
        <v>173.39856128147085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" customHeight="1" x14ac:dyDescent="0.35">
      <c r="B8" s="21" t="s">
        <v>30</v>
      </c>
      <c r="C8" s="22" t="s">
        <v>28</v>
      </c>
      <c r="D8" s="22">
        <v>139</v>
      </c>
      <c r="E8" s="23">
        <v>41.699999999999996</v>
      </c>
      <c r="F8" s="22">
        <v>179</v>
      </c>
      <c r="G8" s="69">
        <v>53.699999999999996</v>
      </c>
      <c r="H8" s="74">
        <v>0.95</v>
      </c>
      <c r="I8" s="22">
        <f t="shared" si="3"/>
        <v>2400</v>
      </c>
      <c r="J8" s="24">
        <f t="shared" si="0"/>
        <v>526.6448518688851</v>
      </c>
      <c r="K8" s="24">
        <f t="shared" si="1"/>
        <v>1.6448536269514715</v>
      </c>
      <c r="L8" s="75">
        <f t="shared" si="2"/>
        <v>3266.253694711856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" customHeight="1" thickBot="1" x14ac:dyDescent="0.4">
      <c r="B9" s="21" t="s">
        <v>30</v>
      </c>
      <c r="C9" s="22" t="s">
        <v>29</v>
      </c>
      <c r="D9" s="22">
        <v>184</v>
      </c>
      <c r="E9" s="23">
        <v>55.199999999999996</v>
      </c>
      <c r="F9" s="22">
        <v>160</v>
      </c>
      <c r="G9" s="69">
        <v>4.2</v>
      </c>
      <c r="H9" s="76">
        <v>0.95</v>
      </c>
      <c r="I9" s="77">
        <f t="shared" si="3"/>
        <v>-1440</v>
      </c>
      <c r="J9" s="78">
        <f t="shared" si="0"/>
        <v>428.81324606406451</v>
      </c>
      <c r="K9" s="78">
        <f t="shared" si="1"/>
        <v>1.6448536269514715</v>
      </c>
      <c r="L9" s="79">
        <f t="shared" si="2"/>
        <v>-734.66497692668963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4.2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4.2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4.25" customHeigh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4.25" customHeigh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4.25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4.25" customHeigh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4.2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4.2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4.2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4.2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4.2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4.2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4.2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4.2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4.2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4.2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4.2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4.2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showGridLines="0" workbookViewId="0">
      <selection activeCell="H12" sqref="H12"/>
    </sheetView>
  </sheetViews>
  <sheetFormatPr defaultColWidth="12.58203125" defaultRowHeight="15" customHeight="1" x14ac:dyDescent="0.3"/>
  <cols>
    <col min="1" max="1" width="5.83203125" customWidth="1"/>
    <col min="2" max="2" width="6.08203125" customWidth="1"/>
    <col min="3" max="3" width="49" customWidth="1"/>
    <col min="4" max="4" width="8.83203125" customWidth="1"/>
    <col min="5" max="5" width="3.75" customWidth="1"/>
    <col min="6" max="6" width="4.75" customWidth="1"/>
    <col min="7" max="7" width="50.33203125" customWidth="1"/>
    <col min="8" max="8" width="9.83203125" customWidth="1"/>
    <col min="9" max="27" width="7.58203125" customWidth="1"/>
  </cols>
  <sheetData>
    <row r="1" spans="1:27" ht="31" customHeight="1" x14ac:dyDescent="0.5">
      <c r="A1" s="4"/>
      <c r="B1" s="1" t="s">
        <v>31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0.5" customHeight="1" thickBot="1" x14ac:dyDescent="0.5">
      <c r="A3" s="3"/>
      <c r="B3" s="4" t="s">
        <v>1</v>
      </c>
      <c r="C3" s="2"/>
      <c r="D3" s="2"/>
      <c r="E3" s="2"/>
      <c r="F3" s="4" t="s">
        <v>34</v>
      </c>
      <c r="G3" s="3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" customHeight="1" thickTop="1" x14ac:dyDescent="0.35">
      <c r="A4" s="3"/>
      <c r="B4" s="3"/>
      <c r="C4" s="25" t="s">
        <v>2</v>
      </c>
      <c r="D4" s="26">
        <v>100</v>
      </c>
      <c r="E4" s="2"/>
      <c r="F4" s="2"/>
      <c r="G4" s="106" t="s">
        <v>35</v>
      </c>
      <c r="H4" s="40">
        <f>D13</f>
        <v>0.9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" customHeight="1" x14ac:dyDescent="0.35">
      <c r="A5" s="3"/>
      <c r="B5" s="3"/>
      <c r="C5" s="27" t="s">
        <v>3</v>
      </c>
      <c r="D5" s="28">
        <v>30</v>
      </c>
      <c r="E5" s="2"/>
      <c r="F5" s="2"/>
      <c r="G5" s="107"/>
      <c r="H5" s="41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" customHeight="1" x14ac:dyDescent="0.35">
      <c r="A6" s="3"/>
      <c r="B6" s="3"/>
      <c r="C6" s="27" t="s">
        <v>4</v>
      </c>
      <c r="D6" s="28">
        <v>100</v>
      </c>
      <c r="E6" s="2"/>
      <c r="F6" s="2"/>
      <c r="G6" s="108" t="s">
        <v>36</v>
      </c>
      <c r="H6" s="41">
        <f>1-H4</f>
        <v>9.9999999999999978E-2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" customHeight="1" x14ac:dyDescent="0.35">
      <c r="A7" s="3"/>
      <c r="B7" s="3"/>
      <c r="C7" s="27" t="s">
        <v>5</v>
      </c>
      <c r="D7" s="28">
        <v>30</v>
      </c>
      <c r="E7" s="2"/>
      <c r="F7" s="2"/>
      <c r="G7" s="108"/>
      <c r="H7" s="4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" customHeight="1" thickBot="1" x14ac:dyDescent="0.4">
      <c r="A8" s="3"/>
      <c r="B8" s="3"/>
      <c r="C8" s="27" t="s">
        <v>6</v>
      </c>
      <c r="D8" s="28">
        <v>60</v>
      </c>
      <c r="E8" s="2"/>
      <c r="F8" s="2"/>
      <c r="G8" s="27" t="s">
        <v>37</v>
      </c>
      <c r="H8" s="42">
        <f>-D15*(1-NORMSDIST(D15))+NORMDIST(D15,0,1,0)</f>
        <v>4.7343175378026764E-2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" customHeight="1" thickTop="1" x14ac:dyDescent="0.35">
      <c r="A9" s="2"/>
      <c r="B9" s="2"/>
      <c r="C9" s="29" t="s">
        <v>32</v>
      </c>
      <c r="D9" s="30">
        <f>D6-D4</f>
        <v>0</v>
      </c>
      <c r="E9" s="2"/>
      <c r="F9" s="2"/>
      <c r="G9" s="27"/>
      <c r="H9" s="4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" customHeight="1" thickBot="1" x14ac:dyDescent="0.4">
      <c r="A10" s="2"/>
      <c r="B10" s="2"/>
      <c r="C10" s="31" t="s">
        <v>33</v>
      </c>
      <c r="D10" s="32">
        <f>SQRT(D5^2 + D7^2)*SQRT(D8)</f>
        <v>328.63353450309967</v>
      </c>
      <c r="E10" s="2"/>
      <c r="F10" s="2"/>
      <c r="G10" s="27" t="s">
        <v>38</v>
      </c>
      <c r="H10" s="42">
        <f>D10*H8</f>
        <v>15.558555059081057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4.25" customHeight="1" x14ac:dyDescent="0.35">
      <c r="A11" s="2"/>
      <c r="B11" s="2"/>
      <c r="C11" s="33"/>
      <c r="E11" s="2"/>
      <c r="F11" s="2"/>
      <c r="G11" s="27" t="s">
        <v>39</v>
      </c>
      <c r="H11" s="42">
        <f>D9-H10</f>
        <v>-15.558555059081057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20.5" customHeight="1" thickBot="1" x14ac:dyDescent="0.5">
      <c r="A12" s="14"/>
      <c r="B12" s="4" t="s">
        <v>9</v>
      </c>
      <c r="C12" s="33"/>
      <c r="E12" s="2"/>
      <c r="F12" s="2"/>
      <c r="G12" s="43" t="s">
        <v>40</v>
      </c>
      <c r="H12" s="44">
        <f>D17-H11</f>
        <v>436.71937569198394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4.25" customHeight="1" x14ac:dyDescent="0.35">
      <c r="A13" s="2"/>
      <c r="B13" s="2"/>
      <c r="C13" s="34" t="s">
        <v>10</v>
      </c>
      <c r="D13" s="26">
        <v>0.9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4.25" customHeight="1" x14ac:dyDescent="0.35">
      <c r="A14" s="2"/>
      <c r="B14" s="2"/>
      <c r="C14" s="29"/>
      <c r="D14" s="28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4.25" customHeight="1" x14ac:dyDescent="0.35">
      <c r="A15" s="2"/>
      <c r="B15" s="2"/>
      <c r="C15" s="29" t="s">
        <v>11</v>
      </c>
      <c r="D15" s="35">
        <f>NORMSINV(D13)</f>
        <v>1.2815515655446006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4.25" customHeight="1" x14ac:dyDescent="0.35">
      <c r="A16" s="2"/>
      <c r="B16" s="2"/>
      <c r="C16" s="29"/>
      <c r="D16" s="3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4.25" customHeight="1" x14ac:dyDescent="0.35">
      <c r="A17" s="2"/>
      <c r="B17" s="2"/>
      <c r="C17" s="37" t="s">
        <v>12</v>
      </c>
      <c r="D17" s="38">
        <f>D15*D10+D9</f>
        <v>421.16082063290287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4.2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0.5" customHeight="1" x14ac:dyDescent="0.3">
      <c r="A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4.25" customHeight="1" x14ac:dyDescent="0.3">
      <c r="A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4.25" customHeight="1" x14ac:dyDescent="0.3">
      <c r="A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4.25" customHeight="1" x14ac:dyDescent="0.3">
      <c r="A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4.25" customHeight="1" x14ac:dyDescent="0.3">
      <c r="A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4.25" customHeight="1" x14ac:dyDescent="0.3">
      <c r="A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4.25" customHeight="1" x14ac:dyDescent="0.3">
      <c r="A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4.25" customHeight="1" x14ac:dyDescent="0.3">
      <c r="A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4.25" customHeight="1" x14ac:dyDescent="0.3">
      <c r="A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4.25" customHeight="1" x14ac:dyDescent="0.3">
      <c r="A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4.2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4.2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4.2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4.2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4.2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4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4.2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4.2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4.2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4.2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4.2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4.2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4.2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4.2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4.2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4.2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4.2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4.2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4.2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4.2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4.2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4.2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4.2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4.2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4.2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4.2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4.2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4.2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4.2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4.2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4.2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4.2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4.2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4.2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4.2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4.2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4.2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4.2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4.2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4.2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4.2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4.2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4.2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4.2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4.2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4.2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4.2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4.2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4.2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4.2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4.2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4.2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4.2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4.2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4.2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4.2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4.2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4.2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4.2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4.2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4.2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4.2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4.2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4.2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4.2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4.2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4.2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4.2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4.2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4.2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4.2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4.2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4.2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4.2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4.2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4.2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4.2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4.2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4.2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4.2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4.2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4.2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4.2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4.2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4.2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4.2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4.2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4.2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4.2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4.2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4.2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4.2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4.2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4.2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4.2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4.2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4.2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4.2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4.2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4.2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4.2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4.2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4.2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4.2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4.2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4.2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4.2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4.2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4.2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4.2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4.2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4.2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4.2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4.2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4.2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4.2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4.2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4.2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4.2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4.2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4.2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4.2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4.2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4.2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4.2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4.2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4.2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4.2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4.2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4.2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4.2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4.2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4.2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4.2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4.2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4.2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4.2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4.2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4.2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4.2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4.2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4.2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4.2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4.2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4.2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4.2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4.2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4.2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4.2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4.2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4.2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4.2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4.2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4.2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4.2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4.2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4.2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4.2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4.2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4.2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4.2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4.2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4.2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4.2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4.2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4.2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4.2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4.2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4.2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4.2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4.2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4.2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4.2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4.2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4.2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4.2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4.2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4.2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4.2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4.2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4.2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4.2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4.2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4.2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4.2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4.2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4.2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4.2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4.2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4.2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4.2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4.2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4.2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4.2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4.2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4.2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4.2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4.2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4.2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4.2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4.2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4.2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4.2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4.2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4.2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4.2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4.2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4.2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4.2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4.2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4.2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4.2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4.2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4.2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4.2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4.2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4.2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4.2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4.2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4.2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4.2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4.2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4.2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4.2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4.2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4.2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4.2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4.2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4.2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4.2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4.2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4.2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4.2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4.2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4.2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4.2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4.2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4.2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4.2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4.2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4.2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4.2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4.2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4.2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4.2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4.2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4.2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4.2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4.2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4.2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4.2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4.2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4.2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4.2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4.2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4.2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4.2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4.2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4.2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4.2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4.2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4.2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4.2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4.2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4.2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4.2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4.2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4.2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4.2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4.2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4.2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4.2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4.2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4.2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4.2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4.2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4.2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4.2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4.2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4.2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4.2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4.2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4.2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4.2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4.2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4.2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4.2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4.2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4.2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4.2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4.2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4.2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4.2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4.2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4.2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4.2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4.2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4.2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4.2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4.2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4.2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4.2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4.2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4.2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4.2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4.2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4.2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4.2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4.2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4.2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4.2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4.2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4.2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4.2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4.2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4.2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4.2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4.2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4.2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4.2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4.2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4.2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4.2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4.2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4.2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4.2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4.2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4.2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4.2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4.2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4.2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4.2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4.2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4.2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4.2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4.2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4.2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4.2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4.2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4.2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4.2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4.2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4.2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4.2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4.2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4.2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4.2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4.2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4.2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4.2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4.2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4.2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4.2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4.2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4.2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4.2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4.2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4.2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4.2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4.2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4.2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4.2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4.2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4.2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4.2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4.2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4.2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4.2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4.2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4.2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4.2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4.2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4.2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4.2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4.2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4.2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4.2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4.2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4.2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4.2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4.2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4.2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4.2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4.2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4.2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4.2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4.2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4.2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4.2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4.2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4.2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4.2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4.2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4.2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4.2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4.2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4.2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4.2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4.2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4.2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4.2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4.2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4.2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4.2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4.2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4.2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4.2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4.2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4.2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4.2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4.2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4.2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4.2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4.2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4.2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4.2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4.2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4.2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4.2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4.2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4.2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4.2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4.2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4.2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4.2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4.2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4.2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4.2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4.2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4.2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4.2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4.2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4.2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4.2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4.2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4.2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4.2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4.2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4.2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4.2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4.2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4.2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4.2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4.2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4.2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4.2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4.2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4.2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4.2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4.2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4.2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4.2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4.2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4.2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4.2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4.2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4.2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4.2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4.2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4.2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4.2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4.2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4.2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4.2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4.2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4.2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4.2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4.2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4.2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4.2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4.2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4.2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4.2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4.2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4.2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4.2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4.2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4.2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4.2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4.2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4.2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4.2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4.2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4.2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4.2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4.2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4.2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4.2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4.2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4.2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4.2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4.2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4.2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4.2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4.2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4.2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4.2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4.2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4.2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4.2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4.2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4.2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4.2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4.2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4.2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4.2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4.2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4.2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4.2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4.2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4.2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4.2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4.2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4.2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4.2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4.2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4.2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4.2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4.2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4.2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4.2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4.2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4.2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4.2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4.2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4.2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4.2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4.2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4.2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4.2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4.2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4.2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4.2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4.2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4.2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4.2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4.2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4.2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4.2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4.2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4.2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4.2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4.2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4.2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4.2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4.2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4.2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4.2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4.2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4.2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4.2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4.2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4.2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4.2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4.2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4.2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4.2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4.2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4.2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4.2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4.2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4.2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4.2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4.2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4.2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4.2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4.2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4.2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4.2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4.2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4.2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4.2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4.2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4.2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4.2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4.2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4.2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4.2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4.2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4.2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4.2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4.2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4.2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4.2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4.2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4.2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4.2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4.2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4.2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4.2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4.2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4.2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4.2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4.2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4.2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4.2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4.2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4.2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4.2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4.2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4.2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4.2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4.2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4.2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4.2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4.2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4.2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4.2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4.2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4.2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4.2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4.2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4.2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4.2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4.2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4.2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4.2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4.2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4.2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4.2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4.2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4.2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4.2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4.2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4.2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4.2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4.2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4.2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4.2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4.2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4.2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4.2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4.2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4.2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4.2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4.2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4.2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4.2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4.2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4.2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4.2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4.2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4.2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4.2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4.2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4.2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4.2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4.2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4.2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4.2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4.2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4.2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4.2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4.2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4.2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4.2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4.2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4.2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4.2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4.2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4.2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4.2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4.2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4.2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4.2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4.2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4.2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4.2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4.2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4.2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4.2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4.2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4.2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4.2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4.2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4.2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4.2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4.2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4.2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4.2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4.2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4.2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4.2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4.2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4.2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4.2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4.2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4.2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4.2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4.2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4.2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4.2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4.2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4.2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4.2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4.2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4.2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4.2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4.2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4.2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4.2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4.2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4.2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4.2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4.2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4.2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4.2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4.2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4.2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4.2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4.2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4.2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4.2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4.2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4.2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4.2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4.2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4.2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4.2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4.2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4.2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4.2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4.2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4.2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4.2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4.2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4.2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4.2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4.2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4.2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4.2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4.2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4.2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4.2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4.2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4.2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4.2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4.2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4.2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4.2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4.2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4.2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4.2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4.2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4.2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4.2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4.2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4.2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4.2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4.2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4.2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4.2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4.2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4.2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4.2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4.2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4.2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4.2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4.2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4.2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4.2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4.2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4.2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4.2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4.2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4.2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4.2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4.2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4.2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4.2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4.2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4.2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4.2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4.2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4.2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4.2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4.2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4.2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4.2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4.2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4.2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4.2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4.2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4.2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4.2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4.2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4.2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4.2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4.2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4.2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4.2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4.2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4.2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4.2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4.2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4.2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4.2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4.2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4.2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4.2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4.2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4.2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4.2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4.2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4.2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4.2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4.2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4.2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4.2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4.2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4.2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4.2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4.2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4.2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4.2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4.2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4.2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4.2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4.2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4.2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4.2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4.2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4.2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4.2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4.2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4.2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4.2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4.2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4.2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4.2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4.2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4.2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4.2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4.2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4.2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4.2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4.2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4.2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4.2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4.2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4.2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4.2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4.2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4.2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4.2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4.2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4.2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4.2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4.2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4.2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4.2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4.2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4.2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4.2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4.2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4.2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4.2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4.2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4.2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4.2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4.2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4.2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4.2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4.2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4.2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4.2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4.2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4.2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4.2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4.2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4.2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4.2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4.2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4.2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4.2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4.2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4.2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4.2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4.2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4.2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4.2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4.2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4.2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4.2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4.2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4.2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4.2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4.2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4.2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4.2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4.2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4.2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4.2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4.2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4.2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4.2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4.2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4.2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4.2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4.2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4.2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4.2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4.2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4.2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4.2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4.2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4.2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4.2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4.2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4.2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4.2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4.2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4.2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4.2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4.2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4.2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4.2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4.2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4.2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4.2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4.2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4.2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4.2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4.2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4.2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4.2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4.2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4.2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4.2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4.2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4.2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4.2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4.2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4.2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4.2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4.2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4.2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4.2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4.2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4.2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4.2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4.2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4.2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4.2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4.2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4.2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4.2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4.2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4.2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4.2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4.2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4.2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4.2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4.2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4.2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2">
    <mergeCell ref="G4:G5"/>
    <mergeCell ref="G6:G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showGridLines="0" workbookViewId="0">
      <selection activeCell="I27" sqref="I27"/>
    </sheetView>
  </sheetViews>
  <sheetFormatPr defaultColWidth="12.58203125" defaultRowHeight="15" customHeight="1" x14ac:dyDescent="0.3"/>
  <cols>
    <col min="1" max="1" width="7.58203125" customWidth="1"/>
    <col min="2" max="2" width="5.58203125" customWidth="1"/>
    <col min="3" max="3" width="40.5" customWidth="1"/>
    <col min="4" max="4" width="8.83203125" customWidth="1"/>
    <col min="5" max="5" width="7.58203125" customWidth="1"/>
    <col min="6" max="6" width="5.58203125" customWidth="1"/>
    <col min="7" max="7" width="27.58203125" customWidth="1"/>
    <col min="8" max="8" width="7.58203125" customWidth="1"/>
    <col min="9" max="9" width="9.83203125" customWidth="1"/>
    <col min="10" max="27" width="7.58203125" customWidth="1"/>
  </cols>
  <sheetData>
    <row r="1" spans="1:8" ht="31" customHeight="1" x14ac:dyDescent="0.6">
      <c r="A1" s="45"/>
      <c r="B1" s="46" t="s">
        <v>41</v>
      </c>
    </row>
    <row r="2" spans="1:8" ht="14.25" customHeight="1" x14ac:dyDescent="0.3"/>
    <row r="3" spans="1:8" ht="20.5" customHeight="1" thickBot="1" x14ac:dyDescent="0.6">
      <c r="A3" s="47"/>
      <c r="B3" s="45" t="s">
        <v>1</v>
      </c>
      <c r="F3" s="47" t="s">
        <v>42</v>
      </c>
    </row>
    <row r="4" spans="1:8" ht="16" customHeight="1" x14ac:dyDescent="0.45">
      <c r="A4" s="47"/>
      <c r="B4" s="47"/>
      <c r="C4" s="48" t="s">
        <v>2</v>
      </c>
      <c r="D4" s="49">
        <v>100</v>
      </c>
      <c r="F4" s="94"/>
      <c r="G4" s="95" t="s">
        <v>43</v>
      </c>
      <c r="H4" s="96">
        <v>1</v>
      </c>
    </row>
    <row r="5" spans="1:8" ht="16" customHeight="1" x14ac:dyDescent="0.45">
      <c r="A5" s="47"/>
      <c r="B5" s="47"/>
      <c r="C5" s="50" t="s">
        <v>3</v>
      </c>
      <c r="D5" s="51">
        <v>30</v>
      </c>
      <c r="F5" s="94"/>
      <c r="G5" s="109" t="s">
        <v>44</v>
      </c>
      <c r="H5" s="97">
        <v>10</v>
      </c>
    </row>
    <row r="6" spans="1:8" ht="16" customHeight="1" thickBot="1" x14ac:dyDescent="0.5">
      <c r="A6" s="47"/>
      <c r="B6" s="47"/>
      <c r="C6" s="50" t="s">
        <v>4</v>
      </c>
      <c r="D6" s="51">
        <v>100</v>
      </c>
      <c r="F6" s="94"/>
      <c r="G6" s="110"/>
      <c r="H6" s="98"/>
    </row>
    <row r="7" spans="1:8" ht="16" customHeight="1" x14ac:dyDescent="0.45">
      <c r="A7" s="47"/>
      <c r="B7" s="47"/>
      <c r="C7" s="50" t="s">
        <v>5</v>
      </c>
      <c r="D7" s="51">
        <v>30</v>
      </c>
    </row>
    <row r="8" spans="1:8" ht="16" customHeight="1" x14ac:dyDescent="0.45">
      <c r="A8" s="47"/>
      <c r="B8" s="47"/>
      <c r="C8" s="50" t="s">
        <v>6</v>
      </c>
      <c r="D8" s="51">
        <v>60</v>
      </c>
      <c r="G8" s="2" t="s">
        <v>65</v>
      </c>
    </row>
    <row r="9" spans="1:8" ht="16" customHeight="1" x14ac:dyDescent="0.35">
      <c r="C9" s="53" t="s">
        <v>45</v>
      </c>
      <c r="D9" s="54">
        <f>D6-D4</f>
        <v>0</v>
      </c>
      <c r="G9" s="2" t="s">
        <v>66</v>
      </c>
    </row>
    <row r="10" spans="1:8" ht="16" customHeight="1" x14ac:dyDescent="0.35">
      <c r="C10" s="55" t="s">
        <v>46</v>
      </c>
      <c r="D10" s="56">
        <f>SQRT(D5^2 + D7^2)*SQRT(D8)</f>
        <v>328.63353450309967</v>
      </c>
    </row>
    <row r="11" spans="1:8" ht="14.25" customHeight="1" x14ac:dyDescent="0.35">
      <c r="C11" s="57"/>
      <c r="D11" s="58"/>
    </row>
    <row r="12" spans="1:8" ht="20.5" customHeight="1" thickBot="1" x14ac:dyDescent="0.6">
      <c r="A12" s="47"/>
      <c r="B12" s="45" t="s">
        <v>9</v>
      </c>
      <c r="C12" s="57"/>
      <c r="D12" s="58"/>
      <c r="F12" s="47" t="s">
        <v>47</v>
      </c>
    </row>
    <row r="13" spans="1:8" ht="14.25" customHeight="1" thickTop="1" thickBot="1" x14ac:dyDescent="0.4">
      <c r="C13" s="59" t="s">
        <v>48</v>
      </c>
      <c r="D13" s="60">
        <v>102</v>
      </c>
      <c r="F13" s="58"/>
      <c r="G13" s="99" t="s">
        <v>49</v>
      </c>
      <c r="H13" s="100">
        <f>H4*D28</f>
        <v>188.37053093693513</v>
      </c>
    </row>
    <row r="14" spans="1:8" ht="14.25" customHeight="1" thickTop="1" x14ac:dyDescent="0.35">
      <c r="C14" s="53"/>
      <c r="D14" s="51"/>
      <c r="F14" s="58"/>
      <c r="G14" s="101" t="s">
        <v>50</v>
      </c>
      <c r="H14" s="102">
        <f>D26*H5</f>
        <v>863.7053093693512</v>
      </c>
    </row>
    <row r="15" spans="1:8" ht="14.25" customHeight="1" thickBot="1" x14ac:dyDescent="0.4">
      <c r="C15" s="53" t="s">
        <v>10</v>
      </c>
      <c r="D15" s="61">
        <f>_xlfn.NORM.DIST(D13,D9,D10,TRUE)</f>
        <v>0.62186252266689823</v>
      </c>
      <c r="F15" s="58"/>
      <c r="G15" s="101"/>
      <c r="H15" s="103"/>
    </row>
    <row r="16" spans="1:8" ht="14.25" customHeight="1" thickTop="1" thickBot="1" x14ac:dyDescent="0.4">
      <c r="C16" s="53"/>
      <c r="D16" s="51"/>
      <c r="F16" s="58"/>
      <c r="G16" s="104" t="s">
        <v>51</v>
      </c>
      <c r="H16" s="105">
        <f>H14+H13</f>
        <v>1052.0758403062864</v>
      </c>
    </row>
    <row r="17" spans="1:11" ht="14.25" customHeight="1" thickBot="1" x14ac:dyDescent="0.4">
      <c r="C17" s="55" t="s">
        <v>11</v>
      </c>
      <c r="D17" s="62">
        <f>NORMSINV(D15)</f>
        <v>0.31037611591959413</v>
      </c>
    </row>
    <row r="18" spans="1:11" ht="14.25" customHeight="1" x14ac:dyDescent="0.3"/>
    <row r="19" spans="1:11" ht="20.5" customHeight="1" thickBot="1" x14ac:dyDescent="0.6">
      <c r="A19" s="47"/>
      <c r="B19" s="45" t="s">
        <v>34</v>
      </c>
      <c r="C19" s="63"/>
    </row>
    <row r="20" spans="1:11" ht="14.25" customHeight="1" x14ac:dyDescent="0.35">
      <c r="C20" s="112" t="s">
        <v>35</v>
      </c>
      <c r="D20" s="64">
        <f>D15</f>
        <v>0.62186252266689823</v>
      </c>
      <c r="I20" s="65">
        <f>H16</f>
        <v>1052.0758403062864</v>
      </c>
      <c r="J20" s="65">
        <f>H13</f>
        <v>188.37053093693513</v>
      </c>
      <c r="K20" s="65">
        <f>H14</f>
        <v>863.7053093693512</v>
      </c>
    </row>
    <row r="21" spans="1:11" ht="14.25" customHeight="1" x14ac:dyDescent="0.35">
      <c r="C21" s="111"/>
      <c r="D21" s="61"/>
      <c r="H21" s="66">
        <v>10</v>
      </c>
      <c r="I21" s="66">
        <f t="dataTable" ref="I21:K76" dt2D="0" dtr="0" r1="D13"/>
        <v>1397.8315453540463</v>
      </c>
      <c r="J21" s="66">
        <v>136.16650412309511</v>
      </c>
      <c r="K21" s="66">
        <v>1261.6650412309511</v>
      </c>
    </row>
    <row r="22" spans="1:11" ht="14.25" customHeight="1" x14ac:dyDescent="0.35">
      <c r="C22" s="111" t="s">
        <v>36</v>
      </c>
      <c r="D22" s="61">
        <f>1-D20</f>
        <v>0.37813747733310177</v>
      </c>
      <c r="H22" s="66">
        <v>20</v>
      </c>
      <c r="I22" s="66">
        <v>1354.8337783460995</v>
      </c>
      <c r="J22" s="66">
        <v>141.34852530419084</v>
      </c>
      <c r="K22" s="66">
        <v>1213.4852530419087</v>
      </c>
    </row>
    <row r="23" spans="1:11" ht="14.25" customHeight="1" x14ac:dyDescent="0.35">
      <c r="C23" s="111"/>
      <c r="D23" s="51"/>
      <c r="H23" s="66">
        <v>30</v>
      </c>
      <c r="I23" s="66">
        <v>1313.1687752966216</v>
      </c>
      <c r="J23" s="66">
        <v>146.65170684514743</v>
      </c>
      <c r="K23" s="66">
        <v>1166.5170684514742</v>
      </c>
    </row>
    <row r="24" spans="1:11" ht="14.25" customHeight="1" x14ac:dyDescent="0.35">
      <c r="C24" s="50" t="s">
        <v>37</v>
      </c>
      <c r="D24" s="61">
        <f>-D17*(1-NORMSDIST(D17))+NORMDIST(D17,0,1,0)</f>
        <v>0.26281715609920653</v>
      </c>
      <c r="H24" s="66">
        <v>40</v>
      </c>
      <c r="I24" s="66">
        <v>1272.833455146766</v>
      </c>
      <c r="J24" s="66">
        <v>152.07576864970599</v>
      </c>
      <c r="K24" s="66">
        <v>1120.7576864970599</v>
      </c>
    </row>
    <row r="25" spans="1:11" ht="14.25" customHeight="1" x14ac:dyDescent="0.35">
      <c r="C25" s="50"/>
      <c r="D25" s="61"/>
      <c r="H25" s="66">
        <v>50</v>
      </c>
      <c r="I25" s="66">
        <v>1233.8235163766522</v>
      </c>
      <c r="J25" s="66">
        <v>157.62031967060474</v>
      </c>
      <c r="K25" s="66">
        <v>1076.2031967060475</v>
      </c>
    </row>
    <row r="26" spans="1:11" ht="14.25" customHeight="1" x14ac:dyDescent="0.35">
      <c r="C26" s="50" t="s">
        <v>52</v>
      </c>
      <c r="D26" s="61">
        <f>D10*D24</f>
        <v>86.370530936935126</v>
      </c>
      <c r="H26" s="66">
        <v>60</v>
      </c>
      <c r="I26" s="66">
        <v>1196.1334489015396</v>
      </c>
      <c r="J26" s="66">
        <v>163.28485899104905</v>
      </c>
      <c r="K26" s="66">
        <v>1032.8485899104905</v>
      </c>
    </row>
    <row r="27" spans="1:11" ht="14.25" customHeight="1" x14ac:dyDescent="0.35">
      <c r="C27" s="50" t="s">
        <v>39</v>
      </c>
      <c r="D27" s="61">
        <f>D9-D26</f>
        <v>-86.370530936935126</v>
      </c>
      <c r="H27" s="66">
        <v>70</v>
      </c>
      <c r="I27" s="66">
        <v>1159.7565492726303</v>
      </c>
      <c r="J27" s="66">
        <v>169.06877720660276</v>
      </c>
      <c r="K27" s="66">
        <v>990.68777206602761</v>
      </c>
    </row>
    <row r="28" spans="1:11" ht="14.25" customHeight="1" x14ac:dyDescent="0.35">
      <c r="C28" s="52" t="s">
        <v>40</v>
      </c>
      <c r="D28" s="62">
        <f>D13-D27</f>
        <v>188.37053093693513</v>
      </c>
      <c r="H28" s="66">
        <v>80</v>
      </c>
      <c r="I28" s="66">
        <v>1124.6849391126364</v>
      </c>
      <c r="J28" s="66">
        <v>174.97135810114875</v>
      </c>
      <c r="K28" s="66">
        <v>949.71358101148758</v>
      </c>
    </row>
    <row r="29" spans="1:11" ht="14.25" customHeight="1" x14ac:dyDescent="0.35">
      <c r="H29" s="66">
        <v>90</v>
      </c>
      <c r="I29" s="66">
        <v>1090.9095867016329</v>
      </c>
      <c r="J29" s="66">
        <v>180.99178060923936</v>
      </c>
      <c r="K29" s="66">
        <v>909.91780609239356</v>
      </c>
    </row>
    <row r="30" spans="1:11" ht="14.25" customHeight="1" x14ac:dyDescent="0.35">
      <c r="H30" s="66">
        <v>100</v>
      </c>
      <c r="I30" s="66">
        <v>1058.4203316146716</v>
      </c>
      <c r="J30" s="66">
        <v>187.12912105587924</v>
      </c>
      <c r="K30" s="66">
        <v>871.29121055879227</v>
      </c>
    </row>
    <row r="31" spans="1:11" ht="14.25" customHeight="1" x14ac:dyDescent="0.35">
      <c r="H31" s="66">
        <v>110</v>
      </c>
      <c r="I31" s="66">
        <v>1027.2059122991734</v>
      </c>
      <c r="J31" s="66">
        <v>193.38235566356121</v>
      </c>
      <c r="K31" s="66">
        <v>833.82355663561214</v>
      </c>
    </row>
    <row r="32" spans="1:11" ht="14.25" customHeight="1" x14ac:dyDescent="0.35">
      <c r="H32" s="66">
        <v>120</v>
      </c>
      <c r="I32" s="66">
        <v>997.25399646743358</v>
      </c>
      <c r="J32" s="66">
        <v>199.75036331522125</v>
      </c>
      <c r="K32" s="66">
        <v>797.50363315221239</v>
      </c>
    </row>
    <row r="33" spans="8:11" ht="14.25" customHeight="1" x14ac:dyDescent="0.35">
      <c r="H33" s="66">
        <v>130</v>
      </c>
      <c r="I33" s="66">
        <v>968.55121416759562</v>
      </c>
      <c r="J33" s="66">
        <v>206.23192856069051</v>
      </c>
      <c r="K33" s="66">
        <v>762.31928560690505</v>
      </c>
    </row>
    <row r="34" spans="8:11" ht="14.25" customHeight="1" x14ac:dyDescent="0.35">
      <c r="H34" s="66">
        <v>140</v>
      </c>
      <c r="I34" s="66">
        <v>941.08319338542697</v>
      </c>
      <c r="J34" s="66">
        <v>212.82574485322064</v>
      </c>
      <c r="K34" s="66">
        <v>728.25744853220635</v>
      </c>
    </row>
    <row r="35" spans="8:11" ht="14.25" customHeight="1" x14ac:dyDescent="0.35">
      <c r="H35" s="66">
        <v>150</v>
      </c>
      <c r="I35" s="66">
        <v>914.83459801903609</v>
      </c>
      <c r="J35" s="66">
        <v>219.53041800173054</v>
      </c>
      <c r="K35" s="66">
        <v>695.3041800173055</v>
      </c>
    </row>
    <row r="36" spans="8:11" ht="14.25" customHeight="1" x14ac:dyDescent="0.35">
      <c r="H36" s="66">
        <v>160</v>
      </c>
      <c r="I36" s="66">
        <v>889.78916805953395</v>
      </c>
      <c r="J36" s="66">
        <v>226.34446982359401</v>
      </c>
      <c r="K36" s="66">
        <v>663.44469823594</v>
      </c>
    </row>
    <row r="37" spans="8:11" ht="14.25" customHeight="1" x14ac:dyDescent="0.35">
      <c r="H37" s="66">
        <v>170</v>
      </c>
      <c r="I37" s="66">
        <v>865.92976180247115</v>
      </c>
      <c r="J37" s="66">
        <v>233.26634198204283</v>
      </c>
      <c r="K37" s="66">
        <v>632.66341982042832</v>
      </c>
    </row>
    <row r="38" spans="8:11" ht="14.25" customHeight="1" x14ac:dyDescent="0.35">
      <c r="H38" s="66">
        <v>180</v>
      </c>
      <c r="I38" s="66">
        <v>843.23839990782972</v>
      </c>
      <c r="J38" s="66">
        <v>240.29439999162088</v>
      </c>
      <c r="K38" s="66">
        <v>602.9439999162089</v>
      </c>
    </row>
    <row r="39" spans="8:11" ht="14.25" customHeight="1" x14ac:dyDescent="0.35">
      <c r="H39" s="66">
        <v>190</v>
      </c>
      <c r="I39" s="66">
        <v>821.69631112034654</v>
      </c>
      <c r="J39" s="66">
        <v>247.42693737457697</v>
      </c>
      <c r="K39" s="66">
        <v>574.2693737457696</v>
      </c>
    </row>
    <row r="40" spans="8:11" ht="14.25" customHeight="1" x14ac:dyDescent="0.35">
      <c r="H40" s="66">
        <v>200</v>
      </c>
      <c r="I40" s="66">
        <v>801.28397945711276</v>
      </c>
      <c r="J40" s="66">
        <v>254.66217995064662</v>
      </c>
      <c r="K40" s="66">
        <v>546.62179950646612</v>
      </c>
    </row>
    <row r="41" spans="8:11" ht="14.25" customHeight="1" x14ac:dyDescent="0.35">
      <c r="H41" s="66">
        <v>210</v>
      </c>
      <c r="I41" s="66">
        <v>781.98119266564936</v>
      </c>
      <c r="J41" s="66">
        <v>261.99829024233173</v>
      </c>
      <c r="K41" s="66">
        <v>519.98290242331757</v>
      </c>
    </row>
    <row r="42" spans="8:11" ht="14.25" customHeight="1" x14ac:dyDescent="0.35">
      <c r="H42" s="66">
        <v>220</v>
      </c>
      <c r="I42" s="66">
        <v>763.7670917531093</v>
      </c>
      <c r="J42" s="66">
        <v>269.4333719775554</v>
      </c>
      <c r="K42" s="66">
        <v>494.33371977555385</v>
      </c>
    </row>
    <row r="43" spans="8:11" ht="14.25" customHeight="1" x14ac:dyDescent="0.35">
      <c r="H43" s="66">
        <v>230</v>
      </c>
      <c r="I43" s="66">
        <v>746.620221385793</v>
      </c>
      <c r="J43" s="66">
        <v>276.96547467143574</v>
      </c>
      <c r="K43" s="66">
        <v>469.6547467143572</v>
      </c>
    </row>
    <row r="44" spans="8:11" ht="14.25" customHeight="1" x14ac:dyDescent="0.35">
      <c r="H44" s="66">
        <v>240</v>
      </c>
      <c r="I44" s="66">
        <v>730.51858095788384</v>
      </c>
      <c r="J44" s="66">
        <v>284.59259826889854</v>
      </c>
      <c r="K44" s="66">
        <v>445.9259826889853</v>
      </c>
    </row>
    <row r="45" spans="8:11" ht="14.25" customHeight="1" x14ac:dyDescent="0.35">
      <c r="H45" s="66">
        <v>250</v>
      </c>
      <c r="I45" s="66">
        <v>715.43967612909819</v>
      </c>
      <c r="J45" s="66">
        <v>292.31269782991802</v>
      </c>
      <c r="K45" s="66">
        <v>423.12697829918017</v>
      </c>
    </row>
    <row r="46" spans="8:11" ht="14.25" customHeight="1" x14ac:dyDescent="0.35">
      <c r="H46" s="66">
        <v>260</v>
      </c>
      <c r="I46" s="66">
        <v>701.36057063284056</v>
      </c>
      <c r="J46" s="66">
        <v>300.12368823934912</v>
      </c>
      <c r="K46" s="66">
        <v>401.2368823934915</v>
      </c>
    </row>
    <row r="47" spans="8:11" ht="14.25" customHeight="1" x14ac:dyDescent="0.35">
      <c r="H47" s="66">
        <v>270</v>
      </c>
      <c r="I47" s="66">
        <v>688.25793815939335</v>
      </c>
      <c r="J47" s="66">
        <v>308.02344892358121</v>
      </c>
      <c r="K47" s="66">
        <v>380.23448923581213</v>
      </c>
    </row>
    <row r="48" spans="8:11" ht="14.25" customHeight="1" x14ac:dyDescent="0.35">
      <c r="H48" s="66">
        <v>280</v>
      </c>
      <c r="I48" s="66">
        <v>676.10811412262774</v>
      </c>
      <c r="J48" s="66">
        <v>316.00982855660254</v>
      </c>
      <c r="K48" s="66">
        <v>360.0982855660252</v>
      </c>
    </row>
    <row r="49" spans="8:11" ht="14.25" customHeight="1" x14ac:dyDescent="0.35">
      <c r="H49" s="66">
        <v>290</v>
      </c>
      <c r="I49" s="66">
        <v>664.88714712361957</v>
      </c>
      <c r="J49" s="66">
        <v>324.08064973851089</v>
      </c>
      <c r="K49" s="66">
        <v>340.80649738510863</v>
      </c>
    </row>
    <row r="50" spans="8:11" ht="14.25" customHeight="1" x14ac:dyDescent="0.35">
      <c r="H50" s="66">
        <v>300</v>
      </c>
      <c r="I50" s="66">
        <v>654.57084993040212</v>
      </c>
      <c r="J50" s="66">
        <v>332.23371363003656</v>
      </c>
      <c r="K50" s="66">
        <v>322.33713630036561</v>
      </c>
    </row>
    <row r="51" spans="8:11" ht="14.25" customHeight="1" x14ac:dyDescent="0.35">
      <c r="H51" s="66">
        <v>310</v>
      </c>
      <c r="I51" s="66">
        <v>645.1348497997194</v>
      </c>
      <c r="J51" s="66">
        <v>340.46680452724723</v>
      </c>
      <c r="K51" s="66">
        <v>304.66804527247223</v>
      </c>
    </row>
    <row r="52" spans="8:11" ht="14.25" customHeight="1" x14ac:dyDescent="0.35">
      <c r="H52" s="66">
        <v>320</v>
      </c>
      <c r="I52" s="66">
        <v>636.55463797414518</v>
      </c>
      <c r="J52" s="66">
        <v>348.77769436128591</v>
      </c>
      <c r="K52" s="66">
        <v>287.77694361285921</v>
      </c>
    </row>
    <row r="53" spans="8:11" ht="14.25" customHeight="1" x14ac:dyDescent="0.35">
      <c r="H53" s="66">
        <v>330</v>
      </c>
      <c r="I53" s="66">
        <v>628.80561819607715</v>
      </c>
      <c r="J53" s="66">
        <v>357.16414710873426</v>
      </c>
      <c r="K53" s="66">
        <v>271.64147108734284</v>
      </c>
    </row>
    <row r="54" spans="8:11" ht="14.25" customHeight="1" x14ac:dyDescent="0.35">
      <c r="H54" s="66">
        <v>340</v>
      </c>
      <c r="I54" s="66">
        <v>621.86315408894689</v>
      </c>
      <c r="J54" s="66">
        <v>365.62392309899519</v>
      </c>
      <c r="K54" s="66">
        <v>256.23923098995175</v>
      </c>
    </row>
    <row r="55" spans="8:11" ht="14.25" customHeight="1" x14ac:dyDescent="0.35">
      <c r="H55" s="66">
        <v>350</v>
      </c>
      <c r="I55" s="66">
        <v>615.70261526540844</v>
      </c>
      <c r="J55" s="66">
        <v>374.15478320594622</v>
      </c>
      <c r="K55" s="66">
        <v>241.54783205946228</v>
      </c>
    </row>
    <row r="56" spans="8:11" ht="14.25" customHeight="1" x14ac:dyDescent="0.35">
      <c r="H56" s="66">
        <v>360</v>
      </c>
      <c r="I56" s="66">
        <v>610.29942203211306</v>
      </c>
      <c r="J56" s="66">
        <v>382.75449291201028</v>
      </c>
      <c r="K56" s="66">
        <v>227.54492912010281</v>
      </c>
    </row>
    <row r="57" spans="8:11" ht="14.25" customHeight="1" x14ac:dyDescent="0.35">
      <c r="H57" s="66">
        <v>370</v>
      </c>
      <c r="I57" s="66">
        <v>605.62908857103139</v>
      </c>
      <c r="J57" s="66">
        <v>391.42082623373011</v>
      </c>
      <c r="K57" s="66">
        <v>214.20826233730122</v>
      </c>
    </row>
    <row r="58" spans="8:11" ht="14.25" customHeight="1" x14ac:dyDescent="0.35">
      <c r="H58" s="66">
        <v>380</v>
      </c>
      <c r="I58" s="66">
        <v>601.66726448793406</v>
      </c>
      <c r="J58" s="66">
        <v>400.15156949890309</v>
      </c>
      <c r="K58" s="66">
        <v>201.515694989031</v>
      </c>
    </row>
    <row r="59" spans="8:11" ht="14.25" customHeight="1" x14ac:dyDescent="0.35">
      <c r="H59" s="66">
        <v>390</v>
      </c>
      <c r="I59" s="66">
        <v>598.38977462954608</v>
      </c>
      <c r="J59" s="66">
        <v>408.94452496632238</v>
      </c>
      <c r="K59" s="66">
        <v>189.44524966322376</v>
      </c>
    </row>
    <row r="60" spans="8:11" ht="14.25" customHeight="1" x14ac:dyDescent="0.35">
      <c r="H60" s="66">
        <v>400</v>
      </c>
      <c r="I60" s="66">
        <v>595.77265708199161</v>
      </c>
      <c r="J60" s="66">
        <v>417.79751428018108</v>
      </c>
      <c r="K60" s="66">
        <v>177.97514280181051</v>
      </c>
    </row>
    <row r="61" spans="8:11" ht="14.25" customHeight="1" x14ac:dyDescent="0.35">
      <c r="H61" s="66">
        <v>410</v>
      </c>
      <c r="I61" s="66">
        <v>593.7921992743735</v>
      </c>
      <c r="J61" s="66">
        <v>426.70838175221576</v>
      </c>
      <c r="K61" s="66">
        <v>167.08381752215774</v>
      </c>
    </row>
    <row r="62" spans="8:11" ht="14.25" customHeight="1" x14ac:dyDescent="0.35">
      <c r="H62" s="66">
        <v>420</v>
      </c>
      <c r="I62" s="66">
        <v>592.42497212256171</v>
      </c>
      <c r="J62" s="66">
        <v>435.67499746568745</v>
      </c>
      <c r="K62" s="66">
        <v>156.74997465687429</v>
      </c>
    </row>
    <row r="63" spans="8:11" ht="14.25" customHeight="1" x14ac:dyDescent="0.35">
      <c r="H63" s="66">
        <v>430</v>
      </c>
      <c r="I63" s="66">
        <v>591.64786215946765</v>
      </c>
      <c r="J63" s="66">
        <v>444.69526019631525</v>
      </c>
      <c r="K63" s="66">
        <v>146.95260196315243</v>
      </c>
    </row>
    <row r="64" spans="8:11" ht="14.25" customHeight="1" x14ac:dyDescent="0.35">
      <c r="H64" s="66">
        <v>440</v>
      </c>
      <c r="I64" s="66">
        <v>591.43810160918952</v>
      </c>
      <c r="J64" s="66">
        <v>453.76710014628998</v>
      </c>
      <c r="K64" s="66">
        <v>137.67100146289954</v>
      </c>
    </row>
    <row r="65" spans="8:11" ht="14.25" customHeight="1" x14ac:dyDescent="0.35">
      <c r="H65" s="66">
        <v>450</v>
      </c>
      <c r="I65" s="66">
        <v>591.77329637330524</v>
      </c>
      <c r="J65" s="66">
        <v>462.88848148848228</v>
      </c>
      <c r="K65" s="66">
        <v>128.88481488482299</v>
      </c>
    </row>
    <row r="66" spans="8:11" ht="14.25" customHeight="1" x14ac:dyDescent="0.35">
      <c r="H66" s="66">
        <v>460</v>
      </c>
      <c r="I66">
        <v>592.63145190831005</v>
      </c>
      <c r="J66">
        <v>472.05740471893728</v>
      </c>
      <c r="K66">
        <v>120.57404718937272</v>
      </c>
    </row>
    <row r="67" spans="8:11" ht="14.25" customHeight="1" x14ac:dyDescent="0.35">
      <c r="H67" s="66">
        <v>470</v>
      </c>
      <c r="I67">
        <v>593.99099698353166</v>
      </c>
      <c r="J67">
        <v>481.27190881668469</v>
      </c>
      <c r="K67">
        <v>112.71908816684693</v>
      </c>
    </row>
    <row r="68" spans="8:11" ht="14.25" customHeight="1" x14ac:dyDescent="0.35">
      <c r="H68" s="66">
        <v>480</v>
      </c>
      <c r="I68">
        <v>595.83080531892767</v>
      </c>
      <c r="J68">
        <v>490.53007321081162</v>
      </c>
      <c r="K68">
        <v>105.30073210811605</v>
      </c>
    </row>
    <row r="69" spans="8:11" ht="14.25" customHeight="1" x14ac:dyDescent="0.35">
      <c r="H69" s="66">
        <v>490</v>
      </c>
      <c r="I69">
        <v>598.13021511176669</v>
      </c>
      <c r="J69">
        <v>499.83001955561514</v>
      </c>
      <c r="K69">
        <v>98.300195556151522</v>
      </c>
    </row>
    <row r="70" spans="8:11" ht="14.25" customHeight="1" x14ac:dyDescent="0.35">
      <c r="H70" s="66">
        <v>500</v>
      </c>
      <c r="I70">
        <v>600.86904647040353</v>
      </c>
      <c r="J70">
        <v>509.16991331549121</v>
      </c>
      <c r="K70">
        <v>91.699133154912317</v>
      </c>
    </row>
    <row r="71" spans="8:11" ht="14.25" customHeight="1" x14ac:dyDescent="0.35">
      <c r="H71" s="66">
        <v>510</v>
      </c>
      <c r="I71">
        <v>604.02761678203376</v>
      </c>
      <c r="J71">
        <v>518.54796516200304</v>
      </c>
      <c r="K71">
        <v>85.479651620030751</v>
      </c>
    </row>
    <row r="72" spans="8:11" ht="14.25" customHeight="1" x14ac:dyDescent="0.35">
      <c r="H72" s="66">
        <v>520</v>
      </c>
      <c r="I72">
        <v>607.58675404951259</v>
      </c>
      <c r="J72">
        <v>527.96243218631935</v>
      </c>
      <c r="K72">
        <v>79.624321863193217</v>
      </c>
    </row>
    <row r="73" spans="8:11" ht="14.25" customHeight="1" x14ac:dyDescent="0.35">
      <c r="H73" s="66">
        <v>530</v>
      </c>
      <c r="I73">
        <v>611.52780823993498</v>
      </c>
      <c r="J73">
        <v>537.41161893090316</v>
      </c>
      <c r="K73">
        <v>74.116189309031768</v>
      </c>
    </row>
    <row r="74" spans="8:11" ht="14.25" customHeight="1" x14ac:dyDescent="0.35">
      <c r="H74" s="66">
        <v>540</v>
      </c>
      <c r="I74">
        <v>615.83266069473086</v>
      </c>
      <c r="J74">
        <v>546.89387824497555</v>
      </c>
      <c r="K74">
        <v>68.938782449755308</v>
      </c>
    </row>
    <row r="75" spans="8:11" ht="14.25" customHeight="1" x14ac:dyDescent="0.35">
      <c r="H75" s="66">
        <v>550</v>
      </c>
      <c r="I75">
        <v>620.48373165750445</v>
      </c>
      <c r="J75">
        <v>556.40761196886399</v>
      </c>
      <c r="K75">
        <v>64.076119688640446</v>
      </c>
    </row>
    <row r="76" spans="8:11" ht="14.25" customHeight="1" x14ac:dyDescent="0.35">
      <c r="H76" s="66">
        <v>560</v>
      </c>
      <c r="I76">
        <v>625.46398598169048</v>
      </c>
      <c r="J76">
        <v>565.95127145288097</v>
      </c>
      <c r="K76">
        <v>59.512714528809468</v>
      </c>
    </row>
    <row r="77" spans="8:11" ht="14.25" customHeight="1" x14ac:dyDescent="0.3"/>
    <row r="78" spans="8:11" ht="14.25" customHeight="1" x14ac:dyDescent="0.3"/>
    <row r="79" spans="8:11" ht="14.25" customHeight="1" x14ac:dyDescent="0.3"/>
    <row r="80" spans="8:11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3">
    <mergeCell ref="G5:G6"/>
    <mergeCell ref="C22:C23"/>
    <mergeCell ref="C20:C21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000"/>
  <sheetViews>
    <sheetView showGridLines="0" topLeftCell="A2" workbookViewId="0">
      <selection activeCell="I18" sqref="I18:I19"/>
    </sheetView>
  </sheetViews>
  <sheetFormatPr defaultColWidth="12.58203125" defaultRowHeight="15" customHeight="1" x14ac:dyDescent="0.3"/>
  <cols>
    <col min="1" max="1" width="6.75" customWidth="1"/>
    <col min="2" max="2" width="7.58203125" customWidth="1"/>
    <col min="3" max="3" width="32.83203125" customWidth="1"/>
    <col min="4" max="27" width="7.58203125" customWidth="1"/>
  </cols>
  <sheetData>
    <row r="1" spans="2:4" ht="29.5" customHeight="1" x14ac:dyDescent="0.6">
      <c r="B1" s="46" t="s">
        <v>64</v>
      </c>
      <c r="C1" s="67"/>
      <c r="D1" s="68"/>
    </row>
    <row r="2" spans="2:4" ht="14.25" customHeight="1" x14ac:dyDescent="0.3">
      <c r="C2" s="67"/>
      <c r="D2" s="68"/>
    </row>
    <row r="3" spans="2:4" s="4" customFormat="1" ht="20.149999999999999" customHeight="1" x14ac:dyDescent="0.55000000000000004">
      <c r="B3" s="45" t="s">
        <v>53</v>
      </c>
      <c r="C3" s="83"/>
      <c r="D3" s="84"/>
    </row>
    <row r="4" spans="2:4" s="14" customFormat="1" ht="32.15" customHeight="1" x14ac:dyDescent="0.35">
      <c r="C4" s="85" t="s">
        <v>54</v>
      </c>
      <c r="D4" s="86">
        <v>1000</v>
      </c>
    </row>
    <row r="5" spans="2:4" s="14" customFormat="1" ht="32.15" customHeight="1" x14ac:dyDescent="0.35">
      <c r="C5" s="87" t="s">
        <v>55</v>
      </c>
      <c r="D5" s="88">
        <v>200</v>
      </c>
    </row>
    <row r="6" spans="2:4" s="14" customFormat="1" ht="31.5" customHeight="1" x14ac:dyDescent="0.35">
      <c r="C6" s="87" t="s">
        <v>56</v>
      </c>
      <c r="D6" s="88">
        <v>8</v>
      </c>
    </row>
    <row r="7" spans="2:4" s="14" customFormat="1" ht="16.5" customHeight="1" x14ac:dyDescent="0.35">
      <c r="C7" s="87" t="s">
        <v>57</v>
      </c>
      <c r="D7" s="88">
        <v>1.25</v>
      </c>
    </row>
    <row r="8" spans="2:4" s="14" customFormat="1" ht="16.5" customHeight="1" x14ac:dyDescent="0.35">
      <c r="C8" s="89" t="s">
        <v>58</v>
      </c>
      <c r="D8" s="90">
        <v>0.95</v>
      </c>
    </row>
    <row r="9" spans="2:4" ht="14.25" customHeight="1" x14ac:dyDescent="0.3">
      <c r="C9" s="67"/>
      <c r="D9" s="68"/>
    </row>
    <row r="10" spans="2:4" s="4" customFormat="1" ht="20.149999999999999" customHeight="1" x14ac:dyDescent="0.55000000000000004">
      <c r="B10" s="45" t="s">
        <v>59</v>
      </c>
      <c r="C10" s="83"/>
      <c r="D10" s="84"/>
    </row>
    <row r="11" spans="2:4" s="14" customFormat="1" ht="16.5" customHeight="1" x14ac:dyDescent="0.35">
      <c r="C11" s="85" t="s">
        <v>60</v>
      </c>
      <c r="D11" s="86">
        <f>D4*D6</f>
        <v>8000</v>
      </c>
    </row>
    <row r="12" spans="2:4" s="14" customFormat="1" ht="16.5" customHeight="1" x14ac:dyDescent="0.35">
      <c r="C12" s="89" t="s">
        <v>63</v>
      </c>
      <c r="D12" s="91">
        <f>SQRT(D6*D5*D5+(D4^2)*(D7^2))</f>
        <v>1372.0422734012243</v>
      </c>
    </row>
    <row r="13" spans="2:4" ht="14.25" customHeight="1" x14ac:dyDescent="0.3">
      <c r="C13" s="67"/>
      <c r="D13" s="68"/>
    </row>
    <row r="14" spans="2:4" s="4" customFormat="1" ht="20.149999999999999" customHeight="1" x14ac:dyDescent="0.55000000000000004">
      <c r="B14" s="45" t="s">
        <v>61</v>
      </c>
      <c r="C14" s="83"/>
      <c r="D14" s="84"/>
    </row>
    <row r="15" spans="2:4" s="14" customFormat="1" ht="16.5" customHeight="1" x14ac:dyDescent="0.35">
      <c r="C15" s="85" t="s">
        <v>24</v>
      </c>
      <c r="D15" s="86">
        <f>NORMSINV(D8)</f>
        <v>1.6448536269514715</v>
      </c>
    </row>
    <row r="16" spans="2:4" s="14" customFormat="1" ht="16.5" customHeight="1" x14ac:dyDescent="0.35">
      <c r="C16" s="92" t="s">
        <v>62</v>
      </c>
      <c r="D16" s="93">
        <f>D11+D15*D12</f>
        <v>10256.808709734745</v>
      </c>
    </row>
    <row r="17" spans="3:4" ht="14.25" customHeight="1" x14ac:dyDescent="0.3">
      <c r="C17" s="67"/>
      <c r="D17" s="68"/>
    </row>
    <row r="18" spans="3:4" ht="14.25" customHeight="1" x14ac:dyDescent="0.3">
      <c r="C18" s="67"/>
      <c r="D18" s="68"/>
    </row>
    <row r="19" spans="3:4" ht="14.25" customHeight="1" x14ac:dyDescent="0.3">
      <c r="C19" s="67"/>
      <c r="D19" s="68"/>
    </row>
    <row r="20" spans="3:4" ht="14.25" customHeight="1" x14ac:dyDescent="0.3">
      <c r="C20" s="67"/>
      <c r="D20" s="68"/>
    </row>
    <row r="21" spans="3:4" ht="14.25" customHeight="1" x14ac:dyDescent="0.3">
      <c r="C21" s="67"/>
      <c r="D21" s="68"/>
    </row>
    <row r="22" spans="3:4" ht="14.25" customHeight="1" x14ac:dyDescent="0.3">
      <c r="C22" s="67"/>
      <c r="D22" s="68"/>
    </row>
    <row r="23" spans="3:4" ht="14.25" customHeight="1" x14ac:dyDescent="0.3">
      <c r="C23" s="67"/>
      <c r="D23" s="68"/>
    </row>
    <row r="24" spans="3:4" ht="14.25" customHeight="1" x14ac:dyDescent="0.3">
      <c r="C24" s="67"/>
      <c r="D24" s="68"/>
    </row>
    <row r="25" spans="3:4" ht="14.25" customHeight="1" x14ac:dyDescent="0.3">
      <c r="C25" s="67"/>
      <c r="D25" s="68"/>
    </row>
    <row r="26" spans="3:4" ht="14.25" customHeight="1" x14ac:dyDescent="0.3">
      <c r="C26" s="67"/>
      <c r="D26" s="68"/>
    </row>
    <row r="27" spans="3:4" ht="14.25" customHeight="1" x14ac:dyDescent="0.3">
      <c r="C27" s="67"/>
      <c r="D27" s="68"/>
    </row>
    <row r="28" spans="3:4" ht="14.25" customHeight="1" x14ac:dyDescent="0.3">
      <c r="C28" s="67"/>
      <c r="D28" s="68"/>
    </row>
    <row r="29" spans="3:4" ht="14.25" customHeight="1" x14ac:dyDescent="0.3">
      <c r="C29" s="67"/>
      <c r="D29" s="68"/>
    </row>
    <row r="30" spans="3:4" ht="14.25" customHeight="1" x14ac:dyDescent="0.3">
      <c r="C30" s="67"/>
      <c r="D30" s="68"/>
    </row>
    <row r="31" spans="3:4" ht="14.25" customHeight="1" x14ac:dyDescent="0.3">
      <c r="C31" s="67"/>
      <c r="D31" s="68"/>
    </row>
    <row r="32" spans="3:4" ht="14.25" customHeight="1" x14ac:dyDescent="0.3">
      <c r="C32" s="67"/>
      <c r="D32" s="68"/>
    </row>
    <row r="33" spans="3:4" ht="14.25" customHeight="1" x14ac:dyDescent="0.3">
      <c r="C33" s="67"/>
      <c r="D33" s="68"/>
    </row>
    <row r="34" spans="3:4" ht="14.25" customHeight="1" x14ac:dyDescent="0.3">
      <c r="C34" s="67"/>
      <c r="D34" s="68"/>
    </row>
    <row r="35" spans="3:4" ht="14.25" customHeight="1" x14ac:dyDescent="0.3">
      <c r="C35" s="67"/>
      <c r="D35" s="68"/>
    </row>
    <row r="36" spans="3:4" ht="14.25" customHeight="1" x14ac:dyDescent="0.3">
      <c r="C36" s="67"/>
      <c r="D36" s="68"/>
    </row>
    <row r="37" spans="3:4" ht="14.25" customHeight="1" x14ac:dyDescent="0.3">
      <c r="C37" s="67"/>
      <c r="D37" s="68"/>
    </row>
    <row r="38" spans="3:4" ht="14.25" customHeight="1" x14ac:dyDescent="0.3">
      <c r="C38" s="67"/>
      <c r="D38" s="68"/>
    </row>
    <row r="39" spans="3:4" ht="14.25" customHeight="1" x14ac:dyDescent="0.3">
      <c r="C39" s="67"/>
      <c r="D39" s="68"/>
    </row>
    <row r="40" spans="3:4" ht="14.25" customHeight="1" x14ac:dyDescent="0.3">
      <c r="C40" s="67"/>
      <c r="D40" s="68"/>
    </row>
    <row r="41" spans="3:4" ht="14.25" customHeight="1" x14ac:dyDescent="0.3">
      <c r="C41" s="67"/>
      <c r="D41" s="68"/>
    </row>
    <row r="42" spans="3:4" ht="14.25" customHeight="1" x14ac:dyDescent="0.3">
      <c r="C42" s="67"/>
      <c r="D42" s="68"/>
    </row>
    <row r="43" spans="3:4" ht="14.25" customHeight="1" x14ac:dyDescent="0.3">
      <c r="C43" s="67"/>
      <c r="D43" s="68"/>
    </row>
    <row r="44" spans="3:4" ht="14.25" customHeight="1" x14ac:dyDescent="0.3">
      <c r="C44" s="67"/>
      <c r="D44" s="68"/>
    </row>
    <row r="45" spans="3:4" ht="14.25" customHeight="1" x14ac:dyDescent="0.3">
      <c r="C45" s="67"/>
      <c r="D45" s="68"/>
    </row>
    <row r="46" spans="3:4" ht="14.25" customHeight="1" x14ac:dyDescent="0.3">
      <c r="C46" s="67"/>
      <c r="D46" s="68"/>
    </row>
    <row r="47" spans="3:4" ht="14.25" customHeight="1" x14ac:dyDescent="0.3">
      <c r="C47" s="67"/>
      <c r="D47" s="68"/>
    </row>
    <row r="48" spans="3:4" ht="14.25" customHeight="1" x14ac:dyDescent="0.3">
      <c r="C48" s="67"/>
      <c r="D48" s="68"/>
    </row>
    <row r="49" spans="3:4" ht="14.25" customHeight="1" x14ac:dyDescent="0.3">
      <c r="C49" s="67"/>
      <c r="D49" s="68"/>
    </row>
    <row r="50" spans="3:4" ht="14.25" customHeight="1" x14ac:dyDescent="0.3">
      <c r="C50" s="67"/>
      <c r="D50" s="68"/>
    </row>
    <row r="51" spans="3:4" ht="14.25" customHeight="1" x14ac:dyDescent="0.3">
      <c r="C51" s="67"/>
      <c r="D51" s="68"/>
    </row>
    <row r="52" spans="3:4" ht="14.25" customHeight="1" x14ac:dyDescent="0.3">
      <c r="C52" s="67"/>
      <c r="D52" s="68"/>
    </row>
    <row r="53" spans="3:4" ht="14.25" customHeight="1" x14ac:dyDescent="0.3">
      <c r="C53" s="67"/>
      <c r="D53" s="68"/>
    </row>
    <row r="54" spans="3:4" ht="14.25" customHeight="1" x14ac:dyDescent="0.3">
      <c r="C54" s="67"/>
      <c r="D54" s="68"/>
    </row>
    <row r="55" spans="3:4" ht="14.25" customHeight="1" x14ac:dyDescent="0.3">
      <c r="C55" s="67"/>
      <c r="D55" s="68"/>
    </row>
    <row r="56" spans="3:4" ht="14.25" customHeight="1" x14ac:dyDescent="0.3">
      <c r="C56" s="67"/>
      <c r="D56" s="68"/>
    </row>
    <row r="57" spans="3:4" ht="14.25" customHeight="1" x14ac:dyDescent="0.3">
      <c r="C57" s="67"/>
      <c r="D57" s="68"/>
    </row>
    <row r="58" spans="3:4" ht="14.25" customHeight="1" x14ac:dyDescent="0.3">
      <c r="C58" s="67"/>
      <c r="D58" s="68"/>
    </row>
    <row r="59" spans="3:4" ht="14.25" customHeight="1" x14ac:dyDescent="0.3">
      <c r="C59" s="67"/>
      <c r="D59" s="68"/>
    </row>
    <row r="60" spans="3:4" ht="14.25" customHeight="1" x14ac:dyDescent="0.3">
      <c r="C60" s="67"/>
      <c r="D60" s="68"/>
    </row>
    <row r="61" spans="3:4" ht="14.25" customHeight="1" x14ac:dyDescent="0.3">
      <c r="C61" s="67"/>
      <c r="D61" s="68"/>
    </row>
    <row r="62" spans="3:4" ht="14.25" customHeight="1" x14ac:dyDescent="0.3">
      <c r="C62" s="67"/>
      <c r="D62" s="68"/>
    </row>
    <row r="63" spans="3:4" ht="14.25" customHeight="1" x14ac:dyDescent="0.3">
      <c r="C63" s="67"/>
      <c r="D63" s="68"/>
    </row>
    <row r="64" spans="3:4" ht="14.25" customHeight="1" x14ac:dyDescent="0.3">
      <c r="C64" s="67"/>
      <c r="D64" s="68"/>
    </row>
    <row r="65" spans="3:4" ht="14.25" customHeight="1" x14ac:dyDescent="0.3">
      <c r="C65" s="67"/>
      <c r="D65" s="68"/>
    </row>
    <row r="66" spans="3:4" ht="14.25" customHeight="1" x14ac:dyDescent="0.3">
      <c r="C66" s="67"/>
      <c r="D66" s="68"/>
    </row>
    <row r="67" spans="3:4" ht="14.25" customHeight="1" x14ac:dyDescent="0.3">
      <c r="C67" s="67"/>
      <c r="D67" s="68"/>
    </row>
    <row r="68" spans="3:4" ht="14.25" customHeight="1" x14ac:dyDescent="0.3">
      <c r="C68" s="67"/>
      <c r="D68" s="68"/>
    </row>
    <row r="69" spans="3:4" ht="14.25" customHeight="1" x14ac:dyDescent="0.3">
      <c r="C69" s="67"/>
      <c r="D69" s="68"/>
    </row>
    <row r="70" spans="3:4" ht="14.25" customHeight="1" x14ac:dyDescent="0.3">
      <c r="C70" s="67"/>
      <c r="D70" s="68"/>
    </row>
    <row r="71" spans="3:4" ht="14.25" customHeight="1" x14ac:dyDescent="0.3">
      <c r="C71" s="67"/>
      <c r="D71" s="68"/>
    </row>
    <row r="72" spans="3:4" ht="14.25" customHeight="1" x14ac:dyDescent="0.3">
      <c r="C72" s="67"/>
      <c r="D72" s="68"/>
    </row>
    <row r="73" spans="3:4" ht="14.25" customHeight="1" x14ac:dyDescent="0.3">
      <c r="C73" s="67"/>
      <c r="D73" s="68"/>
    </row>
    <row r="74" spans="3:4" ht="14.25" customHeight="1" x14ac:dyDescent="0.3">
      <c r="C74" s="67"/>
      <c r="D74" s="68"/>
    </row>
    <row r="75" spans="3:4" ht="14.25" customHeight="1" x14ac:dyDescent="0.3">
      <c r="C75" s="67"/>
      <c r="D75" s="68"/>
    </row>
    <row r="76" spans="3:4" ht="14.25" customHeight="1" x14ac:dyDescent="0.3">
      <c r="C76" s="67"/>
      <c r="D76" s="68"/>
    </row>
    <row r="77" spans="3:4" ht="14.25" customHeight="1" x14ac:dyDescent="0.3">
      <c r="C77" s="67"/>
      <c r="D77" s="68"/>
    </row>
    <row r="78" spans="3:4" ht="14.25" customHeight="1" x14ac:dyDescent="0.3">
      <c r="C78" s="67"/>
      <c r="D78" s="68"/>
    </row>
    <row r="79" spans="3:4" ht="14.25" customHeight="1" x14ac:dyDescent="0.3">
      <c r="C79" s="67"/>
      <c r="D79" s="68"/>
    </row>
    <row r="80" spans="3:4" ht="14.25" customHeight="1" x14ac:dyDescent="0.3">
      <c r="C80" s="67"/>
      <c r="D80" s="68"/>
    </row>
    <row r="81" spans="3:4" ht="14.25" customHeight="1" x14ac:dyDescent="0.3">
      <c r="C81" s="67"/>
      <c r="D81" s="68"/>
    </row>
    <row r="82" spans="3:4" ht="14.25" customHeight="1" x14ac:dyDescent="0.3">
      <c r="C82" s="67"/>
      <c r="D82" s="68"/>
    </row>
    <row r="83" spans="3:4" ht="14.25" customHeight="1" x14ac:dyDescent="0.3">
      <c r="C83" s="67"/>
      <c r="D83" s="68"/>
    </row>
    <row r="84" spans="3:4" ht="14.25" customHeight="1" x14ac:dyDescent="0.3">
      <c r="C84" s="67"/>
      <c r="D84" s="68"/>
    </row>
    <row r="85" spans="3:4" ht="14.25" customHeight="1" x14ac:dyDescent="0.3">
      <c r="C85" s="67"/>
      <c r="D85" s="68"/>
    </row>
    <row r="86" spans="3:4" ht="14.25" customHeight="1" x14ac:dyDescent="0.3">
      <c r="C86" s="67"/>
      <c r="D86" s="68"/>
    </row>
    <row r="87" spans="3:4" ht="14.25" customHeight="1" x14ac:dyDescent="0.3">
      <c r="C87" s="67"/>
      <c r="D87" s="68"/>
    </row>
    <row r="88" spans="3:4" ht="14.25" customHeight="1" x14ac:dyDescent="0.3">
      <c r="C88" s="67"/>
      <c r="D88" s="68"/>
    </row>
    <row r="89" spans="3:4" ht="14.25" customHeight="1" x14ac:dyDescent="0.3">
      <c r="C89" s="67"/>
      <c r="D89" s="68"/>
    </row>
    <row r="90" spans="3:4" ht="14.25" customHeight="1" x14ac:dyDescent="0.3">
      <c r="C90" s="67"/>
      <c r="D90" s="68"/>
    </row>
    <row r="91" spans="3:4" ht="14.25" customHeight="1" x14ac:dyDescent="0.3">
      <c r="C91" s="67"/>
      <c r="D91" s="68"/>
    </row>
    <row r="92" spans="3:4" ht="14.25" customHeight="1" x14ac:dyDescent="0.3">
      <c r="C92" s="67"/>
      <c r="D92" s="68"/>
    </row>
    <row r="93" spans="3:4" ht="14.25" customHeight="1" x14ac:dyDescent="0.3">
      <c r="C93" s="67"/>
      <c r="D93" s="68"/>
    </row>
    <row r="94" spans="3:4" ht="14.25" customHeight="1" x14ac:dyDescent="0.3">
      <c r="C94" s="67"/>
      <c r="D94" s="68"/>
    </row>
    <row r="95" spans="3:4" ht="14.25" customHeight="1" x14ac:dyDescent="0.3">
      <c r="C95" s="67"/>
      <c r="D95" s="68"/>
    </row>
    <row r="96" spans="3:4" ht="14.25" customHeight="1" x14ac:dyDescent="0.3">
      <c r="C96" s="67"/>
      <c r="D96" s="68"/>
    </row>
    <row r="97" spans="3:4" ht="14.25" customHeight="1" x14ac:dyDescent="0.3">
      <c r="C97" s="67"/>
      <c r="D97" s="68"/>
    </row>
    <row r="98" spans="3:4" ht="14.25" customHeight="1" x14ac:dyDescent="0.3">
      <c r="C98" s="67"/>
      <c r="D98" s="68"/>
    </row>
    <row r="99" spans="3:4" ht="14.25" customHeight="1" x14ac:dyDescent="0.3">
      <c r="C99" s="67"/>
      <c r="D99" s="68"/>
    </row>
    <row r="100" spans="3:4" ht="14.25" customHeight="1" x14ac:dyDescent="0.3">
      <c r="C100" s="67"/>
      <c r="D100" s="68"/>
    </row>
    <row r="101" spans="3:4" ht="14.25" customHeight="1" x14ac:dyDescent="0.3">
      <c r="C101" s="67"/>
      <c r="D101" s="68"/>
    </row>
    <row r="102" spans="3:4" ht="14.25" customHeight="1" x14ac:dyDescent="0.3">
      <c r="C102" s="67"/>
      <c r="D102" s="68"/>
    </row>
    <row r="103" spans="3:4" ht="14.25" customHeight="1" x14ac:dyDescent="0.3">
      <c r="C103" s="67"/>
      <c r="D103" s="68"/>
    </row>
    <row r="104" spans="3:4" ht="14.25" customHeight="1" x14ac:dyDescent="0.3">
      <c r="C104" s="67"/>
      <c r="D104" s="68"/>
    </row>
    <row r="105" spans="3:4" ht="14.25" customHeight="1" x14ac:dyDescent="0.3">
      <c r="C105" s="67"/>
      <c r="D105" s="68"/>
    </row>
    <row r="106" spans="3:4" ht="14.25" customHeight="1" x14ac:dyDescent="0.3">
      <c r="C106" s="67"/>
      <c r="D106" s="68"/>
    </row>
    <row r="107" spans="3:4" ht="14.25" customHeight="1" x14ac:dyDescent="0.3">
      <c r="C107" s="67"/>
      <c r="D107" s="68"/>
    </row>
    <row r="108" spans="3:4" ht="14.25" customHeight="1" x14ac:dyDescent="0.3">
      <c r="C108" s="67"/>
      <c r="D108" s="68"/>
    </row>
    <row r="109" spans="3:4" ht="14.25" customHeight="1" x14ac:dyDescent="0.3">
      <c r="C109" s="67"/>
      <c r="D109" s="68"/>
    </row>
    <row r="110" spans="3:4" ht="14.25" customHeight="1" x14ac:dyDescent="0.3">
      <c r="C110" s="67"/>
      <c r="D110" s="68"/>
    </row>
    <row r="111" spans="3:4" ht="14.25" customHeight="1" x14ac:dyDescent="0.3">
      <c r="C111" s="67"/>
      <c r="D111" s="68"/>
    </row>
    <row r="112" spans="3:4" ht="14.25" customHeight="1" x14ac:dyDescent="0.3">
      <c r="C112" s="67"/>
      <c r="D112" s="68"/>
    </row>
    <row r="113" spans="3:4" ht="14.25" customHeight="1" x14ac:dyDescent="0.3">
      <c r="C113" s="67"/>
      <c r="D113" s="68"/>
    </row>
    <row r="114" spans="3:4" ht="14.25" customHeight="1" x14ac:dyDescent="0.3">
      <c r="C114" s="67"/>
      <c r="D114" s="68"/>
    </row>
    <row r="115" spans="3:4" ht="14.25" customHeight="1" x14ac:dyDescent="0.3">
      <c r="C115" s="67"/>
      <c r="D115" s="68"/>
    </row>
    <row r="116" spans="3:4" ht="14.25" customHeight="1" x14ac:dyDescent="0.3">
      <c r="C116" s="67"/>
      <c r="D116" s="68"/>
    </row>
    <row r="117" spans="3:4" ht="14.25" customHeight="1" x14ac:dyDescent="0.3">
      <c r="C117" s="67"/>
      <c r="D117" s="68"/>
    </row>
    <row r="118" spans="3:4" ht="14.25" customHeight="1" x14ac:dyDescent="0.3">
      <c r="C118" s="67"/>
      <c r="D118" s="68"/>
    </row>
    <row r="119" spans="3:4" ht="14.25" customHeight="1" x14ac:dyDescent="0.3">
      <c r="C119" s="67"/>
      <c r="D119" s="68"/>
    </row>
    <row r="120" spans="3:4" ht="14.25" customHeight="1" x14ac:dyDescent="0.3">
      <c r="C120" s="67"/>
      <c r="D120" s="68"/>
    </row>
    <row r="121" spans="3:4" ht="14.25" customHeight="1" x14ac:dyDescent="0.3">
      <c r="C121" s="67"/>
      <c r="D121" s="68"/>
    </row>
    <row r="122" spans="3:4" ht="14.25" customHeight="1" x14ac:dyDescent="0.3">
      <c r="C122" s="67"/>
      <c r="D122" s="68"/>
    </row>
    <row r="123" spans="3:4" ht="14.25" customHeight="1" x14ac:dyDescent="0.3">
      <c r="C123" s="67"/>
      <c r="D123" s="68"/>
    </row>
    <row r="124" spans="3:4" ht="14.25" customHeight="1" x14ac:dyDescent="0.3">
      <c r="C124" s="67"/>
      <c r="D124" s="68"/>
    </row>
    <row r="125" spans="3:4" ht="14.25" customHeight="1" x14ac:dyDescent="0.3">
      <c r="C125" s="67"/>
      <c r="D125" s="68"/>
    </row>
    <row r="126" spans="3:4" ht="14.25" customHeight="1" x14ac:dyDescent="0.3">
      <c r="C126" s="67"/>
      <c r="D126" s="68"/>
    </row>
    <row r="127" spans="3:4" ht="14.25" customHeight="1" x14ac:dyDescent="0.3">
      <c r="C127" s="67"/>
      <c r="D127" s="68"/>
    </row>
    <row r="128" spans="3:4" ht="14.25" customHeight="1" x14ac:dyDescent="0.3">
      <c r="C128" s="67"/>
      <c r="D128" s="68"/>
    </row>
    <row r="129" spans="3:4" ht="14.25" customHeight="1" x14ac:dyDescent="0.3">
      <c r="C129" s="67"/>
      <c r="D129" s="68"/>
    </row>
    <row r="130" spans="3:4" ht="14.25" customHeight="1" x14ac:dyDescent="0.3">
      <c r="C130" s="67"/>
      <c r="D130" s="68"/>
    </row>
    <row r="131" spans="3:4" ht="14.25" customHeight="1" x14ac:dyDescent="0.3">
      <c r="C131" s="67"/>
      <c r="D131" s="68"/>
    </row>
    <row r="132" spans="3:4" ht="14.25" customHeight="1" x14ac:dyDescent="0.3">
      <c r="C132" s="67"/>
      <c r="D132" s="68"/>
    </row>
    <row r="133" spans="3:4" ht="14.25" customHeight="1" x14ac:dyDescent="0.3">
      <c r="C133" s="67"/>
      <c r="D133" s="68"/>
    </row>
    <row r="134" spans="3:4" ht="14.25" customHeight="1" x14ac:dyDescent="0.3">
      <c r="C134" s="67"/>
      <c r="D134" s="68"/>
    </row>
    <row r="135" spans="3:4" ht="14.25" customHeight="1" x14ac:dyDescent="0.3">
      <c r="C135" s="67"/>
      <c r="D135" s="68"/>
    </row>
    <row r="136" spans="3:4" ht="14.25" customHeight="1" x14ac:dyDescent="0.3">
      <c r="C136" s="67"/>
      <c r="D136" s="68"/>
    </row>
    <row r="137" spans="3:4" ht="14.25" customHeight="1" x14ac:dyDescent="0.3">
      <c r="C137" s="67"/>
      <c r="D137" s="68"/>
    </row>
    <row r="138" spans="3:4" ht="14.25" customHeight="1" x14ac:dyDescent="0.3">
      <c r="C138" s="67"/>
      <c r="D138" s="68"/>
    </row>
    <row r="139" spans="3:4" ht="14.25" customHeight="1" x14ac:dyDescent="0.3">
      <c r="C139" s="67"/>
      <c r="D139" s="68"/>
    </row>
    <row r="140" spans="3:4" ht="14.25" customHeight="1" x14ac:dyDescent="0.3">
      <c r="C140" s="67"/>
      <c r="D140" s="68"/>
    </row>
    <row r="141" spans="3:4" ht="14.25" customHeight="1" x14ac:dyDescent="0.3">
      <c r="C141" s="67"/>
      <c r="D141" s="68"/>
    </row>
    <row r="142" spans="3:4" ht="14.25" customHeight="1" x14ac:dyDescent="0.3">
      <c r="C142" s="67"/>
      <c r="D142" s="68"/>
    </row>
    <row r="143" spans="3:4" ht="14.25" customHeight="1" x14ac:dyDescent="0.3">
      <c r="C143" s="67"/>
      <c r="D143" s="68"/>
    </row>
    <row r="144" spans="3:4" ht="14.25" customHeight="1" x14ac:dyDescent="0.3">
      <c r="C144" s="67"/>
      <c r="D144" s="68"/>
    </row>
    <row r="145" spans="3:4" ht="14.25" customHeight="1" x14ac:dyDescent="0.3">
      <c r="C145" s="67"/>
      <c r="D145" s="68"/>
    </row>
    <row r="146" spans="3:4" ht="14.25" customHeight="1" x14ac:dyDescent="0.3">
      <c r="C146" s="67"/>
      <c r="D146" s="68"/>
    </row>
    <row r="147" spans="3:4" ht="14.25" customHeight="1" x14ac:dyDescent="0.3">
      <c r="C147" s="67"/>
      <c r="D147" s="68"/>
    </row>
    <row r="148" spans="3:4" ht="14.25" customHeight="1" x14ac:dyDescent="0.3">
      <c r="C148" s="67"/>
      <c r="D148" s="68"/>
    </row>
    <row r="149" spans="3:4" ht="14.25" customHeight="1" x14ac:dyDescent="0.3">
      <c r="C149" s="67"/>
      <c r="D149" s="68"/>
    </row>
    <row r="150" spans="3:4" ht="14.25" customHeight="1" x14ac:dyDescent="0.3">
      <c r="C150" s="67"/>
      <c r="D150" s="68"/>
    </row>
    <row r="151" spans="3:4" ht="14.25" customHeight="1" x14ac:dyDescent="0.3">
      <c r="C151" s="67"/>
      <c r="D151" s="68"/>
    </row>
    <row r="152" spans="3:4" ht="14.25" customHeight="1" x14ac:dyDescent="0.3">
      <c r="C152" s="67"/>
      <c r="D152" s="68"/>
    </row>
    <row r="153" spans="3:4" ht="14.25" customHeight="1" x14ac:dyDescent="0.3">
      <c r="C153" s="67"/>
      <c r="D153" s="68"/>
    </row>
    <row r="154" spans="3:4" ht="14.25" customHeight="1" x14ac:dyDescent="0.3">
      <c r="C154" s="67"/>
      <c r="D154" s="68"/>
    </row>
    <row r="155" spans="3:4" ht="14.25" customHeight="1" x14ac:dyDescent="0.3">
      <c r="C155" s="67"/>
      <c r="D155" s="68"/>
    </row>
    <row r="156" spans="3:4" ht="14.25" customHeight="1" x14ac:dyDescent="0.3">
      <c r="C156" s="67"/>
      <c r="D156" s="68"/>
    </row>
    <row r="157" spans="3:4" ht="14.25" customHeight="1" x14ac:dyDescent="0.3">
      <c r="C157" s="67"/>
      <c r="D157" s="68"/>
    </row>
    <row r="158" spans="3:4" ht="14.25" customHeight="1" x14ac:dyDescent="0.3">
      <c r="C158" s="67"/>
      <c r="D158" s="68"/>
    </row>
    <row r="159" spans="3:4" ht="14.25" customHeight="1" x14ac:dyDescent="0.3">
      <c r="C159" s="67"/>
      <c r="D159" s="68"/>
    </row>
    <row r="160" spans="3:4" ht="14.25" customHeight="1" x14ac:dyDescent="0.3">
      <c r="C160" s="67"/>
      <c r="D160" s="68"/>
    </row>
    <row r="161" spans="3:4" ht="14.25" customHeight="1" x14ac:dyDescent="0.3">
      <c r="C161" s="67"/>
      <c r="D161" s="68"/>
    </row>
    <row r="162" spans="3:4" ht="14.25" customHeight="1" x14ac:dyDescent="0.3">
      <c r="C162" s="67"/>
      <c r="D162" s="68"/>
    </row>
    <row r="163" spans="3:4" ht="14.25" customHeight="1" x14ac:dyDescent="0.3">
      <c r="C163" s="67"/>
      <c r="D163" s="68"/>
    </row>
    <row r="164" spans="3:4" ht="14.25" customHeight="1" x14ac:dyDescent="0.3">
      <c r="C164" s="67"/>
      <c r="D164" s="68"/>
    </row>
    <row r="165" spans="3:4" ht="14.25" customHeight="1" x14ac:dyDescent="0.3">
      <c r="C165" s="67"/>
      <c r="D165" s="68"/>
    </row>
    <row r="166" spans="3:4" ht="14.25" customHeight="1" x14ac:dyDescent="0.3">
      <c r="C166" s="67"/>
      <c r="D166" s="68"/>
    </row>
    <row r="167" spans="3:4" ht="14.25" customHeight="1" x14ac:dyDescent="0.3">
      <c r="C167" s="67"/>
      <c r="D167" s="68"/>
    </row>
    <row r="168" spans="3:4" ht="14.25" customHeight="1" x14ac:dyDescent="0.3">
      <c r="C168" s="67"/>
      <c r="D168" s="68"/>
    </row>
    <row r="169" spans="3:4" ht="14.25" customHeight="1" x14ac:dyDescent="0.3">
      <c r="C169" s="67"/>
      <c r="D169" s="68"/>
    </row>
    <row r="170" spans="3:4" ht="14.25" customHeight="1" x14ac:dyDescent="0.3">
      <c r="C170" s="67"/>
      <c r="D170" s="68"/>
    </row>
    <row r="171" spans="3:4" ht="14.25" customHeight="1" x14ac:dyDescent="0.3">
      <c r="C171" s="67"/>
      <c r="D171" s="68"/>
    </row>
    <row r="172" spans="3:4" ht="14.25" customHeight="1" x14ac:dyDescent="0.3">
      <c r="C172" s="67"/>
      <c r="D172" s="68"/>
    </row>
    <row r="173" spans="3:4" ht="14.25" customHeight="1" x14ac:dyDescent="0.3">
      <c r="C173" s="67"/>
      <c r="D173" s="68"/>
    </row>
    <row r="174" spans="3:4" ht="14.25" customHeight="1" x14ac:dyDescent="0.3">
      <c r="C174" s="67"/>
      <c r="D174" s="68"/>
    </row>
    <row r="175" spans="3:4" ht="14.25" customHeight="1" x14ac:dyDescent="0.3">
      <c r="C175" s="67"/>
      <c r="D175" s="68"/>
    </row>
    <row r="176" spans="3:4" ht="14.25" customHeight="1" x14ac:dyDescent="0.3">
      <c r="C176" s="67"/>
      <c r="D176" s="68"/>
    </row>
    <row r="177" spans="3:4" ht="14.25" customHeight="1" x14ac:dyDescent="0.3">
      <c r="C177" s="67"/>
      <c r="D177" s="68"/>
    </row>
    <row r="178" spans="3:4" ht="14.25" customHeight="1" x14ac:dyDescent="0.3">
      <c r="C178" s="67"/>
      <c r="D178" s="68"/>
    </row>
    <row r="179" spans="3:4" ht="14.25" customHeight="1" x14ac:dyDescent="0.3">
      <c r="C179" s="67"/>
      <c r="D179" s="68"/>
    </row>
    <row r="180" spans="3:4" ht="14.25" customHeight="1" x14ac:dyDescent="0.3">
      <c r="C180" s="67"/>
      <c r="D180" s="68"/>
    </row>
    <row r="181" spans="3:4" ht="14.25" customHeight="1" x14ac:dyDescent="0.3">
      <c r="C181" s="67"/>
      <c r="D181" s="68"/>
    </row>
    <row r="182" spans="3:4" ht="14.25" customHeight="1" x14ac:dyDescent="0.3">
      <c r="C182" s="67"/>
      <c r="D182" s="68"/>
    </row>
    <row r="183" spans="3:4" ht="14.25" customHeight="1" x14ac:dyDescent="0.3">
      <c r="C183" s="67"/>
      <c r="D183" s="68"/>
    </row>
    <row r="184" spans="3:4" ht="14.25" customHeight="1" x14ac:dyDescent="0.3">
      <c r="C184" s="67"/>
      <c r="D184" s="68"/>
    </row>
    <row r="185" spans="3:4" ht="14.25" customHeight="1" x14ac:dyDescent="0.3">
      <c r="C185" s="67"/>
      <c r="D185" s="68"/>
    </row>
    <row r="186" spans="3:4" ht="14.25" customHeight="1" x14ac:dyDescent="0.3">
      <c r="C186" s="67"/>
      <c r="D186" s="68"/>
    </row>
    <row r="187" spans="3:4" ht="14.25" customHeight="1" x14ac:dyDescent="0.3">
      <c r="C187" s="67"/>
      <c r="D187" s="68"/>
    </row>
    <row r="188" spans="3:4" ht="14.25" customHeight="1" x14ac:dyDescent="0.3">
      <c r="C188" s="67"/>
      <c r="D188" s="68"/>
    </row>
    <row r="189" spans="3:4" ht="14.25" customHeight="1" x14ac:dyDescent="0.3">
      <c r="C189" s="67"/>
      <c r="D189" s="68"/>
    </row>
    <row r="190" spans="3:4" ht="14.25" customHeight="1" x14ac:dyDescent="0.3">
      <c r="C190" s="67"/>
      <c r="D190" s="68"/>
    </row>
    <row r="191" spans="3:4" ht="14.25" customHeight="1" x14ac:dyDescent="0.3">
      <c r="C191" s="67"/>
      <c r="D191" s="68"/>
    </row>
    <row r="192" spans="3:4" ht="14.25" customHeight="1" x14ac:dyDescent="0.3">
      <c r="C192" s="67"/>
      <c r="D192" s="68"/>
    </row>
    <row r="193" spans="3:4" ht="14.25" customHeight="1" x14ac:dyDescent="0.3">
      <c r="C193" s="67"/>
      <c r="D193" s="68"/>
    </row>
    <row r="194" spans="3:4" ht="14.25" customHeight="1" x14ac:dyDescent="0.3">
      <c r="C194" s="67"/>
      <c r="D194" s="68"/>
    </row>
    <row r="195" spans="3:4" ht="14.25" customHeight="1" x14ac:dyDescent="0.3">
      <c r="C195" s="67"/>
      <c r="D195" s="68"/>
    </row>
    <row r="196" spans="3:4" ht="14.25" customHeight="1" x14ac:dyDescent="0.3">
      <c r="C196" s="67"/>
      <c r="D196" s="68"/>
    </row>
    <row r="197" spans="3:4" ht="14.25" customHeight="1" x14ac:dyDescent="0.3">
      <c r="C197" s="67"/>
      <c r="D197" s="68"/>
    </row>
    <row r="198" spans="3:4" ht="14.25" customHeight="1" x14ac:dyDescent="0.3">
      <c r="C198" s="67"/>
      <c r="D198" s="68"/>
    </row>
    <row r="199" spans="3:4" ht="14.25" customHeight="1" x14ac:dyDescent="0.3">
      <c r="C199" s="67"/>
      <c r="D199" s="68"/>
    </row>
    <row r="200" spans="3:4" ht="14.25" customHeight="1" x14ac:dyDescent="0.3">
      <c r="C200" s="67"/>
      <c r="D200" s="68"/>
    </row>
    <row r="201" spans="3:4" ht="14.25" customHeight="1" x14ac:dyDescent="0.3">
      <c r="C201" s="67"/>
      <c r="D201" s="68"/>
    </row>
    <row r="202" spans="3:4" ht="14.25" customHeight="1" x14ac:dyDescent="0.3">
      <c r="C202" s="67"/>
      <c r="D202" s="68"/>
    </row>
    <row r="203" spans="3:4" ht="14.25" customHeight="1" x14ac:dyDescent="0.3">
      <c r="C203" s="67"/>
      <c r="D203" s="68"/>
    </row>
    <row r="204" spans="3:4" ht="14.25" customHeight="1" x14ac:dyDescent="0.3">
      <c r="C204" s="67"/>
      <c r="D204" s="68"/>
    </row>
    <row r="205" spans="3:4" ht="14.25" customHeight="1" x14ac:dyDescent="0.3">
      <c r="C205" s="67"/>
      <c r="D205" s="68"/>
    </row>
    <row r="206" spans="3:4" ht="14.25" customHeight="1" x14ac:dyDescent="0.3">
      <c r="C206" s="67"/>
      <c r="D206" s="68"/>
    </row>
    <row r="207" spans="3:4" ht="14.25" customHeight="1" x14ac:dyDescent="0.3">
      <c r="C207" s="67"/>
      <c r="D207" s="68"/>
    </row>
    <row r="208" spans="3:4" ht="14.25" customHeight="1" x14ac:dyDescent="0.3">
      <c r="C208" s="67"/>
      <c r="D208" s="68"/>
    </row>
    <row r="209" spans="3:4" ht="14.25" customHeight="1" x14ac:dyDescent="0.3">
      <c r="C209" s="67"/>
      <c r="D209" s="68"/>
    </row>
    <row r="210" spans="3:4" ht="14.25" customHeight="1" x14ac:dyDescent="0.3">
      <c r="C210" s="67"/>
      <c r="D210" s="68"/>
    </row>
    <row r="211" spans="3:4" ht="14.25" customHeight="1" x14ac:dyDescent="0.3">
      <c r="C211" s="67"/>
      <c r="D211" s="68"/>
    </row>
    <row r="212" spans="3:4" ht="14.25" customHeight="1" x14ac:dyDescent="0.3">
      <c r="C212" s="67"/>
      <c r="D212" s="68"/>
    </row>
    <row r="213" spans="3:4" ht="14.25" customHeight="1" x14ac:dyDescent="0.3">
      <c r="C213" s="67"/>
      <c r="D213" s="68"/>
    </row>
    <row r="214" spans="3:4" ht="14.25" customHeight="1" x14ac:dyDescent="0.3">
      <c r="C214" s="67"/>
      <c r="D214" s="68"/>
    </row>
    <row r="215" spans="3:4" ht="14.25" customHeight="1" x14ac:dyDescent="0.3">
      <c r="C215" s="67"/>
      <c r="D215" s="68"/>
    </row>
    <row r="216" spans="3:4" ht="14.25" customHeight="1" x14ac:dyDescent="0.3">
      <c r="C216" s="67"/>
      <c r="D216" s="68"/>
    </row>
    <row r="217" spans="3:4" ht="14.25" customHeight="1" x14ac:dyDescent="0.3">
      <c r="C217" s="67"/>
      <c r="D217" s="68"/>
    </row>
    <row r="218" spans="3:4" ht="14.25" customHeight="1" x14ac:dyDescent="0.3">
      <c r="C218" s="67"/>
      <c r="D218" s="68"/>
    </row>
    <row r="219" spans="3:4" ht="14.25" customHeight="1" x14ac:dyDescent="0.3">
      <c r="C219" s="67"/>
      <c r="D219" s="68"/>
    </row>
    <row r="220" spans="3:4" ht="14.25" customHeight="1" x14ac:dyDescent="0.3">
      <c r="C220" s="67"/>
      <c r="D220" s="68"/>
    </row>
    <row r="221" spans="3:4" ht="14.25" customHeight="1" x14ac:dyDescent="0.3">
      <c r="C221" s="67"/>
      <c r="D221" s="68"/>
    </row>
    <row r="222" spans="3:4" ht="14.25" customHeight="1" x14ac:dyDescent="0.3">
      <c r="C222" s="67"/>
      <c r="D222" s="68"/>
    </row>
    <row r="223" spans="3:4" ht="14.25" customHeight="1" x14ac:dyDescent="0.3">
      <c r="C223" s="67"/>
      <c r="D223" s="68"/>
    </row>
    <row r="224" spans="3:4" ht="14.25" customHeight="1" x14ac:dyDescent="0.3">
      <c r="C224" s="67"/>
      <c r="D224" s="68"/>
    </row>
    <row r="225" spans="3:4" ht="14.25" customHeight="1" x14ac:dyDescent="0.3">
      <c r="C225" s="67"/>
      <c r="D225" s="68"/>
    </row>
    <row r="226" spans="3:4" ht="14.25" customHeight="1" x14ac:dyDescent="0.3">
      <c r="C226" s="67"/>
      <c r="D226" s="68"/>
    </row>
    <row r="227" spans="3:4" ht="14.25" customHeight="1" x14ac:dyDescent="0.3">
      <c r="C227" s="67"/>
      <c r="D227" s="68"/>
    </row>
    <row r="228" spans="3:4" ht="14.25" customHeight="1" x14ac:dyDescent="0.3">
      <c r="C228" s="67"/>
      <c r="D228" s="68"/>
    </row>
    <row r="229" spans="3:4" ht="14.25" customHeight="1" x14ac:dyDescent="0.3">
      <c r="C229" s="67"/>
      <c r="D229" s="68"/>
    </row>
    <row r="230" spans="3:4" ht="14.25" customHeight="1" x14ac:dyDescent="0.3">
      <c r="C230" s="67"/>
      <c r="D230" s="68"/>
    </row>
    <row r="231" spans="3:4" ht="14.25" customHeight="1" x14ac:dyDescent="0.3">
      <c r="C231" s="67"/>
      <c r="D231" s="68"/>
    </row>
    <row r="232" spans="3:4" ht="14.25" customHeight="1" x14ac:dyDescent="0.3">
      <c r="C232" s="67"/>
      <c r="D232" s="68"/>
    </row>
    <row r="233" spans="3:4" ht="14.25" customHeight="1" x14ac:dyDescent="0.3">
      <c r="C233" s="67"/>
      <c r="D233" s="68"/>
    </row>
    <row r="234" spans="3:4" ht="14.25" customHeight="1" x14ac:dyDescent="0.3">
      <c r="C234" s="67"/>
      <c r="D234" s="68"/>
    </row>
    <row r="235" spans="3:4" ht="14.25" customHeight="1" x14ac:dyDescent="0.3">
      <c r="C235" s="67"/>
      <c r="D235" s="68"/>
    </row>
    <row r="236" spans="3:4" ht="14.25" customHeight="1" x14ac:dyDescent="0.3">
      <c r="C236" s="67"/>
      <c r="D236" s="68"/>
    </row>
    <row r="237" spans="3:4" ht="14.25" customHeight="1" x14ac:dyDescent="0.3">
      <c r="C237" s="67"/>
      <c r="D237" s="68"/>
    </row>
    <row r="238" spans="3:4" ht="14.25" customHeight="1" x14ac:dyDescent="0.3">
      <c r="C238" s="67"/>
      <c r="D238" s="68"/>
    </row>
    <row r="239" spans="3:4" ht="14.25" customHeight="1" x14ac:dyDescent="0.3">
      <c r="C239" s="67"/>
      <c r="D239" s="68"/>
    </row>
    <row r="240" spans="3:4" ht="14.25" customHeight="1" x14ac:dyDescent="0.3">
      <c r="C240" s="67"/>
      <c r="D240" s="68"/>
    </row>
    <row r="241" spans="3:4" ht="14.25" customHeight="1" x14ac:dyDescent="0.3">
      <c r="C241" s="67"/>
      <c r="D241" s="68"/>
    </row>
    <row r="242" spans="3:4" ht="14.25" customHeight="1" x14ac:dyDescent="0.3">
      <c r="C242" s="67"/>
      <c r="D242" s="68"/>
    </row>
    <row r="243" spans="3:4" ht="14.25" customHeight="1" x14ac:dyDescent="0.3">
      <c r="C243" s="67"/>
      <c r="D243" s="68"/>
    </row>
    <row r="244" spans="3:4" ht="14.25" customHeight="1" x14ac:dyDescent="0.3">
      <c r="C244" s="67"/>
      <c r="D244" s="68"/>
    </row>
    <row r="245" spans="3:4" ht="14.25" customHeight="1" x14ac:dyDescent="0.3">
      <c r="C245" s="67"/>
      <c r="D245" s="68"/>
    </row>
    <row r="246" spans="3:4" ht="14.25" customHeight="1" x14ac:dyDescent="0.3">
      <c r="C246" s="67"/>
      <c r="D246" s="68"/>
    </row>
    <row r="247" spans="3:4" ht="14.25" customHeight="1" x14ac:dyDescent="0.3">
      <c r="C247" s="67"/>
      <c r="D247" s="68"/>
    </row>
    <row r="248" spans="3:4" ht="14.25" customHeight="1" x14ac:dyDescent="0.3">
      <c r="C248" s="67"/>
      <c r="D248" s="68"/>
    </row>
    <row r="249" spans="3:4" ht="14.25" customHeight="1" x14ac:dyDescent="0.3">
      <c r="C249" s="67"/>
      <c r="D249" s="68"/>
    </row>
    <row r="250" spans="3:4" ht="14.25" customHeight="1" x14ac:dyDescent="0.3">
      <c r="C250" s="67"/>
      <c r="D250" s="68"/>
    </row>
    <row r="251" spans="3:4" ht="14.25" customHeight="1" x14ac:dyDescent="0.3">
      <c r="C251" s="67"/>
      <c r="D251" s="68"/>
    </row>
    <row r="252" spans="3:4" ht="14.25" customHeight="1" x14ac:dyDescent="0.3">
      <c r="C252" s="67"/>
      <c r="D252" s="68"/>
    </row>
    <row r="253" spans="3:4" ht="14.25" customHeight="1" x14ac:dyDescent="0.3">
      <c r="C253" s="67"/>
      <c r="D253" s="68"/>
    </row>
    <row r="254" spans="3:4" ht="14.25" customHeight="1" x14ac:dyDescent="0.3">
      <c r="C254" s="67"/>
      <c r="D254" s="68"/>
    </row>
    <row r="255" spans="3:4" ht="14.25" customHeight="1" x14ac:dyDescent="0.3">
      <c r="C255" s="67"/>
      <c r="D255" s="68"/>
    </row>
    <row r="256" spans="3:4" ht="14.25" customHeight="1" x14ac:dyDescent="0.3">
      <c r="C256" s="67"/>
      <c r="D256" s="68"/>
    </row>
    <row r="257" spans="3:4" ht="14.25" customHeight="1" x14ac:dyDescent="0.3">
      <c r="C257" s="67"/>
      <c r="D257" s="68"/>
    </row>
    <row r="258" spans="3:4" ht="14.25" customHeight="1" x14ac:dyDescent="0.3">
      <c r="C258" s="67"/>
      <c r="D258" s="68"/>
    </row>
    <row r="259" spans="3:4" ht="14.25" customHeight="1" x14ac:dyDescent="0.3">
      <c r="C259" s="67"/>
      <c r="D259" s="68"/>
    </row>
    <row r="260" spans="3:4" ht="14.25" customHeight="1" x14ac:dyDescent="0.3">
      <c r="C260" s="67"/>
      <c r="D260" s="68"/>
    </row>
    <row r="261" spans="3:4" ht="14.25" customHeight="1" x14ac:dyDescent="0.3">
      <c r="C261" s="67"/>
      <c r="D261" s="68"/>
    </row>
    <row r="262" spans="3:4" ht="14.25" customHeight="1" x14ac:dyDescent="0.3">
      <c r="C262" s="67"/>
      <c r="D262" s="68"/>
    </row>
    <row r="263" spans="3:4" ht="14.25" customHeight="1" x14ac:dyDescent="0.3">
      <c r="C263" s="67"/>
      <c r="D263" s="68"/>
    </row>
    <row r="264" spans="3:4" ht="14.25" customHeight="1" x14ac:dyDescent="0.3">
      <c r="C264" s="67"/>
      <c r="D264" s="68"/>
    </row>
    <row r="265" spans="3:4" ht="14.25" customHeight="1" x14ac:dyDescent="0.3">
      <c r="C265" s="67"/>
      <c r="D265" s="68"/>
    </row>
    <row r="266" spans="3:4" ht="14.25" customHeight="1" x14ac:dyDescent="0.3">
      <c r="C266" s="67"/>
      <c r="D266" s="68"/>
    </row>
    <row r="267" spans="3:4" ht="14.25" customHeight="1" x14ac:dyDescent="0.3">
      <c r="C267" s="67"/>
      <c r="D267" s="68"/>
    </row>
    <row r="268" spans="3:4" ht="14.25" customHeight="1" x14ac:dyDescent="0.3">
      <c r="C268" s="67"/>
      <c r="D268" s="68"/>
    </row>
    <row r="269" spans="3:4" ht="14.25" customHeight="1" x14ac:dyDescent="0.3">
      <c r="C269" s="67"/>
      <c r="D269" s="68"/>
    </row>
    <row r="270" spans="3:4" ht="14.25" customHeight="1" x14ac:dyDescent="0.3">
      <c r="C270" s="67"/>
      <c r="D270" s="68"/>
    </row>
    <row r="271" spans="3:4" ht="14.25" customHeight="1" x14ac:dyDescent="0.3">
      <c r="C271" s="67"/>
      <c r="D271" s="68"/>
    </row>
    <row r="272" spans="3:4" ht="14.25" customHeight="1" x14ac:dyDescent="0.3">
      <c r="C272" s="67"/>
      <c r="D272" s="68"/>
    </row>
    <row r="273" spans="3:4" ht="14.25" customHeight="1" x14ac:dyDescent="0.3">
      <c r="C273" s="67"/>
      <c r="D273" s="68"/>
    </row>
    <row r="274" spans="3:4" ht="14.25" customHeight="1" x14ac:dyDescent="0.3">
      <c r="C274" s="67"/>
      <c r="D274" s="68"/>
    </row>
    <row r="275" spans="3:4" ht="14.25" customHeight="1" x14ac:dyDescent="0.3">
      <c r="C275" s="67"/>
      <c r="D275" s="68"/>
    </row>
    <row r="276" spans="3:4" ht="14.25" customHeight="1" x14ac:dyDescent="0.3">
      <c r="C276" s="67"/>
      <c r="D276" s="68"/>
    </row>
    <row r="277" spans="3:4" ht="14.25" customHeight="1" x14ac:dyDescent="0.3">
      <c r="C277" s="67"/>
      <c r="D277" s="68"/>
    </row>
    <row r="278" spans="3:4" ht="14.25" customHeight="1" x14ac:dyDescent="0.3">
      <c r="C278" s="67"/>
      <c r="D278" s="68"/>
    </row>
    <row r="279" spans="3:4" ht="14.25" customHeight="1" x14ac:dyDescent="0.3">
      <c r="C279" s="67"/>
      <c r="D279" s="68"/>
    </row>
    <row r="280" spans="3:4" ht="14.25" customHeight="1" x14ac:dyDescent="0.3">
      <c r="C280" s="67"/>
      <c r="D280" s="68"/>
    </row>
    <row r="281" spans="3:4" ht="14.25" customHeight="1" x14ac:dyDescent="0.3">
      <c r="C281" s="67"/>
      <c r="D281" s="68"/>
    </row>
    <row r="282" spans="3:4" ht="14.25" customHeight="1" x14ac:dyDescent="0.3">
      <c r="C282" s="67"/>
      <c r="D282" s="68"/>
    </row>
    <row r="283" spans="3:4" ht="14.25" customHeight="1" x14ac:dyDescent="0.3">
      <c r="C283" s="67"/>
      <c r="D283" s="68"/>
    </row>
    <row r="284" spans="3:4" ht="14.25" customHeight="1" x14ac:dyDescent="0.3">
      <c r="C284" s="67"/>
      <c r="D284" s="68"/>
    </row>
    <row r="285" spans="3:4" ht="14.25" customHeight="1" x14ac:dyDescent="0.3">
      <c r="C285" s="67"/>
      <c r="D285" s="68"/>
    </row>
    <row r="286" spans="3:4" ht="14.25" customHeight="1" x14ac:dyDescent="0.3">
      <c r="C286" s="67"/>
      <c r="D286" s="68"/>
    </row>
    <row r="287" spans="3:4" ht="14.25" customHeight="1" x14ac:dyDescent="0.3">
      <c r="C287" s="67"/>
      <c r="D287" s="68"/>
    </row>
    <row r="288" spans="3:4" ht="14.25" customHeight="1" x14ac:dyDescent="0.3">
      <c r="C288" s="67"/>
      <c r="D288" s="68"/>
    </row>
    <row r="289" spans="3:4" ht="14.25" customHeight="1" x14ac:dyDescent="0.3">
      <c r="C289" s="67"/>
      <c r="D289" s="68"/>
    </row>
    <row r="290" spans="3:4" ht="14.25" customHeight="1" x14ac:dyDescent="0.3">
      <c r="C290" s="67"/>
      <c r="D290" s="68"/>
    </row>
    <row r="291" spans="3:4" ht="14.25" customHeight="1" x14ac:dyDescent="0.3">
      <c r="C291" s="67"/>
      <c r="D291" s="68"/>
    </row>
    <row r="292" spans="3:4" ht="14.25" customHeight="1" x14ac:dyDescent="0.3">
      <c r="C292" s="67"/>
      <c r="D292" s="68"/>
    </row>
    <row r="293" spans="3:4" ht="14.25" customHeight="1" x14ac:dyDescent="0.3">
      <c r="C293" s="67"/>
      <c r="D293" s="68"/>
    </row>
    <row r="294" spans="3:4" ht="14.25" customHeight="1" x14ac:dyDescent="0.3">
      <c r="C294" s="67"/>
      <c r="D294" s="68"/>
    </row>
    <row r="295" spans="3:4" ht="14.25" customHeight="1" x14ac:dyDescent="0.3">
      <c r="C295" s="67"/>
      <c r="D295" s="68"/>
    </row>
    <row r="296" spans="3:4" ht="14.25" customHeight="1" x14ac:dyDescent="0.3">
      <c r="C296" s="67"/>
      <c r="D296" s="68"/>
    </row>
    <row r="297" spans="3:4" ht="14.25" customHeight="1" x14ac:dyDescent="0.3">
      <c r="C297" s="67"/>
      <c r="D297" s="68"/>
    </row>
    <row r="298" spans="3:4" ht="14.25" customHeight="1" x14ac:dyDescent="0.3">
      <c r="C298" s="67"/>
      <c r="D298" s="68"/>
    </row>
    <row r="299" spans="3:4" ht="14.25" customHeight="1" x14ac:dyDescent="0.3">
      <c r="C299" s="67"/>
      <c r="D299" s="68"/>
    </row>
    <row r="300" spans="3:4" ht="14.25" customHeight="1" x14ac:dyDescent="0.3">
      <c r="C300" s="67"/>
      <c r="D300" s="68"/>
    </row>
    <row r="301" spans="3:4" ht="14.25" customHeight="1" x14ac:dyDescent="0.3">
      <c r="C301" s="67"/>
      <c r="D301" s="68"/>
    </row>
    <row r="302" spans="3:4" ht="14.25" customHeight="1" x14ac:dyDescent="0.3">
      <c r="C302" s="67"/>
      <c r="D302" s="68"/>
    </row>
    <row r="303" spans="3:4" ht="14.25" customHeight="1" x14ac:dyDescent="0.3">
      <c r="C303" s="67"/>
      <c r="D303" s="68"/>
    </row>
    <row r="304" spans="3:4" ht="14.25" customHeight="1" x14ac:dyDescent="0.3">
      <c r="C304" s="67"/>
      <c r="D304" s="68"/>
    </row>
    <row r="305" spans="3:4" ht="14.25" customHeight="1" x14ac:dyDescent="0.3">
      <c r="C305" s="67"/>
      <c r="D305" s="68"/>
    </row>
    <row r="306" spans="3:4" ht="14.25" customHeight="1" x14ac:dyDescent="0.3">
      <c r="C306" s="67"/>
      <c r="D306" s="68"/>
    </row>
    <row r="307" spans="3:4" ht="14.25" customHeight="1" x14ac:dyDescent="0.3">
      <c r="C307" s="67"/>
      <c r="D307" s="68"/>
    </row>
    <row r="308" spans="3:4" ht="14.25" customHeight="1" x14ac:dyDescent="0.3">
      <c r="C308" s="67"/>
      <c r="D308" s="68"/>
    </row>
    <row r="309" spans="3:4" ht="14.25" customHeight="1" x14ac:dyDescent="0.3">
      <c r="C309" s="67"/>
      <c r="D309" s="68"/>
    </row>
    <row r="310" spans="3:4" ht="14.25" customHeight="1" x14ac:dyDescent="0.3">
      <c r="C310" s="67"/>
      <c r="D310" s="68"/>
    </row>
    <row r="311" spans="3:4" ht="14.25" customHeight="1" x14ac:dyDescent="0.3">
      <c r="C311" s="67"/>
      <c r="D311" s="68"/>
    </row>
    <row r="312" spans="3:4" ht="14.25" customHeight="1" x14ac:dyDescent="0.3">
      <c r="C312" s="67"/>
      <c r="D312" s="68"/>
    </row>
    <row r="313" spans="3:4" ht="14.25" customHeight="1" x14ac:dyDescent="0.3">
      <c r="C313" s="67"/>
      <c r="D313" s="68"/>
    </row>
    <row r="314" spans="3:4" ht="14.25" customHeight="1" x14ac:dyDescent="0.3">
      <c r="C314" s="67"/>
      <c r="D314" s="68"/>
    </row>
    <row r="315" spans="3:4" ht="14.25" customHeight="1" x14ac:dyDescent="0.3">
      <c r="C315" s="67"/>
      <c r="D315" s="68"/>
    </row>
    <row r="316" spans="3:4" ht="14.25" customHeight="1" x14ac:dyDescent="0.3">
      <c r="C316" s="67"/>
      <c r="D316" s="68"/>
    </row>
    <row r="317" spans="3:4" ht="14.25" customHeight="1" x14ac:dyDescent="0.3">
      <c r="C317" s="67"/>
      <c r="D317" s="68"/>
    </row>
    <row r="318" spans="3:4" ht="14.25" customHeight="1" x14ac:dyDescent="0.3">
      <c r="C318" s="67"/>
      <c r="D318" s="68"/>
    </row>
    <row r="319" spans="3:4" ht="14.25" customHeight="1" x14ac:dyDescent="0.3">
      <c r="C319" s="67"/>
      <c r="D319" s="68"/>
    </row>
    <row r="320" spans="3:4" ht="14.25" customHeight="1" x14ac:dyDescent="0.3">
      <c r="C320" s="67"/>
      <c r="D320" s="68"/>
    </row>
    <row r="321" spans="3:4" ht="14.25" customHeight="1" x14ac:dyDescent="0.3">
      <c r="C321" s="67"/>
      <c r="D321" s="68"/>
    </row>
    <row r="322" spans="3:4" ht="14.25" customHeight="1" x14ac:dyDescent="0.3">
      <c r="C322" s="67"/>
      <c r="D322" s="68"/>
    </row>
    <row r="323" spans="3:4" ht="14.25" customHeight="1" x14ac:dyDescent="0.3">
      <c r="C323" s="67"/>
      <c r="D323" s="68"/>
    </row>
    <row r="324" spans="3:4" ht="14.25" customHeight="1" x14ac:dyDescent="0.3">
      <c r="C324" s="67"/>
      <c r="D324" s="68"/>
    </row>
    <row r="325" spans="3:4" ht="14.25" customHeight="1" x14ac:dyDescent="0.3">
      <c r="C325" s="67"/>
      <c r="D325" s="68"/>
    </row>
    <row r="326" spans="3:4" ht="14.25" customHeight="1" x14ac:dyDescent="0.3">
      <c r="C326" s="67"/>
      <c r="D326" s="68"/>
    </row>
    <row r="327" spans="3:4" ht="14.25" customHeight="1" x14ac:dyDescent="0.3">
      <c r="C327" s="67"/>
      <c r="D327" s="68"/>
    </row>
    <row r="328" spans="3:4" ht="14.25" customHeight="1" x14ac:dyDescent="0.3">
      <c r="C328" s="67"/>
      <c r="D328" s="68"/>
    </row>
    <row r="329" spans="3:4" ht="14.25" customHeight="1" x14ac:dyDescent="0.3">
      <c r="C329" s="67"/>
      <c r="D329" s="68"/>
    </row>
    <row r="330" spans="3:4" ht="14.25" customHeight="1" x14ac:dyDescent="0.3">
      <c r="C330" s="67"/>
      <c r="D330" s="68"/>
    </row>
    <row r="331" spans="3:4" ht="14.25" customHeight="1" x14ac:dyDescent="0.3">
      <c r="C331" s="67"/>
      <c r="D331" s="68"/>
    </row>
    <row r="332" spans="3:4" ht="14.25" customHeight="1" x14ac:dyDescent="0.3">
      <c r="C332" s="67"/>
      <c r="D332" s="68"/>
    </row>
    <row r="333" spans="3:4" ht="14.25" customHeight="1" x14ac:dyDescent="0.3">
      <c r="C333" s="67"/>
      <c r="D333" s="68"/>
    </row>
    <row r="334" spans="3:4" ht="14.25" customHeight="1" x14ac:dyDescent="0.3">
      <c r="C334" s="67"/>
      <c r="D334" s="68"/>
    </row>
    <row r="335" spans="3:4" ht="14.25" customHeight="1" x14ac:dyDescent="0.3">
      <c r="C335" s="67"/>
      <c r="D335" s="68"/>
    </row>
    <row r="336" spans="3:4" ht="14.25" customHeight="1" x14ac:dyDescent="0.3">
      <c r="C336" s="67"/>
      <c r="D336" s="68"/>
    </row>
    <row r="337" spans="3:4" ht="14.25" customHeight="1" x14ac:dyDescent="0.3">
      <c r="C337" s="67"/>
      <c r="D337" s="68"/>
    </row>
    <row r="338" spans="3:4" ht="14.25" customHeight="1" x14ac:dyDescent="0.3">
      <c r="C338" s="67"/>
      <c r="D338" s="68"/>
    </row>
    <row r="339" spans="3:4" ht="14.25" customHeight="1" x14ac:dyDescent="0.3">
      <c r="C339" s="67"/>
      <c r="D339" s="68"/>
    </row>
    <row r="340" spans="3:4" ht="14.25" customHeight="1" x14ac:dyDescent="0.3">
      <c r="C340" s="67"/>
      <c r="D340" s="68"/>
    </row>
    <row r="341" spans="3:4" ht="14.25" customHeight="1" x14ac:dyDescent="0.3">
      <c r="C341" s="67"/>
      <c r="D341" s="68"/>
    </row>
    <row r="342" spans="3:4" ht="14.25" customHeight="1" x14ac:dyDescent="0.3">
      <c r="C342" s="67"/>
      <c r="D342" s="68"/>
    </row>
    <row r="343" spans="3:4" ht="14.25" customHeight="1" x14ac:dyDescent="0.3">
      <c r="C343" s="67"/>
      <c r="D343" s="68"/>
    </row>
    <row r="344" spans="3:4" ht="14.25" customHeight="1" x14ac:dyDescent="0.3">
      <c r="C344" s="67"/>
      <c r="D344" s="68"/>
    </row>
    <row r="345" spans="3:4" ht="14.25" customHeight="1" x14ac:dyDescent="0.3">
      <c r="C345" s="67"/>
      <c r="D345" s="68"/>
    </row>
    <row r="346" spans="3:4" ht="14.25" customHeight="1" x14ac:dyDescent="0.3">
      <c r="C346" s="67"/>
      <c r="D346" s="68"/>
    </row>
    <row r="347" spans="3:4" ht="14.25" customHeight="1" x14ac:dyDescent="0.3">
      <c r="C347" s="67"/>
      <c r="D347" s="68"/>
    </row>
    <row r="348" spans="3:4" ht="14.25" customHeight="1" x14ac:dyDescent="0.3">
      <c r="C348" s="67"/>
      <c r="D348" s="68"/>
    </row>
    <row r="349" spans="3:4" ht="14.25" customHeight="1" x14ac:dyDescent="0.3">
      <c r="C349" s="67"/>
      <c r="D349" s="68"/>
    </row>
    <row r="350" spans="3:4" ht="14.25" customHeight="1" x14ac:dyDescent="0.3">
      <c r="C350" s="67"/>
      <c r="D350" s="68"/>
    </row>
    <row r="351" spans="3:4" ht="14.25" customHeight="1" x14ac:dyDescent="0.3">
      <c r="C351" s="67"/>
      <c r="D351" s="68"/>
    </row>
    <row r="352" spans="3:4" ht="14.25" customHeight="1" x14ac:dyDescent="0.3">
      <c r="C352" s="67"/>
      <c r="D352" s="68"/>
    </row>
    <row r="353" spans="3:4" ht="14.25" customHeight="1" x14ac:dyDescent="0.3">
      <c r="C353" s="67"/>
      <c r="D353" s="68"/>
    </row>
    <row r="354" spans="3:4" ht="14.25" customHeight="1" x14ac:dyDescent="0.3">
      <c r="C354" s="67"/>
      <c r="D354" s="68"/>
    </row>
    <row r="355" spans="3:4" ht="14.25" customHeight="1" x14ac:dyDescent="0.3">
      <c r="C355" s="67"/>
      <c r="D355" s="68"/>
    </row>
    <row r="356" spans="3:4" ht="14.25" customHeight="1" x14ac:dyDescent="0.3">
      <c r="C356" s="67"/>
      <c r="D356" s="68"/>
    </row>
    <row r="357" spans="3:4" ht="14.25" customHeight="1" x14ac:dyDescent="0.3">
      <c r="C357" s="67"/>
      <c r="D357" s="68"/>
    </row>
    <row r="358" spans="3:4" ht="14.25" customHeight="1" x14ac:dyDescent="0.3">
      <c r="C358" s="67"/>
      <c r="D358" s="68"/>
    </row>
    <row r="359" spans="3:4" ht="14.25" customHeight="1" x14ac:dyDescent="0.3">
      <c r="C359" s="67"/>
      <c r="D359" s="68"/>
    </row>
    <row r="360" spans="3:4" ht="14.25" customHeight="1" x14ac:dyDescent="0.3">
      <c r="C360" s="67"/>
      <c r="D360" s="68"/>
    </row>
    <row r="361" spans="3:4" ht="14.25" customHeight="1" x14ac:dyDescent="0.3">
      <c r="C361" s="67"/>
      <c r="D361" s="68"/>
    </row>
    <row r="362" spans="3:4" ht="14.25" customHeight="1" x14ac:dyDescent="0.3">
      <c r="C362" s="67"/>
      <c r="D362" s="68"/>
    </row>
    <row r="363" spans="3:4" ht="14.25" customHeight="1" x14ac:dyDescent="0.3">
      <c r="C363" s="67"/>
      <c r="D363" s="68"/>
    </row>
    <row r="364" spans="3:4" ht="14.25" customHeight="1" x14ac:dyDescent="0.3">
      <c r="C364" s="67"/>
      <c r="D364" s="68"/>
    </row>
    <row r="365" spans="3:4" ht="14.25" customHeight="1" x14ac:dyDescent="0.3">
      <c r="C365" s="67"/>
      <c r="D365" s="68"/>
    </row>
    <row r="366" spans="3:4" ht="14.25" customHeight="1" x14ac:dyDescent="0.3">
      <c r="C366" s="67"/>
      <c r="D366" s="68"/>
    </row>
    <row r="367" spans="3:4" ht="14.25" customHeight="1" x14ac:dyDescent="0.3">
      <c r="C367" s="67"/>
      <c r="D367" s="68"/>
    </row>
    <row r="368" spans="3:4" ht="14.25" customHeight="1" x14ac:dyDescent="0.3">
      <c r="C368" s="67"/>
      <c r="D368" s="68"/>
    </row>
    <row r="369" spans="3:4" ht="14.25" customHeight="1" x14ac:dyDescent="0.3">
      <c r="C369" s="67"/>
      <c r="D369" s="68"/>
    </row>
    <row r="370" spans="3:4" ht="14.25" customHeight="1" x14ac:dyDescent="0.3">
      <c r="C370" s="67"/>
      <c r="D370" s="68"/>
    </row>
    <row r="371" spans="3:4" ht="14.25" customHeight="1" x14ac:dyDescent="0.3">
      <c r="C371" s="67"/>
      <c r="D371" s="68"/>
    </row>
    <row r="372" spans="3:4" ht="14.25" customHeight="1" x14ac:dyDescent="0.3">
      <c r="C372" s="67"/>
      <c r="D372" s="68"/>
    </row>
    <row r="373" spans="3:4" ht="14.25" customHeight="1" x14ac:dyDescent="0.3">
      <c r="C373" s="67"/>
      <c r="D373" s="68"/>
    </row>
    <row r="374" spans="3:4" ht="14.25" customHeight="1" x14ac:dyDescent="0.3">
      <c r="C374" s="67"/>
      <c r="D374" s="68"/>
    </row>
    <row r="375" spans="3:4" ht="14.25" customHeight="1" x14ac:dyDescent="0.3">
      <c r="C375" s="67"/>
      <c r="D375" s="68"/>
    </row>
    <row r="376" spans="3:4" ht="14.25" customHeight="1" x14ac:dyDescent="0.3">
      <c r="C376" s="67"/>
      <c r="D376" s="68"/>
    </row>
    <row r="377" spans="3:4" ht="14.25" customHeight="1" x14ac:dyDescent="0.3">
      <c r="C377" s="67"/>
      <c r="D377" s="68"/>
    </row>
    <row r="378" spans="3:4" ht="14.25" customHeight="1" x14ac:dyDescent="0.3">
      <c r="C378" s="67"/>
      <c r="D378" s="68"/>
    </row>
    <row r="379" spans="3:4" ht="14.25" customHeight="1" x14ac:dyDescent="0.3">
      <c r="C379" s="67"/>
      <c r="D379" s="68"/>
    </row>
    <row r="380" spans="3:4" ht="14.25" customHeight="1" x14ac:dyDescent="0.3">
      <c r="C380" s="67"/>
      <c r="D380" s="68"/>
    </row>
    <row r="381" spans="3:4" ht="14.25" customHeight="1" x14ac:dyDescent="0.3">
      <c r="C381" s="67"/>
      <c r="D381" s="68"/>
    </row>
    <row r="382" spans="3:4" ht="14.25" customHeight="1" x14ac:dyDescent="0.3">
      <c r="C382" s="67"/>
      <c r="D382" s="68"/>
    </row>
    <row r="383" spans="3:4" ht="14.25" customHeight="1" x14ac:dyDescent="0.3">
      <c r="C383" s="67"/>
      <c r="D383" s="68"/>
    </row>
    <row r="384" spans="3:4" ht="14.25" customHeight="1" x14ac:dyDescent="0.3">
      <c r="C384" s="67"/>
      <c r="D384" s="68"/>
    </row>
    <row r="385" spans="3:4" ht="14.25" customHeight="1" x14ac:dyDescent="0.3">
      <c r="C385" s="67"/>
      <c r="D385" s="68"/>
    </row>
    <row r="386" spans="3:4" ht="14.25" customHeight="1" x14ac:dyDescent="0.3">
      <c r="C386" s="67"/>
      <c r="D386" s="68"/>
    </row>
    <row r="387" spans="3:4" ht="14.25" customHeight="1" x14ac:dyDescent="0.3">
      <c r="C387" s="67"/>
      <c r="D387" s="68"/>
    </row>
    <row r="388" spans="3:4" ht="14.25" customHeight="1" x14ac:dyDescent="0.3">
      <c r="C388" s="67"/>
      <c r="D388" s="68"/>
    </row>
    <row r="389" spans="3:4" ht="14.25" customHeight="1" x14ac:dyDescent="0.3">
      <c r="C389" s="67"/>
      <c r="D389" s="68"/>
    </row>
    <row r="390" spans="3:4" ht="14.25" customHeight="1" x14ac:dyDescent="0.3">
      <c r="C390" s="67"/>
      <c r="D390" s="68"/>
    </row>
    <row r="391" spans="3:4" ht="14.25" customHeight="1" x14ac:dyDescent="0.3">
      <c r="C391" s="67"/>
      <c r="D391" s="68"/>
    </row>
    <row r="392" spans="3:4" ht="14.25" customHeight="1" x14ac:dyDescent="0.3">
      <c r="C392" s="67"/>
      <c r="D392" s="68"/>
    </row>
    <row r="393" spans="3:4" ht="14.25" customHeight="1" x14ac:dyDescent="0.3">
      <c r="C393" s="67"/>
      <c r="D393" s="68"/>
    </row>
    <row r="394" spans="3:4" ht="14.25" customHeight="1" x14ac:dyDescent="0.3">
      <c r="C394" s="67"/>
      <c r="D394" s="68"/>
    </row>
    <row r="395" spans="3:4" ht="14.25" customHeight="1" x14ac:dyDescent="0.3">
      <c r="C395" s="67"/>
      <c r="D395" s="68"/>
    </row>
    <row r="396" spans="3:4" ht="14.25" customHeight="1" x14ac:dyDescent="0.3">
      <c r="C396" s="67"/>
      <c r="D396" s="68"/>
    </row>
    <row r="397" spans="3:4" ht="14.25" customHeight="1" x14ac:dyDescent="0.3">
      <c r="C397" s="67"/>
      <c r="D397" s="68"/>
    </row>
    <row r="398" spans="3:4" ht="14.25" customHeight="1" x14ac:dyDescent="0.3">
      <c r="C398" s="67"/>
      <c r="D398" s="68"/>
    </row>
    <row r="399" spans="3:4" ht="14.25" customHeight="1" x14ac:dyDescent="0.3">
      <c r="C399" s="67"/>
      <c r="D399" s="68"/>
    </row>
    <row r="400" spans="3:4" ht="14.25" customHeight="1" x14ac:dyDescent="0.3">
      <c r="C400" s="67"/>
      <c r="D400" s="68"/>
    </row>
    <row r="401" spans="3:4" ht="14.25" customHeight="1" x14ac:dyDescent="0.3">
      <c r="C401" s="67"/>
      <c r="D401" s="68"/>
    </row>
    <row r="402" spans="3:4" ht="14.25" customHeight="1" x14ac:dyDescent="0.3">
      <c r="C402" s="67"/>
      <c r="D402" s="68"/>
    </row>
    <row r="403" spans="3:4" ht="14.25" customHeight="1" x14ac:dyDescent="0.3">
      <c r="C403" s="67"/>
      <c r="D403" s="68"/>
    </row>
    <row r="404" spans="3:4" ht="14.25" customHeight="1" x14ac:dyDescent="0.3">
      <c r="C404" s="67"/>
      <c r="D404" s="68"/>
    </row>
    <row r="405" spans="3:4" ht="14.25" customHeight="1" x14ac:dyDescent="0.3">
      <c r="C405" s="67"/>
      <c r="D405" s="68"/>
    </row>
    <row r="406" spans="3:4" ht="14.25" customHeight="1" x14ac:dyDescent="0.3">
      <c r="C406" s="67"/>
      <c r="D406" s="68"/>
    </row>
    <row r="407" spans="3:4" ht="14.25" customHeight="1" x14ac:dyDescent="0.3">
      <c r="C407" s="67"/>
      <c r="D407" s="68"/>
    </row>
    <row r="408" spans="3:4" ht="14.25" customHeight="1" x14ac:dyDescent="0.3">
      <c r="C408" s="67"/>
      <c r="D408" s="68"/>
    </row>
    <row r="409" spans="3:4" ht="14.25" customHeight="1" x14ac:dyDescent="0.3">
      <c r="C409" s="67"/>
      <c r="D409" s="68"/>
    </row>
    <row r="410" spans="3:4" ht="14.25" customHeight="1" x14ac:dyDescent="0.3">
      <c r="C410" s="67"/>
      <c r="D410" s="68"/>
    </row>
    <row r="411" spans="3:4" ht="14.25" customHeight="1" x14ac:dyDescent="0.3">
      <c r="C411" s="67"/>
      <c r="D411" s="68"/>
    </row>
    <row r="412" spans="3:4" ht="14.25" customHeight="1" x14ac:dyDescent="0.3">
      <c r="C412" s="67"/>
      <c r="D412" s="68"/>
    </row>
    <row r="413" spans="3:4" ht="14.25" customHeight="1" x14ac:dyDescent="0.3">
      <c r="C413" s="67"/>
      <c r="D413" s="68"/>
    </row>
    <row r="414" spans="3:4" ht="14.25" customHeight="1" x14ac:dyDescent="0.3">
      <c r="C414" s="67"/>
      <c r="D414" s="68"/>
    </row>
    <row r="415" spans="3:4" ht="14.25" customHeight="1" x14ac:dyDescent="0.3">
      <c r="C415" s="67"/>
      <c r="D415" s="68"/>
    </row>
    <row r="416" spans="3:4" ht="14.25" customHeight="1" x14ac:dyDescent="0.3">
      <c r="C416" s="67"/>
      <c r="D416" s="68"/>
    </row>
    <row r="417" spans="3:4" ht="14.25" customHeight="1" x14ac:dyDescent="0.3">
      <c r="C417" s="67"/>
      <c r="D417" s="68"/>
    </row>
    <row r="418" spans="3:4" ht="14.25" customHeight="1" x14ac:dyDescent="0.3">
      <c r="C418" s="67"/>
      <c r="D418" s="68"/>
    </row>
    <row r="419" spans="3:4" ht="14.25" customHeight="1" x14ac:dyDescent="0.3">
      <c r="C419" s="67"/>
      <c r="D419" s="68"/>
    </row>
    <row r="420" spans="3:4" ht="14.25" customHeight="1" x14ac:dyDescent="0.3">
      <c r="C420" s="67"/>
      <c r="D420" s="68"/>
    </row>
    <row r="421" spans="3:4" ht="14.25" customHeight="1" x14ac:dyDescent="0.3">
      <c r="C421" s="67"/>
      <c r="D421" s="68"/>
    </row>
    <row r="422" spans="3:4" ht="14.25" customHeight="1" x14ac:dyDescent="0.3">
      <c r="C422" s="67"/>
      <c r="D422" s="68"/>
    </row>
    <row r="423" spans="3:4" ht="14.25" customHeight="1" x14ac:dyDescent="0.3">
      <c r="C423" s="67"/>
      <c r="D423" s="68"/>
    </row>
    <row r="424" spans="3:4" ht="14.25" customHeight="1" x14ac:dyDescent="0.3">
      <c r="C424" s="67"/>
      <c r="D424" s="68"/>
    </row>
    <row r="425" spans="3:4" ht="14.25" customHeight="1" x14ac:dyDescent="0.3">
      <c r="C425" s="67"/>
      <c r="D425" s="68"/>
    </row>
    <row r="426" spans="3:4" ht="14.25" customHeight="1" x14ac:dyDescent="0.3">
      <c r="C426" s="67"/>
      <c r="D426" s="68"/>
    </row>
    <row r="427" spans="3:4" ht="14.25" customHeight="1" x14ac:dyDescent="0.3">
      <c r="C427" s="67"/>
      <c r="D427" s="68"/>
    </row>
    <row r="428" spans="3:4" ht="14.25" customHeight="1" x14ac:dyDescent="0.3">
      <c r="C428" s="67"/>
      <c r="D428" s="68"/>
    </row>
    <row r="429" spans="3:4" ht="14.25" customHeight="1" x14ac:dyDescent="0.3">
      <c r="C429" s="67"/>
      <c r="D429" s="68"/>
    </row>
    <row r="430" spans="3:4" ht="14.25" customHeight="1" x14ac:dyDescent="0.3">
      <c r="C430" s="67"/>
      <c r="D430" s="68"/>
    </row>
    <row r="431" spans="3:4" ht="14.25" customHeight="1" x14ac:dyDescent="0.3">
      <c r="C431" s="67"/>
      <c r="D431" s="68"/>
    </row>
    <row r="432" spans="3:4" ht="14.25" customHeight="1" x14ac:dyDescent="0.3">
      <c r="C432" s="67"/>
      <c r="D432" s="68"/>
    </row>
    <row r="433" spans="3:4" ht="14.25" customHeight="1" x14ac:dyDescent="0.3">
      <c r="C433" s="67"/>
      <c r="D433" s="68"/>
    </row>
    <row r="434" spans="3:4" ht="14.25" customHeight="1" x14ac:dyDescent="0.3">
      <c r="C434" s="67"/>
      <c r="D434" s="68"/>
    </row>
    <row r="435" spans="3:4" ht="14.25" customHeight="1" x14ac:dyDescent="0.3">
      <c r="C435" s="67"/>
      <c r="D435" s="68"/>
    </row>
    <row r="436" spans="3:4" ht="14.25" customHeight="1" x14ac:dyDescent="0.3">
      <c r="C436" s="67"/>
      <c r="D436" s="68"/>
    </row>
    <row r="437" spans="3:4" ht="14.25" customHeight="1" x14ac:dyDescent="0.3">
      <c r="C437" s="67"/>
      <c r="D437" s="68"/>
    </row>
    <row r="438" spans="3:4" ht="14.25" customHeight="1" x14ac:dyDescent="0.3">
      <c r="C438" s="67"/>
      <c r="D438" s="68"/>
    </row>
    <row r="439" spans="3:4" ht="14.25" customHeight="1" x14ac:dyDescent="0.3">
      <c r="C439" s="67"/>
      <c r="D439" s="68"/>
    </row>
    <row r="440" spans="3:4" ht="14.25" customHeight="1" x14ac:dyDescent="0.3">
      <c r="C440" s="67"/>
      <c r="D440" s="68"/>
    </row>
    <row r="441" spans="3:4" ht="14.25" customHeight="1" x14ac:dyDescent="0.3">
      <c r="C441" s="67"/>
      <c r="D441" s="68"/>
    </row>
    <row r="442" spans="3:4" ht="14.25" customHeight="1" x14ac:dyDescent="0.3">
      <c r="C442" s="67"/>
      <c r="D442" s="68"/>
    </row>
    <row r="443" spans="3:4" ht="14.25" customHeight="1" x14ac:dyDescent="0.3">
      <c r="C443" s="67"/>
      <c r="D443" s="68"/>
    </row>
    <row r="444" spans="3:4" ht="14.25" customHeight="1" x14ac:dyDescent="0.3">
      <c r="C444" s="67"/>
      <c r="D444" s="68"/>
    </row>
    <row r="445" spans="3:4" ht="14.25" customHeight="1" x14ac:dyDescent="0.3">
      <c r="C445" s="67"/>
      <c r="D445" s="68"/>
    </row>
    <row r="446" spans="3:4" ht="14.25" customHeight="1" x14ac:dyDescent="0.3">
      <c r="C446" s="67"/>
      <c r="D446" s="68"/>
    </row>
    <row r="447" spans="3:4" ht="14.25" customHeight="1" x14ac:dyDescent="0.3">
      <c r="C447" s="67"/>
      <c r="D447" s="68"/>
    </row>
    <row r="448" spans="3:4" ht="14.25" customHeight="1" x14ac:dyDescent="0.3">
      <c r="C448" s="67"/>
      <c r="D448" s="68"/>
    </row>
    <row r="449" spans="3:4" ht="14.25" customHeight="1" x14ac:dyDescent="0.3">
      <c r="C449" s="67"/>
      <c r="D449" s="68"/>
    </row>
    <row r="450" spans="3:4" ht="14.25" customHeight="1" x14ac:dyDescent="0.3">
      <c r="C450" s="67"/>
      <c r="D450" s="68"/>
    </row>
    <row r="451" spans="3:4" ht="14.25" customHeight="1" x14ac:dyDescent="0.3">
      <c r="C451" s="67"/>
      <c r="D451" s="68"/>
    </row>
    <row r="452" spans="3:4" ht="14.25" customHeight="1" x14ac:dyDescent="0.3">
      <c r="C452" s="67"/>
      <c r="D452" s="68"/>
    </row>
    <row r="453" spans="3:4" ht="14.25" customHeight="1" x14ac:dyDescent="0.3">
      <c r="C453" s="67"/>
      <c r="D453" s="68"/>
    </row>
    <row r="454" spans="3:4" ht="14.25" customHeight="1" x14ac:dyDescent="0.3">
      <c r="C454" s="67"/>
      <c r="D454" s="68"/>
    </row>
    <row r="455" spans="3:4" ht="14.25" customHeight="1" x14ac:dyDescent="0.3">
      <c r="C455" s="67"/>
      <c r="D455" s="68"/>
    </row>
    <row r="456" spans="3:4" ht="14.25" customHeight="1" x14ac:dyDescent="0.3">
      <c r="C456" s="67"/>
      <c r="D456" s="68"/>
    </row>
    <row r="457" spans="3:4" ht="14.25" customHeight="1" x14ac:dyDescent="0.3">
      <c r="C457" s="67"/>
      <c r="D457" s="68"/>
    </row>
    <row r="458" spans="3:4" ht="14.25" customHeight="1" x14ac:dyDescent="0.3">
      <c r="C458" s="67"/>
      <c r="D458" s="68"/>
    </row>
    <row r="459" spans="3:4" ht="14.25" customHeight="1" x14ac:dyDescent="0.3">
      <c r="C459" s="67"/>
      <c r="D459" s="68"/>
    </row>
    <row r="460" spans="3:4" ht="14.25" customHeight="1" x14ac:dyDescent="0.3">
      <c r="C460" s="67"/>
      <c r="D460" s="68"/>
    </row>
    <row r="461" spans="3:4" ht="14.25" customHeight="1" x14ac:dyDescent="0.3">
      <c r="C461" s="67"/>
      <c r="D461" s="68"/>
    </row>
    <row r="462" spans="3:4" ht="14.25" customHeight="1" x14ac:dyDescent="0.3">
      <c r="C462" s="67"/>
      <c r="D462" s="68"/>
    </row>
    <row r="463" spans="3:4" ht="14.25" customHeight="1" x14ac:dyDescent="0.3">
      <c r="C463" s="67"/>
      <c r="D463" s="68"/>
    </row>
    <row r="464" spans="3:4" ht="14.25" customHeight="1" x14ac:dyDescent="0.3">
      <c r="C464" s="67"/>
      <c r="D464" s="68"/>
    </row>
    <row r="465" spans="3:4" ht="14.25" customHeight="1" x14ac:dyDescent="0.3">
      <c r="C465" s="67"/>
      <c r="D465" s="68"/>
    </row>
    <row r="466" spans="3:4" ht="14.25" customHeight="1" x14ac:dyDescent="0.3">
      <c r="C466" s="67"/>
      <c r="D466" s="68"/>
    </row>
    <row r="467" spans="3:4" ht="14.25" customHeight="1" x14ac:dyDescent="0.3">
      <c r="C467" s="67"/>
      <c r="D467" s="68"/>
    </row>
    <row r="468" spans="3:4" ht="14.25" customHeight="1" x14ac:dyDescent="0.3">
      <c r="C468" s="67"/>
      <c r="D468" s="68"/>
    </row>
    <row r="469" spans="3:4" ht="14.25" customHeight="1" x14ac:dyDescent="0.3">
      <c r="C469" s="67"/>
      <c r="D469" s="68"/>
    </row>
    <row r="470" spans="3:4" ht="14.25" customHeight="1" x14ac:dyDescent="0.3">
      <c r="C470" s="67"/>
      <c r="D470" s="68"/>
    </row>
    <row r="471" spans="3:4" ht="14.25" customHeight="1" x14ac:dyDescent="0.3">
      <c r="C471" s="67"/>
      <c r="D471" s="68"/>
    </row>
    <row r="472" spans="3:4" ht="14.25" customHeight="1" x14ac:dyDescent="0.3">
      <c r="C472" s="67"/>
      <c r="D472" s="68"/>
    </row>
    <row r="473" spans="3:4" ht="14.25" customHeight="1" x14ac:dyDescent="0.3">
      <c r="C473" s="67"/>
      <c r="D473" s="68"/>
    </row>
    <row r="474" spans="3:4" ht="14.25" customHeight="1" x14ac:dyDescent="0.3">
      <c r="C474" s="67"/>
      <c r="D474" s="68"/>
    </row>
    <row r="475" spans="3:4" ht="14.25" customHeight="1" x14ac:dyDescent="0.3">
      <c r="C475" s="67"/>
      <c r="D475" s="68"/>
    </row>
    <row r="476" spans="3:4" ht="14.25" customHeight="1" x14ac:dyDescent="0.3">
      <c r="C476" s="67"/>
      <c r="D476" s="68"/>
    </row>
    <row r="477" spans="3:4" ht="14.25" customHeight="1" x14ac:dyDescent="0.3">
      <c r="C477" s="67"/>
      <c r="D477" s="68"/>
    </row>
    <row r="478" spans="3:4" ht="14.25" customHeight="1" x14ac:dyDescent="0.3">
      <c r="C478" s="67"/>
      <c r="D478" s="68"/>
    </row>
    <row r="479" spans="3:4" ht="14.25" customHeight="1" x14ac:dyDescent="0.3">
      <c r="C479" s="67"/>
      <c r="D479" s="68"/>
    </row>
    <row r="480" spans="3:4" ht="14.25" customHeight="1" x14ac:dyDescent="0.3">
      <c r="C480" s="67"/>
      <c r="D480" s="68"/>
    </row>
    <row r="481" spans="3:4" ht="14.25" customHeight="1" x14ac:dyDescent="0.3">
      <c r="C481" s="67"/>
      <c r="D481" s="68"/>
    </row>
    <row r="482" spans="3:4" ht="14.25" customHeight="1" x14ac:dyDescent="0.3">
      <c r="C482" s="67"/>
      <c r="D482" s="68"/>
    </row>
    <row r="483" spans="3:4" ht="14.25" customHeight="1" x14ac:dyDescent="0.3">
      <c r="C483" s="67"/>
      <c r="D483" s="68"/>
    </row>
    <row r="484" spans="3:4" ht="14.25" customHeight="1" x14ac:dyDescent="0.3">
      <c r="C484" s="67"/>
      <c r="D484" s="68"/>
    </row>
    <row r="485" spans="3:4" ht="14.25" customHeight="1" x14ac:dyDescent="0.3">
      <c r="C485" s="67"/>
      <c r="D485" s="68"/>
    </row>
    <row r="486" spans="3:4" ht="14.25" customHeight="1" x14ac:dyDescent="0.3">
      <c r="C486" s="67"/>
      <c r="D486" s="68"/>
    </row>
    <row r="487" spans="3:4" ht="14.25" customHeight="1" x14ac:dyDescent="0.3">
      <c r="C487" s="67"/>
      <c r="D487" s="68"/>
    </row>
    <row r="488" spans="3:4" ht="14.25" customHeight="1" x14ac:dyDescent="0.3">
      <c r="C488" s="67"/>
      <c r="D488" s="68"/>
    </row>
    <row r="489" spans="3:4" ht="14.25" customHeight="1" x14ac:dyDescent="0.3">
      <c r="C489" s="67"/>
      <c r="D489" s="68"/>
    </row>
    <row r="490" spans="3:4" ht="14.25" customHeight="1" x14ac:dyDescent="0.3">
      <c r="C490" s="67"/>
      <c r="D490" s="68"/>
    </row>
    <row r="491" spans="3:4" ht="14.25" customHeight="1" x14ac:dyDescent="0.3">
      <c r="C491" s="67"/>
      <c r="D491" s="68"/>
    </row>
    <row r="492" spans="3:4" ht="14.25" customHeight="1" x14ac:dyDescent="0.3">
      <c r="C492" s="67"/>
      <c r="D492" s="68"/>
    </row>
    <row r="493" spans="3:4" ht="14.25" customHeight="1" x14ac:dyDescent="0.3">
      <c r="C493" s="67"/>
      <c r="D493" s="68"/>
    </row>
    <row r="494" spans="3:4" ht="14.25" customHeight="1" x14ac:dyDescent="0.3">
      <c r="C494" s="67"/>
      <c r="D494" s="68"/>
    </row>
    <row r="495" spans="3:4" ht="14.25" customHeight="1" x14ac:dyDescent="0.3">
      <c r="C495" s="67"/>
      <c r="D495" s="68"/>
    </row>
    <row r="496" spans="3:4" ht="14.25" customHeight="1" x14ac:dyDescent="0.3">
      <c r="C496" s="67"/>
      <c r="D496" s="68"/>
    </row>
    <row r="497" spans="3:4" ht="14.25" customHeight="1" x14ac:dyDescent="0.3">
      <c r="C497" s="67"/>
      <c r="D497" s="68"/>
    </row>
    <row r="498" spans="3:4" ht="14.25" customHeight="1" x14ac:dyDescent="0.3">
      <c r="C498" s="67"/>
      <c r="D498" s="68"/>
    </row>
    <row r="499" spans="3:4" ht="14.25" customHeight="1" x14ac:dyDescent="0.3">
      <c r="C499" s="67"/>
      <c r="D499" s="68"/>
    </row>
    <row r="500" spans="3:4" ht="14.25" customHeight="1" x14ac:dyDescent="0.3">
      <c r="C500" s="67"/>
      <c r="D500" s="68"/>
    </row>
    <row r="501" spans="3:4" ht="14.25" customHeight="1" x14ac:dyDescent="0.3">
      <c r="C501" s="67"/>
      <c r="D501" s="68"/>
    </row>
    <row r="502" spans="3:4" ht="14.25" customHeight="1" x14ac:dyDescent="0.3">
      <c r="C502" s="67"/>
      <c r="D502" s="68"/>
    </row>
    <row r="503" spans="3:4" ht="14.25" customHeight="1" x14ac:dyDescent="0.3">
      <c r="C503" s="67"/>
      <c r="D503" s="68"/>
    </row>
    <row r="504" spans="3:4" ht="14.25" customHeight="1" x14ac:dyDescent="0.3">
      <c r="C504" s="67"/>
      <c r="D504" s="68"/>
    </row>
    <row r="505" spans="3:4" ht="14.25" customHeight="1" x14ac:dyDescent="0.3">
      <c r="C505" s="67"/>
      <c r="D505" s="68"/>
    </row>
    <row r="506" spans="3:4" ht="14.25" customHeight="1" x14ac:dyDescent="0.3">
      <c r="C506" s="67"/>
      <c r="D506" s="68"/>
    </row>
    <row r="507" spans="3:4" ht="14.25" customHeight="1" x14ac:dyDescent="0.3">
      <c r="C507" s="67"/>
      <c r="D507" s="68"/>
    </row>
    <row r="508" spans="3:4" ht="14.25" customHeight="1" x14ac:dyDescent="0.3">
      <c r="C508" s="67"/>
      <c r="D508" s="68"/>
    </row>
    <row r="509" spans="3:4" ht="14.25" customHeight="1" x14ac:dyDescent="0.3">
      <c r="C509" s="67"/>
      <c r="D509" s="68"/>
    </row>
    <row r="510" spans="3:4" ht="14.25" customHeight="1" x14ac:dyDescent="0.3">
      <c r="C510" s="67"/>
      <c r="D510" s="68"/>
    </row>
    <row r="511" spans="3:4" ht="14.25" customHeight="1" x14ac:dyDescent="0.3">
      <c r="C511" s="67"/>
      <c r="D511" s="68"/>
    </row>
    <row r="512" spans="3:4" ht="14.25" customHeight="1" x14ac:dyDescent="0.3">
      <c r="C512" s="67"/>
      <c r="D512" s="68"/>
    </row>
    <row r="513" spans="3:4" ht="14.25" customHeight="1" x14ac:dyDescent="0.3">
      <c r="C513" s="67"/>
      <c r="D513" s="68"/>
    </row>
    <row r="514" spans="3:4" ht="14.25" customHeight="1" x14ac:dyDescent="0.3">
      <c r="C514" s="67"/>
      <c r="D514" s="68"/>
    </row>
    <row r="515" spans="3:4" ht="14.25" customHeight="1" x14ac:dyDescent="0.3">
      <c r="C515" s="67"/>
      <c r="D515" s="68"/>
    </row>
    <row r="516" spans="3:4" ht="14.25" customHeight="1" x14ac:dyDescent="0.3">
      <c r="C516" s="67"/>
      <c r="D516" s="68"/>
    </row>
    <row r="517" spans="3:4" ht="14.25" customHeight="1" x14ac:dyDescent="0.3">
      <c r="C517" s="67"/>
      <c r="D517" s="68"/>
    </row>
    <row r="518" spans="3:4" ht="14.25" customHeight="1" x14ac:dyDescent="0.3">
      <c r="C518" s="67"/>
      <c r="D518" s="68"/>
    </row>
    <row r="519" spans="3:4" ht="14.25" customHeight="1" x14ac:dyDescent="0.3">
      <c r="C519" s="67"/>
      <c r="D519" s="68"/>
    </row>
    <row r="520" spans="3:4" ht="14.25" customHeight="1" x14ac:dyDescent="0.3">
      <c r="C520" s="67"/>
      <c r="D520" s="68"/>
    </row>
    <row r="521" spans="3:4" ht="14.25" customHeight="1" x14ac:dyDescent="0.3">
      <c r="C521" s="67"/>
      <c r="D521" s="68"/>
    </row>
    <row r="522" spans="3:4" ht="14.25" customHeight="1" x14ac:dyDescent="0.3">
      <c r="C522" s="67"/>
      <c r="D522" s="68"/>
    </row>
    <row r="523" spans="3:4" ht="14.25" customHeight="1" x14ac:dyDescent="0.3">
      <c r="C523" s="67"/>
      <c r="D523" s="68"/>
    </row>
    <row r="524" spans="3:4" ht="14.25" customHeight="1" x14ac:dyDescent="0.3">
      <c r="C524" s="67"/>
      <c r="D524" s="68"/>
    </row>
    <row r="525" spans="3:4" ht="14.25" customHeight="1" x14ac:dyDescent="0.3">
      <c r="C525" s="67"/>
      <c r="D525" s="68"/>
    </row>
    <row r="526" spans="3:4" ht="14.25" customHeight="1" x14ac:dyDescent="0.3">
      <c r="C526" s="67"/>
      <c r="D526" s="68"/>
    </row>
    <row r="527" spans="3:4" ht="14.25" customHeight="1" x14ac:dyDescent="0.3">
      <c r="C527" s="67"/>
      <c r="D527" s="68"/>
    </row>
    <row r="528" spans="3:4" ht="14.25" customHeight="1" x14ac:dyDescent="0.3">
      <c r="C528" s="67"/>
      <c r="D528" s="68"/>
    </row>
    <row r="529" spans="3:4" ht="14.25" customHeight="1" x14ac:dyDescent="0.3">
      <c r="C529" s="67"/>
      <c r="D529" s="68"/>
    </row>
    <row r="530" spans="3:4" ht="14.25" customHeight="1" x14ac:dyDescent="0.3">
      <c r="C530" s="67"/>
      <c r="D530" s="68"/>
    </row>
    <row r="531" spans="3:4" ht="14.25" customHeight="1" x14ac:dyDescent="0.3">
      <c r="C531" s="67"/>
      <c r="D531" s="68"/>
    </row>
    <row r="532" spans="3:4" ht="14.25" customHeight="1" x14ac:dyDescent="0.3">
      <c r="C532" s="67"/>
      <c r="D532" s="68"/>
    </row>
    <row r="533" spans="3:4" ht="14.25" customHeight="1" x14ac:dyDescent="0.3">
      <c r="C533" s="67"/>
      <c r="D533" s="68"/>
    </row>
    <row r="534" spans="3:4" ht="14.25" customHeight="1" x14ac:dyDescent="0.3">
      <c r="C534" s="67"/>
      <c r="D534" s="68"/>
    </row>
    <row r="535" spans="3:4" ht="14.25" customHeight="1" x14ac:dyDescent="0.3">
      <c r="C535" s="67"/>
      <c r="D535" s="68"/>
    </row>
    <row r="536" spans="3:4" ht="14.25" customHeight="1" x14ac:dyDescent="0.3">
      <c r="C536" s="67"/>
      <c r="D536" s="68"/>
    </row>
    <row r="537" spans="3:4" ht="14.25" customHeight="1" x14ac:dyDescent="0.3">
      <c r="C537" s="67"/>
      <c r="D537" s="68"/>
    </row>
    <row r="538" spans="3:4" ht="14.25" customHeight="1" x14ac:dyDescent="0.3">
      <c r="C538" s="67"/>
      <c r="D538" s="68"/>
    </row>
    <row r="539" spans="3:4" ht="14.25" customHeight="1" x14ac:dyDescent="0.3">
      <c r="C539" s="67"/>
      <c r="D539" s="68"/>
    </row>
    <row r="540" spans="3:4" ht="14.25" customHeight="1" x14ac:dyDescent="0.3">
      <c r="C540" s="67"/>
      <c r="D540" s="68"/>
    </row>
    <row r="541" spans="3:4" ht="14.25" customHeight="1" x14ac:dyDescent="0.3">
      <c r="C541" s="67"/>
      <c r="D541" s="68"/>
    </row>
    <row r="542" spans="3:4" ht="14.25" customHeight="1" x14ac:dyDescent="0.3">
      <c r="C542" s="67"/>
      <c r="D542" s="68"/>
    </row>
    <row r="543" spans="3:4" ht="14.25" customHeight="1" x14ac:dyDescent="0.3">
      <c r="C543" s="67"/>
      <c r="D543" s="68"/>
    </row>
    <row r="544" spans="3:4" ht="14.25" customHeight="1" x14ac:dyDescent="0.3">
      <c r="C544" s="67"/>
      <c r="D544" s="68"/>
    </row>
    <row r="545" spans="3:4" ht="14.25" customHeight="1" x14ac:dyDescent="0.3">
      <c r="C545" s="67"/>
      <c r="D545" s="68"/>
    </row>
    <row r="546" spans="3:4" ht="14.25" customHeight="1" x14ac:dyDescent="0.3">
      <c r="C546" s="67"/>
      <c r="D546" s="68"/>
    </row>
    <row r="547" spans="3:4" ht="14.25" customHeight="1" x14ac:dyDescent="0.3">
      <c r="C547" s="67"/>
      <c r="D547" s="68"/>
    </row>
    <row r="548" spans="3:4" ht="14.25" customHeight="1" x14ac:dyDescent="0.3">
      <c r="C548" s="67"/>
      <c r="D548" s="68"/>
    </row>
    <row r="549" spans="3:4" ht="14.25" customHeight="1" x14ac:dyDescent="0.3">
      <c r="C549" s="67"/>
      <c r="D549" s="68"/>
    </row>
    <row r="550" spans="3:4" ht="14.25" customHeight="1" x14ac:dyDescent="0.3">
      <c r="C550" s="67"/>
      <c r="D550" s="68"/>
    </row>
    <row r="551" spans="3:4" ht="14.25" customHeight="1" x14ac:dyDescent="0.3">
      <c r="C551" s="67"/>
      <c r="D551" s="68"/>
    </row>
    <row r="552" spans="3:4" ht="14.25" customHeight="1" x14ac:dyDescent="0.3">
      <c r="C552" s="67"/>
      <c r="D552" s="68"/>
    </row>
    <row r="553" spans="3:4" ht="14.25" customHeight="1" x14ac:dyDescent="0.3">
      <c r="C553" s="67"/>
      <c r="D553" s="68"/>
    </row>
    <row r="554" spans="3:4" ht="14.25" customHeight="1" x14ac:dyDescent="0.3">
      <c r="C554" s="67"/>
      <c r="D554" s="68"/>
    </row>
    <row r="555" spans="3:4" ht="14.25" customHeight="1" x14ac:dyDescent="0.3">
      <c r="C555" s="67"/>
      <c r="D555" s="68"/>
    </row>
    <row r="556" spans="3:4" ht="14.25" customHeight="1" x14ac:dyDescent="0.3">
      <c r="C556" s="67"/>
      <c r="D556" s="68"/>
    </row>
    <row r="557" spans="3:4" ht="14.25" customHeight="1" x14ac:dyDescent="0.3">
      <c r="C557" s="67"/>
      <c r="D557" s="68"/>
    </row>
    <row r="558" spans="3:4" ht="14.25" customHeight="1" x14ac:dyDescent="0.3">
      <c r="C558" s="67"/>
      <c r="D558" s="68"/>
    </row>
    <row r="559" spans="3:4" ht="14.25" customHeight="1" x14ac:dyDescent="0.3">
      <c r="C559" s="67"/>
      <c r="D559" s="68"/>
    </row>
    <row r="560" spans="3:4" ht="14.25" customHeight="1" x14ac:dyDescent="0.3">
      <c r="C560" s="67"/>
      <c r="D560" s="68"/>
    </row>
    <row r="561" spans="3:4" ht="14.25" customHeight="1" x14ac:dyDescent="0.3">
      <c r="C561" s="67"/>
      <c r="D561" s="68"/>
    </row>
    <row r="562" spans="3:4" ht="14.25" customHeight="1" x14ac:dyDescent="0.3">
      <c r="C562" s="67"/>
      <c r="D562" s="68"/>
    </row>
    <row r="563" spans="3:4" ht="14.25" customHeight="1" x14ac:dyDescent="0.3">
      <c r="C563" s="67"/>
      <c r="D563" s="68"/>
    </row>
    <row r="564" spans="3:4" ht="14.25" customHeight="1" x14ac:dyDescent="0.3">
      <c r="C564" s="67"/>
      <c r="D564" s="68"/>
    </row>
    <row r="565" spans="3:4" ht="14.25" customHeight="1" x14ac:dyDescent="0.3">
      <c r="C565" s="67"/>
      <c r="D565" s="68"/>
    </row>
    <row r="566" spans="3:4" ht="14.25" customHeight="1" x14ac:dyDescent="0.3">
      <c r="C566" s="67"/>
      <c r="D566" s="68"/>
    </row>
    <row r="567" spans="3:4" ht="14.25" customHeight="1" x14ac:dyDescent="0.3">
      <c r="C567" s="67"/>
      <c r="D567" s="68"/>
    </row>
    <row r="568" spans="3:4" ht="14.25" customHeight="1" x14ac:dyDescent="0.3">
      <c r="C568" s="67"/>
      <c r="D568" s="68"/>
    </row>
    <row r="569" spans="3:4" ht="14.25" customHeight="1" x14ac:dyDescent="0.3">
      <c r="C569" s="67"/>
      <c r="D569" s="68"/>
    </row>
    <row r="570" spans="3:4" ht="14.25" customHeight="1" x14ac:dyDescent="0.3">
      <c r="C570" s="67"/>
      <c r="D570" s="68"/>
    </row>
    <row r="571" spans="3:4" ht="14.25" customHeight="1" x14ac:dyDescent="0.3">
      <c r="C571" s="67"/>
      <c r="D571" s="68"/>
    </row>
    <row r="572" spans="3:4" ht="14.25" customHeight="1" x14ac:dyDescent="0.3">
      <c r="C572" s="67"/>
      <c r="D572" s="68"/>
    </row>
    <row r="573" spans="3:4" ht="14.25" customHeight="1" x14ac:dyDescent="0.3">
      <c r="C573" s="67"/>
      <c r="D573" s="68"/>
    </row>
    <row r="574" spans="3:4" ht="14.25" customHeight="1" x14ac:dyDescent="0.3">
      <c r="C574" s="67"/>
      <c r="D574" s="68"/>
    </row>
    <row r="575" spans="3:4" ht="14.25" customHeight="1" x14ac:dyDescent="0.3">
      <c r="C575" s="67"/>
      <c r="D575" s="68"/>
    </row>
    <row r="576" spans="3:4" ht="14.25" customHeight="1" x14ac:dyDescent="0.3">
      <c r="C576" s="67"/>
      <c r="D576" s="68"/>
    </row>
    <row r="577" spans="3:4" ht="14.25" customHeight="1" x14ac:dyDescent="0.3">
      <c r="C577" s="67"/>
      <c r="D577" s="68"/>
    </row>
    <row r="578" spans="3:4" ht="14.25" customHeight="1" x14ac:dyDescent="0.3">
      <c r="C578" s="67"/>
      <c r="D578" s="68"/>
    </row>
    <row r="579" spans="3:4" ht="14.25" customHeight="1" x14ac:dyDescent="0.3">
      <c r="C579" s="67"/>
      <c r="D579" s="68"/>
    </row>
    <row r="580" spans="3:4" ht="14.25" customHeight="1" x14ac:dyDescent="0.3">
      <c r="C580" s="67"/>
      <c r="D580" s="68"/>
    </row>
    <row r="581" spans="3:4" ht="14.25" customHeight="1" x14ac:dyDescent="0.3">
      <c r="C581" s="67"/>
      <c r="D581" s="68"/>
    </row>
    <row r="582" spans="3:4" ht="14.25" customHeight="1" x14ac:dyDescent="0.3">
      <c r="C582" s="67"/>
      <c r="D582" s="68"/>
    </row>
    <row r="583" spans="3:4" ht="14.25" customHeight="1" x14ac:dyDescent="0.3">
      <c r="C583" s="67"/>
      <c r="D583" s="68"/>
    </row>
    <row r="584" spans="3:4" ht="14.25" customHeight="1" x14ac:dyDescent="0.3">
      <c r="C584" s="67"/>
      <c r="D584" s="68"/>
    </row>
    <row r="585" spans="3:4" ht="14.25" customHeight="1" x14ac:dyDescent="0.3">
      <c r="C585" s="67"/>
      <c r="D585" s="68"/>
    </row>
    <row r="586" spans="3:4" ht="14.25" customHeight="1" x14ac:dyDescent="0.3">
      <c r="C586" s="67"/>
      <c r="D586" s="68"/>
    </row>
    <row r="587" spans="3:4" ht="14.25" customHeight="1" x14ac:dyDescent="0.3">
      <c r="C587" s="67"/>
      <c r="D587" s="68"/>
    </row>
    <row r="588" spans="3:4" ht="14.25" customHeight="1" x14ac:dyDescent="0.3">
      <c r="C588" s="67"/>
      <c r="D588" s="68"/>
    </row>
    <row r="589" spans="3:4" ht="14.25" customHeight="1" x14ac:dyDescent="0.3">
      <c r="C589" s="67"/>
      <c r="D589" s="68"/>
    </row>
    <row r="590" spans="3:4" ht="14.25" customHeight="1" x14ac:dyDescent="0.3">
      <c r="C590" s="67"/>
      <c r="D590" s="68"/>
    </row>
    <row r="591" spans="3:4" ht="14.25" customHeight="1" x14ac:dyDescent="0.3">
      <c r="C591" s="67"/>
      <c r="D591" s="68"/>
    </row>
    <row r="592" spans="3:4" ht="14.25" customHeight="1" x14ac:dyDescent="0.3">
      <c r="C592" s="67"/>
      <c r="D592" s="68"/>
    </row>
    <row r="593" spans="3:4" ht="14.25" customHeight="1" x14ac:dyDescent="0.3">
      <c r="C593" s="67"/>
      <c r="D593" s="68"/>
    </row>
    <row r="594" spans="3:4" ht="14.25" customHeight="1" x14ac:dyDescent="0.3">
      <c r="C594" s="67"/>
      <c r="D594" s="68"/>
    </row>
    <row r="595" spans="3:4" ht="14.25" customHeight="1" x14ac:dyDescent="0.3">
      <c r="C595" s="67"/>
      <c r="D595" s="68"/>
    </row>
    <row r="596" spans="3:4" ht="14.25" customHeight="1" x14ac:dyDescent="0.3">
      <c r="C596" s="67"/>
      <c r="D596" s="68"/>
    </row>
    <row r="597" spans="3:4" ht="14.25" customHeight="1" x14ac:dyDescent="0.3">
      <c r="C597" s="67"/>
      <c r="D597" s="68"/>
    </row>
    <row r="598" spans="3:4" ht="14.25" customHeight="1" x14ac:dyDescent="0.3">
      <c r="C598" s="67"/>
      <c r="D598" s="68"/>
    </row>
    <row r="599" spans="3:4" ht="14.25" customHeight="1" x14ac:dyDescent="0.3">
      <c r="C599" s="67"/>
      <c r="D599" s="68"/>
    </row>
    <row r="600" spans="3:4" ht="14.25" customHeight="1" x14ac:dyDescent="0.3">
      <c r="C600" s="67"/>
      <c r="D600" s="68"/>
    </row>
    <row r="601" spans="3:4" ht="14.25" customHeight="1" x14ac:dyDescent="0.3">
      <c r="C601" s="67"/>
      <c r="D601" s="68"/>
    </row>
    <row r="602" spans="3:4" ht="14.25" customHeight="1" x14ac:dyDescent="0.3">
      <c r="C602" s="67"/>
      <c r="D602" s="68"/>
    </row>
    <row r="603" spans="3:4" ht="14.25" customHeight="1" x14ac:dyDescent="0.3">
      <c r="C603" s="67"/>
      <c r="D603" s="68"/>
    </row>
    <row r="604" spans="3:4" ht="14.25" customHeight="1" x14ac:dyDescent="0.3">
      <c r="C604" s="67"/>
      <c r="D604" s="68"/>
    </row>
    <row r="605" spans="3:4" ht="14.25" customHeight="1" x14ac:dyDescent="0.3">
      <c r="C605" s="67"/>
      <c r="D605" s="68"/>
    </row>
    <row r="606" spans="3:4" ht="14.25" customHeight="1" x14ac:dyDescent="0.3">
      <c r="C606" s="67"/>
      <c r="D606" s="68"/>
    </row>
    <row r="607" spans="3:4" ht="14.25" customHeight="1" x14ac:dyDescent="0.3">
      <c r="C607" s="67"/>
      <c r="D607" s="68"/>
    </row>
    <row r="608" spans="3:4" ht="14.25" customHeight="1" x14ac:dyDescent="0.3">
      <c r="C608" s="67"/>
      <c r="D608" s="68"/>
    </row>
    <row r="609" spans="3:4" ht="14.25" customHeight="1" x14ac:dyDescent="0.3">
      <c r="C609" s="67"/>
      <c r="D609" s="68"/>
    </row>
    <row r="610" spans="3:4" ht="14.25" customHeight="1" x14ac:dyDescent="0.3">
      <c r="C610" s="67"/>
      <c r="D610" s="68"/>
    </row>
    <row r="611" spans="3:4" ht="14.25" customHeight="1" x14ac:dyDescent="0.3">
      <c r="C611" s="67"/>
      <c r="D611" s="68"/>
    </row>
    <row r="612" spans="3:4" ht="14.25" customHeight="1" x14ac:dyDescent="0.3">
      <c r="C612" s="67"/>
      <c r="D612" s="68"/>
    </row>
    <row r="613" spans="3:4" ht="14.25" customHeight="1" x14ac:dyDescent="0.3">
      <c r="C613" s="67"/>
      <c r="D613" s="68"/>
    </row>
    <row r="614" spans="3:4" ht="14.25" customHeight="1" x14ac:dyDescent="0.3">
      <c r="C614" s="67"/>
      <c r="D614" s="68"/>
    </row>
    <row r="615" spans="3:4" ht="14.25" customHeight="1" x14ac:dyDescent="0.3">
      <c r="C615" s="67"/>
      <c r="D615" s="68"/>
    </row>
    <row r="616" spans="3:4" ht="14.25" customHeight="1" x14ac:dyDescent="0.3">
      <c r="C616" s="67"/>
      <c r="D616" s="68"/>
    </row>
    <row r="617" spans="3:4" ht="14.25" customHeight="1" x14ac:dyDescent="0.3">
      <c r="C617" s="67"/>
      <c r="D617" s="68"/>
    </row>
    <row r="618" spans="3:4" ht="14.25" customHeight="1" x14ac:dyDescent="0.3">
      <c r="C618" s="67"/>
      <c r="D618" s="68"/>
    </row>
    <row r="619" spans="3:4" ht="14.25" customHeight="1" x14ac:dyDescent="0.3">
      <c r="C619" s="67"/>
      <c r="D619" s="68"/>
    </row>
    <row r="620" spans="3:4" ht="14.25" customHeight="1" x14ac:dyDescent="0.3">
      <c r="C620" s="67"/>
      <c r="D620" s="68"/>
    </row>
    <row r="621" spans="3:4" ht="14.25" customHeight="1" x14ac:dyDescent="0.3">
      <c r="C621" s="67"/>
      <c r="D621" s="68"/>
    </row>
    <row r="622" spans="3:4" ht="14.25" customHeight="1" x14ac:dyDescent="0.3">
      <c r="C622" s="67"/>
      <c r="D622" s="68"/>
    </row>
    <row r="623" spans="3:4" ht="14.25" customHeight="1" x14ac:dyDescent="0.3">
      <c r="C623" s="67"/>
      <c r="D623" s="68"/>
    </row>
    <row r="624" spans="3:4" ht="14.25" customHeight="1" x14ac:dyDescent="0.3">
      <c r="C624" s="67"/>
      <c r="D624" s="68"/>
    </row>
    <row r="625" spans="3:4" ht="14.25" customHeight="1" x14ac:dyDescent="0.3">
      <c r="C625" s="67"/>
      <c r="D625" s="68"/>
    </row>
    <row r="626" spans="3:4" ht="14.25" customHeight="1" x14ac:dyDescent="0.3">
      <c r="C626" s="67"/>
      <c r="D626" s="68"/>
    </row>
    <row r="627" spans="3:4" ht="14.25" customHeight="1" x14ac:dyDescent="0.3">
      <c r="C627" s="67"/>
      <c r="D627" s="68"/>
    </row>
    <row r="628" spans="3:4" ht="14.25" customHeight="1" x14ac:dyDescent="0.3">
      <c r="C628" s="67"/>
      <c r="D628" s="68"/>
    </row>
    <row r="629" spans="3:4" ht="14.25" customHeight="1" x14ac:dyDescent="0.3">
      <c r="C629" s="67"/>
      <c r="D629" s="68"/>
    </row>
    <row r="630" spans="3:4" ht="14.25" customHeight="1" x14ac:dyDescent="0.3">
      <c r="C630" s="67"/>
      <c r="D630" s="68"/>
    </row>
    <row r="631" spans="3:4" ht="14.25" customHeight="1" x14ac:dyDescent="0.3">
      <c r="C631" s="67"/>
      <c r="D631" s="68"/>
    </row>
    <row r="632" spans="3:4" ht="14.25" customHeight="1" x14ac:dyDescent="0.3">
      <c r="C632" s="67"/>
      <c r="D632" s="68"/>
    </row>
    <row r="633" spans="3:4" ht="14.25" customHeight="1" x14ac:dyDescent="0.3">
      <c r="C633" s="67"/>
      <c r="D633" s="68"/>
    </row>
    <row r="634" spans="3:4" ht="14.25" customHeight="1" x14ac:dyDescent="0.3">
      <c r="C634" s="67"/>
      <c r="D634" s="68"/>
    </row>
    <row r="635" spans="3:4" ht="14.25" customHeight="1" x14ac:dyDescent="0.3">
      <c r="C635" s="67"/>
      <c r="D635" s="68"/>
    </row>
    <row r="636" spans="3:4" ht="14.25" customHeight="1" x14ac:dyDescent="0.3">
      <c r="C636" s="67"/>
      <c r="D636" s="68"/>
    </row>
    <row r="637" spans="3:4" ht="14.25" customHeight="1" x14ac:dyDescent="0.3">
      <c r="C637" s="67"/>
      <c r="D637" s="68"/>
    </row>
    <row r="638" spans="3:4" ht="14.25" customHeight="1" x14ac:dyDescent="0.3">
      <c r="C638" s="67"/>
      <c r="D638" s="68"/>
    </row>
    <row r="639" spans="3:4" ht="14.25" customHeight="1" x14ac:dyDescent="0.3">
      <c r="C639" s="67"/>
      <c r="D639" s="68"/>
    </row>
    <row r="640" spans="3:4" ht="14.25" customHeight="1" x14ac:dyDescent="0.3">
      <c r="C640" s="67"/>
      <c r="D640" s="68"/>
    </row>
    <row r="641" spans="3:4" ht="14.25" customHeight="1" x14ac:dyDescent="0.3">
      <c r="C641" s="67"/>
      <c r="D641" s="68"/>
    </row>
    <row r="642" spans="3:4" ht="14.25" customHeight="1" x14ac:dyDescent="0.3">
      <c r="C642" s="67"/>
      <c r="D642" s="68"/>
    </row>
    <row r="643" spans="3:4" ht="14.25" customHeight="1" x14ac:dyDescent="0.3">
      <c r="C643" s="67"/>
      <c r="D643" s="68"/>
    </row>
    <row r="644" spans="3:4" ht="14.25" customHeight="1" x14ac:dyDescent="0.3">
      <c r="C644" s="67"/>
      <c r="D644" s="68"/>
    </row>
    <row r="645" spans="3:4" ht="14.25" customHeight="1" x14ac:dyDescent="0.3">
      <c r="C645" s="67"/>
      <c r="D645" s="68"/>
    </row>
    <row r="646" spans="3:4" ht="14.25" customHeight="1" x14ac:dyDescent="0.3">
      <c r="C646" s="67"/>
      <c r="D646" s="68"/>
    </row>
    <row r="647" spans="3:4" ht="14.25" customHeight="1" x14ac:dyDescent="0.3">
      <c r="C647" s="67"/>
      <c r="D647" s="68"/>
    </row>
    <row r="648" spans="3:4" ht="14.25" customHeight="1" x14ac:dyDescent="0.3">
      <c r="C648" s="67"/>
      <c r="D648" s="68"/>
    </row>
    <row r="649" spans="3:4" ht="14.25" customHeight="1" x14ac:dyDescent="0.3">
      <c r="C649" s="67"/>
      <c r="D649" s="68"/>
    </row>
    <row r="650" spans="3:4" ht="14.25" customHeight="1" x14ac:dyDescent="0.3">
      <c r="C650" s="67"/>
      <c r="D650" s="68"/>
    </row>
    <row r="651" spans="3:4" ht="14.25" customHeight="1" x14ac:dyDescent="0.3">
      <c r="C651" s="67"/>
      <c r="D651" s="68"/>
    </row>
    <row r="652" spans="3:4" ht="14.25" customHeight="1" x14ac:dyDescent="0.3">
      <c r="C652" s="67"/>
      <c r="D652" s="68"/>
    </row>
    <row r="653" spans="3:4" ht="14.25" customHeight="1" x14ac:dyDescent="0.3">
      <c r="C653" s="67"/>
      <c r="D653" s="68"/>
    </row>
    <row r="654" spans="3:4" ht="14.25" customHeight="1" x14ac:dyDescent="0.3">
      <c r="C654" s="67"/>
      <c r="D654" s="68"/>
    </row>
    <row r="655" spans="3:4" ht="14.25" customHeight="1" x14ac:dyDescent="0.3">
      <c r="C655" s="67"/>
      <c r="D655" s="68"/>
    </row>
    <row r="656" spans="3:4" ht="14.25" customHeight="1" x14ac:dyDescent="0.3">
      <c r="C656" s="67"/>
      <c r="D656" s="68"/>
    </row>
    <row r="657" spans="3:4" ht="14.25" customHeight="1" x14ac:dyDescent="0.3">
      <c r="C657" s="67"/>
      <c r="D657" s="68"/>
    </row>
    <row r="658" spans="3:4" ht="14.25" customHeight="1" x14ac:dyDescent="0.3">
      <c r="C658" s="67"/>
      <c r="D658" s="68"/>
    </row>
    <row r="659" spans="3:4" ht="14.25" customHeight="1" x14ac:dyDescent="0.3">
      <c r="C659" s="67"/>
      <c r="D659" s="68"/>
    </row>
    <row r="660" spans="3:4" ht="14.25" customHeight="1" x14ac:dyDescent="0.3">
      <c r="C660" s="67"/>
      <c r="D660" s="68"/>
    </row>
    <row r="661" spans="3:4" ht="14.25" customHeight="1" x14ac:dyDescent="0.3">
      <c r="C661" s="67"/>
      <c r="D661" s="68"/>
    </row>
    <row r="662" spans="3:4" ht="14.25" customHeight="1" x14ac:dyDescent="0.3">
      <c r="C662" s="67"/>
      <c r="D662" s="68"/>
    </row>
    <row r="663" spans="3:4" ht="14.25" customHeight="1" x14ac:dyDescent="0.3">
      <c r="C663" s="67"/>
      <c r="D663" s="68"/>
    </row>
    <row r="664" spans="3:4" ht="14.25" customHeight="1" x14ac:dyDescent="0.3">
      <c r="C664" s="67"/>
      <c r="D664" s="68"/>
    </row>
    <row r="665" spans="3:4" ht="14.25" customHeight="1" x14ac:dyDescent="0.3">
      <c r="C665" s="67"/>
      <c r="D665" s="68"/>
    </row>
    <row r="666" spans="3:4" ht="14.25" customHeight="1" x14ac:dyDescent="0.3">
      <c r="C666" s="67"/>
      <c r="D666" s="68"/>
    </row>
    <row r="667" spans="3:4" ht="14.25" customHeight="1" x14ac:dyDescent="0.3">
      <c r="C667" s="67"/>
      <c r="D667" s="68"/>
    </row>
    <row r="668" spans="3:4" ht="14.25" customHeight="1" x14ac:dyDescent="0.3">
      <c r="C668" s="67"/>
      <c r="D668" s="68"/>
    </row>
    <row r="669" spans="3:4" ht="14.25" customHeight="1" x14ac:dyDescent="0.3">
      <c r="C669" s="67"/>
      <c r="D669" s="68"/>
    </row>
    <row r="670" spans="3:4" ht="14.25" customHeight="1" x14ac:dyDescent="0.3">
      <c r="C670" s="67"/>
      <c r="D670" s="68"/>
    </row>
    <row r="671" spans="3:4" ht="14.25" customHeight="1" x14ac:dyDescent="0.3">
      <c r="C671" s="67"/>
      <c r="D671" s="68"/>
    </row>
    <row r="672" spans="3:4" ht="14.25" customHeight="1" x14ac:dyDescent="0.3">
      <c r="C672" s="67"/>
      <c r="D672" s="68"/>
    </row>
    <row r="673" spans="3:4" ht="14.25" customHeight="1" x14ac:dyDescent="0.3">
      <c r="C673" s="67"/>
      <c r="D673" s="68"/>
    </row>
    <row r="674" spans="3:4" ht="14.25" customHeight="1" x14ac:dyDescent="0.3">
      <c r="C674" s="67"/>
      <c r="D674" s="68"/>
    </row>
    <row r="675" spans="3:4" ht="14.25" customHeight="1" x14ac:dyDescent="0.3">
      <c r="C675" s="67"/>
      <c r="D675" s="68"/>
    </row>
    <row r="676" spans="3:4" ht="14.25" customHeight="1" x14ac:dyDescent="0.3">
      <c r="C676" s="67"/>
      <c r="D676" s="68"/>
    </row>
    <row r="677" spans="3:4" ht="14.25" customHeight="1" x14ac:dyDescent="0.3">
      <c r="C677" s="67"/>
      <c r="D677" s="68"/>
    </row>
    <row r="678" spans="3:4" ht="14.25" customHeight="1" x14ac:dyDescent="0.3">
      <c r="C678" s="67"/>
      <c r="D678" s="68"/>
    </row>
    <row r="679" spans="3:4" ht="14.25" customHeight="1" x14ac:dyDescent="0.3">
      <c r="C679" s="67"/>
      <c r="D679" s="68"/>
    </row>
    <row r="680" spans="3:4" ht="14.25" customHeight="1" x14ac:dyDescent="0.3">
      <c r="C680" s="67"/>
      <c r="D680" s="68"/>
    </row>
    <row r="681" spans="3:4" ht="14.25" customHeight="1" x14ac:dyDescent="0.3">
      <c r="C681" s="67"/>
      <c r="D681" s="68"/>
    </row>
    <row r="682" spans="3:4" ht="14.25" customHeight="1" x14ac:dyDescent="0.3">
      <c r="C682" s="67"/>
      <c r="D682" s="68"/>
    </row>
    <row r="683" spans="3:4" ht="14.25" customHeight="1" x14ac:dyDescent="0.3">
      <c r="C683" s="67"/>
      <c r="D683" s="68"/>
    </row>
    <row r="684" spans="3:4" ht="14.25" customHeight="1" x14ac:dyDescent="0.3">
      <c r="C684" s="67"/>
      <c r="D684" s="68"/>
    </row>
    <row r="685" spans="3:4" ht="14.25" customHeight="1" x14ac:dyDescent="0.3">
      <c r="C685" s="67"/>
      <c r="D685" s="68"/>
    </row>
    <row r="686" spans="3:4" ht="14.25" customHeight="1" x14ac:dyDescent="0.3">
      <c r="C686" s="67"/>
      <c r="D686" s="68"/>
    </row>
    <row r="687" spans="3:4" ht="14.25" customHeight="1" x14ac:dyDescent="0.3">
      <c r="C687" s="67"/>
      <c r="D687" s="68"/>
    </row>
    <row r="688" spans="3:4" ht="14.25" customHeight="1" x14ac:dyDescent="0.3">
      <c r="C688" s="67"/>
      <c r="D688" s="68"/>
    </row>
    <row r="689" spans="3:4" ht="14.25" customHeight="1" x14ac:dyDescent="0.3">
      <c r="C689" s="67"/>
      <c r="D689" s="68"/>
    </row>
    <row r="690" spans="3:4" ht="14.25" customHeight="1" x14ac:dyDescent="0.3">
      <c r="C690" s="67"/>
      <c r="D690" s="68"/>
    </row>
    <row r="691" spans="3:4" ht="14.25" customHeight="1" x14ac:dyDescent="0.3">
      <c r="C691" s="67"/>
      <c r="D691" s="68"/>
    </row>
    <row r="692" spans="3:4" ht="14.25" customHeight="1" x14ac:dyDescent="0.3">
      <c r="C692" s="67"/>
      <c r="D692" s="68"/>
    </row>
    <row r="693" spans="3:4" ht="14.25" customHeight="1" x14ac:dyDescent="0.3">
      <c r="C693" s="67"/>
      <c r="D693" s="68"/>
    </row>
    <row r="694" spans="3:4" ht="14.25" customHeight="1" x14ac:dyDescent="0.3">
      <c r="C694" s="67"/>
      <c r="D694" s="68"/>
    </row>
    <row r="695" spans="3:4" ht="14.25" customHeight="1" x14ac:dyDescent="0.3">
      <c r="C695" s="67"/>
      <c r="D695" s="68"/>
    </row>
    <row r="696" spans="3:4" ht="14.25" customHeight="1" x14ac:dyDescent="0.3">
      <c r="C696" s="67"/>
      <c r="D696" s="68"/>
    </row>
    <row r="697" spans="3:4" ht="14.25" customHeight="1" x14ac:dyDescent="0.3">
      <c r="C697" s="67"/>
      <c r="D697" s="68"/>
    </row>
    <row r="698" spans="3:4" ht="14.25" customHeight="1" x14ac:dyDescent="0.3">
      <c r="C698" s="67"/>
      <c r="D698" s="68"/>
    </row>
    <row r="699" spans="3:4" ht="14.25" customHeight="1" x14ac:dyDescent="0.3">
      <c r="C699" s="67"/>
      <c r="D699" s="68"/>
    </row>
    <row r="700" spans="3:4" ht="14.25" customHeight="1" x14ac:dyDescent="0.3">
      <c r="C700" s="67"/>
      <c r="D700" s="68"/>
    </row>
    <row r="701" spans="3:4" ht="14.25" customHeight="1" x14ac:dyDescent="0.3">
      <c r="C701" s="67"/>
      <c r="D701" s="68"/>
    </row>
    <row r="702" spans="3:4" ht="14.25" customHeight="1" x14ac:dyDescent="0.3">
      <c r="C702" s="67"/>
      <c r="D702" s="68"/>
    </row>
    <row r="703" spans="3:4" ht="14.25" customHeight="1" x14ac:dyDescent="0.3">
      <c r="C703" s="67"/>
      <c r="D703" s="68"/>
    </row>
    <row r="704" spans="3:4" ht="14.25" customHeight="1" x14ac:dyDescent="0.3">
      <c r="C704" s="67"/>
      <c r="D704" s="68"/>
    </row>
    <row r="705" spans="3:4" ht="14.25" customHeight="1" x14ac:dyDescent="0.3">
      <c r="C705" s="67"/>
      <c r="D705" s="68"/>
    </row>
    <row r="706" spans="3:4" ht="14.25" customHeight="1" x14ac:dyDescent="0.3">
      <c r="C706" s="67"/>
      <c r="D706" s="68"/>
    </row>
    <row r="707" spans="3:4" ht="14.25" customHeight="1" x14ac:dyDescent="0.3">
      <c r="C707" s="67"/>
      <c r="D707" s="68"/>
    </row>
    <row r="708" spans="3:4" ht="14.25" customHeight="1" x14ac:dyDescent="0.3">
      <c r="C708" s="67"/>
      <c r="D708" s="68"/>
    </row>
    <row r="709" spans="3:4" ht="14.25" customHeight="1" x14ac:dyDescent="0.3">
      <c r="C709" s="67"/>
      <c r="D709" s="68"/>
    </row>
    <row r="710" spans="3:4" ht="14.25" customHeight="1" x14ac:dyDescent="0.3">
      <c r="C710" s="67"/>
      <c r="D710" s="68"/>
    </row>
    <row r="711" spans="3:4" ht="14.25" customHeight="1" x14ac:dyDescent="0.3">
      <c r="C711" s="67"/>
      <c r="D711" s="68"/>
    </row>
    <row r="712" spans="3:4" ht="14.25" customHeight="1" x14ac:dyDescent="0.3">
      <c r="C712" s="67"/>
      <c r="D712" s="68"/>
    </row>
    <row r="713" spans="3:4" ht="14.25" customHeight="1" x14ac:dyDescent="0.3">
      <c r="C713" s="67"/>
      <c r="D713" s="68"/>
    </row>
    <row r="714" spans="3:4" ht="14.25" customHeight="1" x14ac:dyDescent="0.3">
      <c r="C714" s="67"/>
      <c r="D714" s="68"/>
    </row>
    <row r="715" spans="3:4" ht="14.25" customHeight="1" x14ac:dyDescent="0.3">
      <c r="C715" s="67"/>
      <c r="D715" s="68"/>
    </row>
    <row r="716" spans="3:4" ht="14.25" customHeight="1" x14ac:dyDescent="0.3">
      <c r="C716" s="67"/>
      <c r="D716" s="68"/>
    </row>
    <row r="717" spans="3:4" ht="14.25" customHeight="1" x14ac:dyDescent="0.3">
      <c r="C717" s="67"/>
      <c r="D717" s="68"/>
    </row>
    <row r="718" spans="3:4" ht="14.25" customHeight="1" x14ac:dyDescent="0.3">
      <c r="C718" s="67"/>
      <c r="D718" s="68"/>
    </row>
    <row r="719" spans="3:4" ht="14.25" customHeight="1" x14ac:dyDescent="0.3">
      <c r="C719" s="67"/>
      <c r="D719" s="68"/>
    </row>
    <row r="720" spans="3:4" ht="14.25" customHeight="1" x14ac:dyDescent="0.3">
      <c r="C720" s="67"/>
      <c r="D720" s="68"/>
    </row>
    <row r="721" spans="3:4" ht="14.25" customHeight="1" x14ac:dyDescent="0.3">
      <c r="C721" s="67"/>
      <c r="D721" s="68"/>
    </row>
    <row r="722" spans="3:4" ht="14.25" customHeight="1" x14ac:dyDescent="0.3">
      <c r="C722" s="67"/>
      <c r="D722" s="68"/>
    </row>
    <row r="723" spans="3:4" ht="14.25" customHeight="1" x14ac:dyDescent="0.3">
      <c r="C723" s="67"/>
      <c r="D723" s="68"/>
    </row>
    <row r="724" spans="3:4" ht="14.25" customHeight="1" x14ac:dyDescent="0.3">
      <c r="C724" s="67"/>
      <c r="D724" s="68"/>
    </row>
    <row r="725" spans="3:4" ht="14.25" customHeight="1" x14ac:dyDescent="0.3">
      <c r="C725" s="67"/>
      <c r="D725" s="68"/>
    </row>
    <row r="726" spans="3:4" ht="14.25" customHeight="1" x14ac:dyDescent="0.3">
      <c r="C726" s="67"/>
      <c r="D726" s="68"/>
    </row>
    <row r="727" spans="3:4" ht="14.25" customHeight="1" x14ac:dyDescent="0.3">
      <c r="C727" s="67"/>
      <c r="D727" s="68"/>
    </row>
    <row r="728" spans="3:4" ht="14.25" customHeight="1" x14ac:dyDescent="0.3">
      <c r="C728" s="67"/>
      <c r="D728" s="68"/>
    </row>
    <row r="729" spans="3:4" ht="14.25" customHeight="1" x14ac:dyDescent="0.3">
      <c r="C729" s="67"/>
      <c r="D729" s="68"/>
    </row>
    <row r="730" spans="3:4" ht="14.25" customHeight="1" x14ac:dyDescent="0.3">
      <c r="C730" s="67"/>
      <c r="D730" s="68"/>
    </row>
    <row r="731" spans="3:4" ht="14.25" customHeight="1" x14ac:dyDescent="0.3">
      <c r="C731" s="67"/>
      <c r="D731" s="68"/>
    </row>
    <row r="732" spans="3:4" ht="14.25" customHeight="1" x14ac:dyDescent="0.3">
      <c r="C732" s="67"/>
      <c r="D732" s="68"/>
    </row>
    <row r="733" spans="3:4" ht="14.25" customHeight="1" x14ac:dyDescent="0.3">
      <c r="C733" s="67"/>
      <c r="D733" s="68"/>
    </row>
    <row r="734" spans="3:4" ht="14.25" customHeight="1" x14ac:dyDescent="0.3">
      <c r="C734" s="67"/>
      <c r="D734" s="68"/>
    </row>
    <row r="735" spans="3:4" ht="14.25" customHeight="1" x14ac:dyDescent="0.3">
      <c r="C735" s="67"/>
      <c r="D735" s="68"/>
    </row>
    <row r="736" spans="3:4" ht="14.25" customHeight="1" x14ac:dyDescent="0.3">
      <c r="C736" s="67"/>
      <c r="D736" s="68"/>
    </row>
    <row r="737" spans="3:4" ht="14.25" customHeight="1" x14ac:dyDescent="0.3">
      <c r="C737" s="67"/>
      <c r="D737" s="68"/>
    </row>
    <row r="738" spans="3:4" ht="14.25" customHeight="1" x14ac:dyDescent="0.3">
      <c r="C738" s="67"/>
      <c r="D738" s="68"/>
    </row>
    <row r="739" spans="3:4" ht="14.25" customHeight="1" x14ac:dyDescent="0.3">
      <c r="C739" s="67"/>
      <c r="D739" s="68"/>
    </row>
    <row r="740" spans="3:4" ht="14.25" customHeight="1" x14ac:dyDescent="0.3">
      <c r="C740" s="67"/>
      <c r="D740" s="68"/>
    </row>
    <row r="741" spans="3:4" ht="14.25" customHeight="1" x14ac:dyDescent="0.3">
      <c r="C741" s="67"/>
      <c r="D741" s="68"/>
    </row>
    <row r="742" spans="3:4" ht="14.25" customHeight="1" x14ac:dyDescent="0.3">
      <c r="C742" s="67"/>
      <c r="D742" s="68"/>
    </row>
    <row r="743" spans="3:4" ht="14.25" customHeight="1" x14ac:dyDescent="0.3">
      <c r="C743" s="67"/>
      <c r="D743" s="68"/>
    </row>
    <row r="744" spans="3:4" ht="14.25" customHeight="1" x14ac:dyDescent="0.3">
      <c r="C744" s="67"/>
      <c r="D744" s="68"/>
    </row>
    <row r="745" spans="3:4" ht="14.25" customHeight="1" x14ac:dyDescent="0.3">
      <c r="C745" s="67"/>
      <c r="D745" s="68"/>
    </row>
    <row r="746" spans="3:4" ht="14.25" customHeight="1" x14ac:dyDescent="0.3">
      <c r="C746" s="67"/>
      <c r="D746" s="68"/>
    </row>
    <row r="747" spans="3:4" ht="14.25" customHeight="1" x14ac:dyDescent="0.3">
      <c r="C747" s="67"/>
      <c r="D747" s="68"/>
    </row>
    <row r="748" spans="3:4" ht="14.25" customHeight="1" x14ac:dyDescent="0.3">
      <c r="C748" s="67"/>
      <c r="D748" s="68"/>
    </row>
    <row r="749" spans="3:4" ht="14.25" customHeight="1" x14ac:dyDescent="0.3">
      <c r="C749" s="67"/>
      <c r="D749" s="68"/>
    </row>
    <row r="750" spans="3:4" ht="14.25" customHeight="1" x14ac:dyDescent="0.3">
      <c r="C750" s="67"/>
      <c r="D750" s="68"/>
    </row>
    <row r="751" spans="3:4" ht="14.25" customHeight="1" x14ac:dyDescent="0.3">
      <c r="C751" s="67"/>
      <c r="D751" s="68"/>
    </row>
    <row r="752" spans="3:4" ht="14.25" customHeight="1" x14ac:dyDescent="0.3">
      <c r="C752" s="67"/>
      <c r="D752" s="68"/>
    </row>
    <row r="753" spans="3:4" ht="14.25" customHeight="1" x14ac:dyDescent="0.3">
      <c r="C753" s="67"/>
      <c r="D753" s="68"/>
    </row>
    <row r="754" spans="3:4" ht="14.25" customHeight="1" x14ac:dyDescent="0.3">
      <c r="C754" s="67"/>
      <c r="D754" s="68"/>
    </row>
    <row r="755" spans="3:4" ht="14.25" customHeight="1" x14ac:dyDescent="0.3">
      <c r="C755" s="67"/>
      <c r="D755" s="68"/>
    </row>
    <row r="756" spans="3:4" ht="14.25" customHeight="1" x14ac:dyDescent="0.3">
      <c r="C756" s="67"/>
      <c r="D756" s="68"/>
    </row>
    <row r="757" spans="3:4" ht="14.25" customHeight="1" x14ac:dyDescent="0.3">
      <c r="C757" s="67"/>
      <c r="D757" s="68"/>
    </row>
    <row r="758" spans="3:4" ht="14.25" customHeight="1" x14ac:dyDescent="0.3">
      <c r="C758" s="67"/>
      <c r="D758" s="68"/>
    </row>
    <row r="759" spans="3:4" ht="14.25" customHeight="1" x14ac:dyDescent="0.3">
      <c r="C759" s="67"/>
      <c r="D759" s="68"/>
    </row>
    <row r="760" spans="3:4" ht="14.25" customHeight="1" x14ac:dyDescent="0.3">
      <c r="C760" s="67"/>
      <c r="D760" s="68"/>
    </row>
    <row r="761" spans="3:4" ht="14.25" customHeight="1" x14ac:dyDescent="0.3">
      <c r="C761" s="67"/>
      <c r="D761" s="68"/>
    </row>
    <row r="762" spans="3:4" ht="14.25" customHeight="1" x14ac:dyDescent="0.3">
      <c r="C762" s="67"/>
      <c r="D762" s="68"/>
    </row>
    <row r="763" spans="3:4" ht="14.25" customHeight="1" x14ac:dyDescent="0.3">
      <c r="C763" s="67"/>
      <c r="D763" s="68"/>
    </row>
    <row r="764" spans="3:4" ht="14.25" customHeight="1" x14ac:dyDescent="0.3">
      <c r="C764" s="67"/>
      <c r="D764" s="68"/>
    </row>
    <row r="765" spans="3:4" ht="14.25" customHeight="1" x14ac:dyDescent="0.3">
      <c r="C765" s="67"/>
      <c r="D765" s="68"/>
    </row>
    <row r="766" spans="3:4" ht="14.25" customHeight="1" x14ac:dyDescent="0.3">
      <c r="C766" s="67"/>
      <c r="D766" s="68"/>
    </row>
    <row r="767" spans="3:4" ht="14.25" customHeight="1" x14ac:dyDescent="0.3">
      <c r="C767" s="67"/>
      <c r="D767" s="68"/>
    </row>
    <row r="768" spans="3:4" ht="14.25" customHeight="1" x14ac:dyDescent="0.3">
      <c r="C768" s="67"/>
      <c r="D768" s="68"/>
    </row>
    <row r="769" spans="3:4" ht="14.25" customHeight="1" x14ac:dyDescent="0.3">
      <c r="C769" s="67"/>
      <c r="D769" s="68"/>
    </row>
    <row r="770" spans="3:4" ht="14.25" customHeight="1" x14ac:dyDescent="0.3">
      <c r="C770" s="67"/>
      <c r="D770" s="68"/>
    </row>
    <row r="771" spans="3:4" ht="14.25" customHeight="1" x14ac:dyDescent="0.3">
      <c r="C771" s="67"/>
      <c r="D771" s="68"/>
    </row>
    <row r="772" spans="3:4" ht="14.25" customHeight="1" x14ac:dyDescent="0.3">
      <c r="C772" s="67"/>
      <c r="D772" s="68"/>
    </row>
    <row r="773" spans="3:4" ht="14.25" customHeight="1" x14ac:dyDescent="0.3">
      <c r="C773" s="67"/>
      <c r="D773" s="68"/>
    </row>
    <row r="774" spans="3:4" ht="14.25" customHeight="1" x14ac:dyDescent="0.3">
      <c r="C774" s="67"/>
      <c r="D774" s="68"/>
    </row>
    <row r="775" spans="3:4" ht="14.25" customHeight="1" x14ac:dyDescent="0.3">
      <c r="C775" s="67"/>
      <c r="D775" s="68"/>
    </row>
    <row r="776" spans="3:4" ht="14.25" customHeight="1" x14ac:dyDescent="0.3">
      <c r="C776" s="67"/>
      <c r="D776" s="68"/>
    </row>
    <row r="777" spans="3:4" ht="14.25" customHeight="1" x14ac:dyDescent="0.3">
      <c r="C777" s="67"/>
      <c r="D777" s="68"/>
    </row>
    <row r="778" spans="3:4" ht="14.25" customHeight="1" x14ac:dyDescent="0.3">
      <c r="C778" s="67"/>
      <c r="D778" s="68"/>
    </row>
    <row r="779" spans="3:4" ht="14.25" customHeight="1" x14ac:dyDescent="0.3">
      <c r="C779" s="67"/>
      <c r="D779" s="68"/>
    </row>
    <row r="780" spans="3:4" ht="14.25" customHeight="1" x14ac:dyDescent="0.3">
      <c r="C780" s="67"/>
      <c r="D780" s="68"/>
    </row>
    <row r="781" spans="3:4" ht="14.25" customHeight="1" x14ac:dyDescent="0.3">
      <c r="C781" s="67"/>
      <c r="D781" s="68"/>
    </row>
    <row r="782" spans="3:4" ht="14.25" customHeight="1" x14ac:dyDescent="0.3">
      <c r="C782" s="67"/>
      <c r="D782" s="68"/>
    </row>
    <row r="783" spans="3:4" ht="14.25" customHeight="1" x14ac:dyDescent="0.3">
      <c r="C783" s="67"/>
      <c r="D783" s="68"/>
    </row>
    <row r="784" spans="3:4" ht="14.25" customHeight="1" x14ac:dyDescent="0.3">
      <c r="C784" s="67"/>
      <c r="D784" s="68"/>
    </row>
    <row r="785" spans="3:4" ht="14.25" customHeight="1" x14ac:dyDescent="0.3">
      <c r="C785" s="67"/>
      <c r="D785" s="68"/>
    </row>
    <row r="786" spans="3:4" ht="14.25" customHeight="1" x14ac:dyDescent="0.3">
      <c r="C786" s="67"/>
      <c r="D786" s="68"/>
    </row>
    <row r="787" spans="3:4" ht="14.25" customHeight="1" x14ac:dyDescent="0.3">
      <c r="C787" s="67"/>
      <c r="D787" s="68"/>
    </row>
    <row r="788" spans="3:4" ht="14.25" customHeight="1" x14ac:dyDescent="0.3">
      <c r="C788" s="67"/>
      <c r="D788" s="68"/>
    </row>
    <row r="789" spans="3:4" ht="14.25" customHeight="1" x14ac:dyDescent="0.3">
      <c r="C789" s="67"/>
      <c r="D789" s="68"/>
    </row>
    <row r="790" spans="3:4" ht="14.25" customHeight="1" x14ac:dyDescent="0.3">
      <c r="C790" s="67"/>
      <c r="D790" s="68"/>
    </row>
    <row r="791" spans="3:4" ht="14.25" customHeight="1" x14ac:dyDescent="0.3">
      <c r="C791" s="67"/>
      <c r="D791" s="68"/>
    </row>
    <row r="792" spans="3:4" ht="14.25" customHeight="1" x14ac:dyDescent="0.3">
      <c r="C792" s="67"/>
      <c r="D792" s="68"/>
    </row>
    <row r="793" spans="3:4" ht="14.25" customHeight="1" x14ac:dyDescent="0.3">
      <c r="C793" s="67"/>
      <c r="D793" s="68"/>
    </row>
    <row r="794" spans="3:4" ht="14.25" customHeight="1" x14ac:dyDescent="0.3">
      <c r="C794" s="67"/>
      <c r="D794" s="68"/>
    </row>
    <row r="795" spans="3:4" ht="14.25" customHeight="1" x14ac:dyDescent="0.3">
      <c r="C795" s="67"/>
      <c r="D795" s="68"/>
    </row>
    <row r="796" spans="3:4" ht="14.25" customHeight="1" x14ac:dyDescent="0.3">
      <c r="C796" s="67"/>
      <c r="D796" s="68"/>
    </row>
    <row r="797" spans="3:4" ht="14.25" customHeight="1" x14ac:dyDescent="0.3">
      <c r="C797" s="67"/>
      <c r="D797" s="68"/>
    </row>
    <row r="798" spans="3:4" ht="14.25" customHeight="1" x14ac:dyDescent="0.3">
      <c r="C798" s="67"/>
      <c r="D798" s="68"/>
    </row>
    <row r="799" spans="3:4" ht="14.25" customHeight="1" x14ac:dyDescent="0.3">
      <c r="C799" s="67"/>
      <c r="D799" s="68"/>
    </row>
    <row r="800" spans="3:4" ht="14.25" customHeight="1" x14ac:dyDescent="0.3">
      <c r="C800" s="67"/>
      <c r="D800" s="68"/>
    </row>
    <row r="801" spans="3:4" ht="14.25" customHeight="1" x14ac:dyDescent="0.3">
      <c r="C801" s="67"/>
      <c r="D801" s="68"/>
    </row>
    <row r="802" spans="3:4" ht="14.25" customHeight="1" x14ac:dyDescent="0.3">
      <c r="C802" s="67"/>
      <c r="D802" s="68"/>
    </row>
    <row r="803" spans="3:4" ht="14.25" customHeight="1" x14ac:dyDescent="0.3">
      <c r="C803" s="67"/>
      <c r="D803" s="68"/>
    </row>
    <row r="804" spans="3:4" ht="14.25" customHeight="1" x14ac:dyDescent="0.3">
      <c r="C804" s="67"/>
      <c r="D804" s="68"/>
    </row>
    <row r="805" spans="3:4" ht="14.25" customHeight="1" x14ac:dyDescent="0.3">
      <c r="C805" s="67"/>
      <c r="D805" s="68"/>
    </row>
    <row r="806" spans="3:4" ht="14.25" customHeight="1" x14ac:dyDescent="0.3">
      <c r="C806" s="67"/>
      <c r="D806" s="68"/>
    </row>
    <row r="807" spans="3:4" ht="14.25" customHeight="1" x14ac:dyDescent="0.3">
      <c r="C807" s="67"/>
      <c r="D807" s="68"/>
    </row>
    <row r="808" spans="3:4" ht="14.25" customHeight="1" x14ac:dyDescent="0.3">
      <c r="C808" s="67"/>
      <c r="D808" s="68"/>
    </row>
    <row r="809" spans="3:4" ht="14.25" customHeight="1" x14ac:dyDescent="0.3">
      <c r="C809" s="67"/>
      <c r="D809" s="68"/>
    </row>
    <row r="810" spans="3:4" ht="14.25" customHeight="1" x14ac:dyDescent="0.3">
      <c r="C810" s="67"/>
      <c r="D810" s="68"/>
    </row>
    <row r="811" spans="3:4" ht="14.25" customHeight="1" x14ac:dyDescent="0.3">
      <c r="C811" s="67"/>
      <c r="D811" s="68"/>
    </row>
    <row r="812" spans="3:4" ht="14.25" customHeight="1" x14ac:dyDescent="0.3">
      <c r="C812" s="67"/>
      <c r="D812" s="68"/>
    </row>
    <row r="813" spans="3:4" ht="14.25" customHeight="1" x14ac:dyDescent="0.3">
      <c r="C813" s="67"/>
      <c r="D813" s="68"/>
    </row>
    <row r="814" spans="3:4" ht="14.25" customHeight="1" x14ac:dyDescent="0.3">
      <c r="C814" s="67"/>
      <c r="D814" s="68"/>
    </row>
    <row r="815" spans="3:4" ht="14.25" customHeight="1" x14ac:dyDescent="0.3">
      <c r="C815" s="67"/>
      <c r="D815" s="68"/>
    </row>
    <row r="816" spans="3:4" ht="14.25" customHeight="1" x14ac:dyDescent="0.3">
      <c r="C816" s="67"/>
      <c r="D816" s="68"/>
    </row>
    <row r="817" spans="3:4" ht="14.25" customHeight="1" x14ac:dyDescent="0.3">
      <c r="C817" s="67"/>
      <c r="D817" s="68"/>
    </row>
    <row r="818" spans="3:4" ht="14.25" customHeight="1" x14ac:dyDescent="0.3">
      <c r="C818" s="67"/>
      <c r="D818" s="68"/>
    </row>
    <row r="819" spans="3:4" ht="14.25" customHeight="1" x14ac:dyDescent="0.3">
      <c r="C819" s="67"/>
      <c r="D819" s="68"/>
    </row>
    <row r="820" spans="3:4" ht="14.25" customHeight="1" x14ac:dyDescent="0.3">
      <c r="C820" s="67"/>
      <c r="D820" s="68"/>
    </row>
    <row r="821" spans="3:4" ht="14.25" customHeight="1" x14ac:dyDescent="0.3">
      <c r="C821" s="67"/>
      <c r="D821" s="68"/>
    </row>
    <row r="822" spans="3:4" ht="14.25" customHeight="1" x14ac:dyDescent="0.3">
      <c r="C822" s="67"/>
      <c r="D822" s="68"/>
    </row>
    <row r="823" spans="3:4" ht="14.25" customHeight="1" x14ac:dyDescent="0.3">
      <c r="C823" s="67"/>
      <c r="D823" s="68"/>
    </row>
    <row r="824" spans="3:4" ht="14.25" customHeight="1" x14ac:dyDescent="0.3">
      <c r="C824" s="67"/>
      <c r="D824" s="68"/>
    </row>
    <row r="825" spans="3:4" ht="14.25" customHeight="1" x14ac:dyDescent="0.3">
      <c r="C825" s="67"/>
      <c r="D825" s="68"/>
    </row>
    <row r="826" spans="3:4" ht="14.25" customHeight="1" x14ac:dyDescent="0.3">
      <c r="C826" s="67"/>
      <c r="D826" s="68"/>
    </row>
    <row r="827" spans="3:4" ht="14.25" customHeight="1" x14ac:dyDescent="0.3">
      <c r="C827" s="67"/>
      <c r="D827" s="68"/>
    </row>
    <row r="828" spans="3:4" ht="14.25" customHeight="1" x14ac:dyDescent="0.3">
      <c r="C828" s="67"/>
      <c r="D828" s="68"/>
    </row>
    <row r="829" spans="3:4" ht="14.25" customHeight="1" x14ac:dyDescent="0.3">
      <c r="C829" s="67"/>
      <c r="D829" s="68"/>
    </row>
    <row r="830" spans="3:4" ht="14.25" customHeight="1" x14ac:dyDescent="0.3">
      <c r="C830" s="67"/>
      <c r="D830" s="68"/>
    </row>
    <row r="831" spans="3:4" ht="14.25" customHeight="1" x14ac:dyDescent="0.3">
      <c r="C831" s="67"/>
      <c r="D831" s="68"/>
    </row>
    <row r="832" spans="3:4" ht="14.25" customHeight="1" x14ac:dyDescent="0.3">
      <c r="C832" s="67"/>
      <c r="D832" s="68"/>
    </row>
    <row r="833" spans="3:4" ht="14.25" customHeight="1" x14ac:dyDescent="0.3">
      <c r="C833" s="67"/>
      <c r="D833" s="68"/>
    </row>
    <row r="834" spans="3:4" ht="14.25" customHeight="1" x14ac:dyDescent="0.3">
      <c r="C834" s="67"/>
      <c r="D834" s="68"/>
    </row>
    <row r="835" spans="3:4" ht="14.25" customHeight="1" x14ac:dyDescent="0.3">
      <c r="C835" s="67"/>
      <c r="D835" s="68"/>
    </row>
    <row r="836" spans="3:4" ht="14.25" customHeight="1" x14ac:dyDescent="0.3">
      <c r="C836" s="67"/>
      <c r="D836" s="68"/>
    </row>
    <row r="837" spans="3:4" ht="14.25" customHeight="1" x14ac:dyDescent="0.3">
      <c r="C837" s="67"/>
      <c r="D837" s="68"/>
    </row>
    <row r="838" spans="3:4" ht="14.25" customHeight="1" x14ac:dyDescent="0.3">
      <c r="C838" s="67"/>
      <c r="D838" s="68"/>
    </row>
    <row r="839" spans="3:4" ht="14.25" customHeight="1" x14ac:dyDescent="0.3">
      <c r="C839" s="67"/>
      <c r="D839" s="68"/>
    </row>
    <row r="840" spans="3:4" ht="14.25" customHeight="1" x14ac:dyDescent="0.3">
      <c r="C840" s="67"/>
      <c r="D840" s="68"/>
    </row>
    <row r="841" spans="3:4" ht="14.25" customHeight="1" x14ac:dyDescent="0.3">
      <c r="C841" s="67"/>
      <c r="D841" s="68"/>
    </row>
    <row r="842" spans="3:4" ht="14.25" customHeight="1" x14ac:dyDescent="0.3">
      <c r="C842" s="67"/>
      <c r="D842" s="68"/>
    </row>
    <row r="843" spans="3:4" ht="14.25" customHeight="1" x14ac:dyDescent="0.3">
      <c r="C843" s="67"/>
      <c r="D843" s="68"/>
    </row>
    <row r="844" spans="3:4" ht="14.25" customHeight="1" x14ac:dyDescent="0.3">
      <c r="C844" s="67"/>
      <c r="D844" s="68"/>
    </row>
    <row r="845" spans="3:4" ht="14.25" customHeight="1" x14ac:dyDescent="0.3">
      <c r="C845" s="67"/>
      <c r="D845" s="68"/>
    </row>
    <row r="846" spans="3:4" ht="14.25" customHeight="1" x14ac:dyDescent="0.3">
      <c r="C846" s="67"/>
      <c r="D846" s="68"/>
    </row>
    <row r="847" spans="3:4" ht="14.25" customHeight="1" x14ac:dyDescent="0.3">
      <c r="C847" s="67"/>
      <c r="D847" s="68"/>
    </row>
    <row r="848" spans="3:4" ht="14.25" customHeight="1" x14ac:dyDescent="0.3">
      <c r="C848" s="67"/>
      <c r="D848" s="68"/>
    </row>
    <row r="849" spans="3:4" ht="14.25" customHeight="1" x14ac:dyDescent="0.3">
      <c r="C849" s="67"/>
      <c r="D849" s="68"/>
    </row>
    <row r="850" spans="3:4" ht="14.25" customHeight="1" x14ac:dyDescent="0.3">
      <c r="C850" s="67"/>
      <c r="D850" s="68"/>
    </row>
    <row r="851" spans="3:4" ht="14.25" customHeight="1" x14ac:dyDescent="0.3">
      <c r="C851" s="67"/>
      <c r="D851" s="68"/>
    </row>
    <row r="852" spans="3:4" ht="14.25" customHeight="1" x14ac:dyDescent="0.3">
      <c r="C852" s="67"/>
      <c r="D852" s="68"/>
    </row>
    <row r="853" spans="3:4" ht="14.25" customHeight="1" x14ac:dyDescent="0.3">
      <c r="C853" s="67"/>
      <c r="D853" s="68"/>
    </row>
    <row r="854" spans="3:4" ht="14.25" customHeight="1" x14ac:dyDescent="0.3">
      <c r="C854" s="67"/>
      <c r="D854" s="68"/>
    </row>
    <row r="855" spans="3:4" ht="14.25" customHeight="1" x14ac:dyDescent="0.3">
      <c r="C855" s="67"/>
      <c r="D855" s="68"/>
    </row>
    <row r="856" spans="3:4" ht="14.25" customHeight="1" x14ac:dyDescent="0.3">
      <c r="C856" s="67"/>
      <c r="D856" s="68"/>
    </row>
    <row r="857" spans="3:4" ht="14.25" customHeight="1" x14ac:dyDescent="0.3">
      <c r="C857" s="67"/>
      <c r="D857" s="68"/>
    </row>
    <row r="858" spans="3:4" ht="14.25" customHeight="1" x14ac:dyDescent="0.3">
      <c r="C858" s="67"/>
      <c r="D858" s="68"/>
    </row>
    <row r="859" spans="3:4" ht="14.25" customHeight="1" x14ac:dyDescent="0.3">
      <c r="C859" s="67"/>
      <c r="D859" s="68"/>
    </row>
    <row r="860" spans="3:4" ht="14.25" customHeight="1" x14ac:dyDescent="0.3">
      <c r="C860" s="67"/>
      <c r="D860" s="68"/>
    </row>
    <row r="861" spans="3:4" ht="14.25" customHeight="1" x14ac:dyDescent="0.3">
      <c r="C861" s="67"/>
      <c r="D861" s="68"/>
    </row>
    <row r="862" spans="3:4" ht="14.25" customHeight="1" x14ac:dyDescent="0.3">
      <c r="C862" s="67"/>
      <c r="D862" s="68"/>
    </row>
    <row r="863" spans="3:4" ht="14.25" customHeight="1" x14ac:dyDescent="0.3">
      <c r="C863" s="67"/>
      <c r="D863" s="68"/>
    </row>
    <row r="864" spans="3:4" ht="14.25" customHeight="1" x14ac:dyDescent="0.3">
      <c r="C864" s="67"/>
      <c r="D864" s="68"/>
    </row>
    <row r="865" spans="3:4" ht="14.25" customHeight="1" x14ac:dyDescent="0.3">
      <c r="C865" s="67"/>
      <c r="D865" s="68"/>
    </row>
    <row r="866" spans="3:4" ht="14.25" customHeight="1" x14ac:dyDescent="0.3">
      <c r="C866" s="67"/>
      <c r="D866" s="68"/>
    </row>
    <row r="867" spans="3:4" ht="14.25" customHeight="1" x14ac:dyDescent="0.3">
      <c r="C867" s="67"/>
      <c r="D867" s="68"/>
    </row>
    <row r="868" spans="3:4" ht="14.25" customHeight="1" x14ac:dyDescent="0.3">
      <c r="C868" s="67"/>
      <c r="D868" s="68"/>
    </row>
    <row r="869" spans="3:4" ht="14.25" customHeight="1" x14ac:dyDescent="0.3">
      <c r="C869" s="67"/>
      <c r="D869" s="68"/>
    </row>
    <row r="870" spans="3:4" ht="14.25" customHeight="1" x14ac:dyDescent="0.3">
      <c r="C870" s="67"/>
      <c r="D870" s="68"/>
    </row>
    <row r="871" spans="3:4" ht="14.25" customHeight="1" x14ac:dyDescent="0.3">
      <c r="C871" s="67"/>
      <c r="D871" s="68"/>
    </row>
    <row r="872" spans="3:4" ht="14.25" customHeight="1" x14ac:dyDescent="0.3">
      <c r="C872" s="67"/>
      <c r="D872" s="68"/>
    </row>
    <row r="873" spans="3:4" ht="14.25" customHeight="1" x14ac:dyDescent="0.3">
      <c r="C873" s="67"/>
      <c r="D873" s="68"/>
    </row>
    <row r="874" spans="3:4" ht="14.25" customHeight="1" x14ac:dyDescent="0.3">
      <c r="C874" s="67"/>
      <c r="D874" s="68"/>
    </row>
    <row r="875" spans="3:4" ht="14.25" customHeight="1" x14ac:dyDescent="0.3">
      <c r="C875" s="67"/>
      <c r="D875" s="68"/>
    </row>
    <row r="876" spans="3:4" ht="14.25" customHeight="1" x14ac:dyDescent="0.3">
      <c r="C876" s="67"/>
      <c r="D876" s="68"/>
    </row>
    <row r="877" spans="3:4" ht="14.25" customHeight="1" x14ac:dyDescent="0.3">
      <c r="C877" s="67"/>
      <c r="D877" s="68"/>
    </row>
    <row r="878" spans="3:4" ht="14.25" customHeight="1" x14ac:dyDescent="0.3">
      <c r="C878" s="67"/>
      <c r="D878" s="68"/>
    </row>
    <row r="879" spans="3:4" ht="14.25" customHeight="1" x14ac:dyDescent="0.3">
      <c r="C879" s="67"/>
      <c r="D879" s="68"/>
    </row>
    <row r="880" spans="3:4" ht="14.25" customHeight="1" x14ac:dyDescent="0.3">
      <c r="C880" s="67"/>
      <c r="D880" s="68"/>
    </row>
    <row r="881" spans="3:4" ht="14.25" customHeight="1" x14ac:dyDescent="0.3">
      <c r="C881" s="67"/>
      <c r="D881" s="68"/>
    </row>
    <row r="882" spans="3:4" ht="14.25" customHeight="1" x14ac:dyDescent="0.3">
      <c r="C882" s="67"/>
      <c r="D882" s="68"/>
    </row>
    <row r="883" spans="3:4" ht="14.25" customHeight="1" x14ac:dyDescent="0.3">
      <c r="C883" s="67"/>
      <c r="D883" s="68"/>
    </row>
    <row r="884" spans="3:4" ht="14.25" customHeight="1" x14ac:dyDescent="0.3">
      <c r="C884" s="67"/>
      <c r="D884" s="68"/>
    </row>
    <row r="885" spans="3:4" ht="14.25" customHeight="1" x14ac:dyDescent="0.3">
      <c r="C885" s="67"/>
      <c r="D885" s="68"/>
    </row>
    <row r="886" spans="3:4" ht="14.25" customHeight="1" x14ac:dyDescent="0.3">
      <c r="C886" s="67"/>
      <c r="D886" s="68"/>
    </row>
    <row r="887" spans="3:4" ht="14.25" customHeight="1" x14ac:dyDescent="0.3">
      <c r="C887" s="67"/>
      <c r="D887" s="68"/>
    </row>
    <row r="888" spans="3:4" ht="14.25" customHeight="1" x14ac:dyDescent="0.3">
      <c r="C888" s="67"/>
      <c r="D888" s="68"/>
    </row>
    <row r="889" spans="3:4" ht="14.25" customHeight="1" x14ac:dyDescent="0.3">
      <c r="C889" s="67"/>
      <c r="D889" s="68"/>
    </row>
    <row r="890" spans="3:4" ht="14.25" customHeight="1" x14ac:dyDescent="0.3">
      <c r="C890" s="67"/>
      <c r="D890" s="68"/>
    </row>
    <row r="891" spans="3:4" ht="14.25" customHeight="1" x14ac:dyDescent="0.3">
      <c r="C891" s="67"/>
      <c r="D891" s="68"/>
    </row>
    <row r="892" spans="3:4" ht="14.25" customHeight="1" x14ac:dyDescent="0.3">
      <c r="C892" s="67"/>
      <c r="D892" s="68"/>
    </row>
    <row r="893" spans="3:4" ht="14.25" customHeight="1" x14ac:dyDescent="0.3">
      <c r="C893" s="67"/>
      <c r="D893" s="68"/>
    </row>
    <row r="894" spans="3:4" ht="14.25" customHeight="1" x14ac:dyDescent="0.3">
      <c r="C894" s="67"/>
      <c r="D894" s="68"/>
    </row>
    <row r="895" spans="3:4" ht="14.25" customHeight="1" x14ac:dyDescent="0.3">
      <c r="C895" s="67"/>
      <c r="D895" s="68"/>
    </row>
    <row r="896" spans="3:4" ht="14.25" customHeight="1" x14ac:dyDescent="0.3">
      <c r="C896" s="67"/>
      <c r="D896" s="68"/>
    </row>
    <row r="897" spans="3:4" ht="14.25" customHeight="1" x14ac:dyDescent="0.3">
      <c r="C897" s="67"/>
      <c r="D897" s="68"/>
    </row>
    <row r="898" spans="3:4" ht="14.25" customHeight="1" x14ac:dyDescent="0.3">
      <c r="C898" s="67"/>
      <c r="D898" s="68"/>
    </row>
    <row r="899" spans="3:4" ht="14.25" customHeight="1" x14ac:dyDescent="0.3">
      <c r="C899" s="67"/>
      <c r="D899" s="68"/>
    </row>
    <row r="900" spans="3:4" ht="14.25" customHeight="1" x14ac:dyDescent="0.3">
      <c r="C900" s="67"/>
      <c r="D900" s="68"/>
    </row>
    <row r="901" spans="3:4" ht="14.25" customHeight="1" x14ac:dyDescent="0.3">
      <c r="C901" s="67"/>
      <c r="D901" s="68"/>
    </row>
    <row r="902" spans="3:4" ht="14.25" customHeight="1" x14ac:dyDescent="0.3">
      <c r="C902" s="67"/>
      <c r="D902" s="68"/>
    </row>
    <row r="903" spans="3:4" ht="14.25" customHeight="1" x14ac:dyDescent="0.3">
      <c r="C903" s="67"/>
      <c r="D903" s="68"/>
    </row>
    <row r="904" spans="3:4" ht="14.25" customHeight="1" x14ac:dyDescent="0.3">
      <c r="C904" s="67"/>
      <c r="D904" s="68"/>
    </row>
    <row r="905" spans="3:4" ht="14.25" customHeight="1" x14ac:dyDescent="0.3">
      <c r="C905" s="67"/>
      <c r="D905" s="68"/>
    </row>
    <row r="906" spans="3:4" ht="14.25" customHeight="1" x14ac:dyDescent="0.3">
      <c r="C906" s="67"/>
      <c r="D906" s="68"/>
    </row>
    <row r="907" spans="3:4" ht="14.25" customHeight="1" x14ac:dyDescent="0.3">
      <c r="C907" s="67"/>
      <c r="D907" s="68"/>
    </row>
    <row r="908" spans="3:4" ht="14.25" customHeight="1" x14ac:dyDescent="0.3">
      <c r="C908" s="67"/>
      <c r="D908" s="68"/>
    </row>
    <row r="909" spans="3:4" ht="14.25" customHeight="1" x14ac:dyDescent="0.3">
      <c r="C909" s="67"/>
      <c r="D909" s="68"/>
    </row>
    <row r="910" spans="3:4" ht="14.25" customHeight="1" x14ac:dyDescent="0.3">
      <c r="C910" s="67"/>
      <c r="D910" s="68"/>
    </row>
    <row r="911" spans="3:4" ht="14.25" customHeight="1" x14ac:dyDescent="0.3">
      <c r="C911" s="67"/>
      <c r="D911" s="68"/>
    </row>
    <row r="912" spans="3:4" ht="14.25" customHeight="1" x14ac:dyDescent="0.3">
      <c r="C912" s="67"/>
      <c r="D912" s="68"/>
    </row>
    <row r="913" spans="3:4" ht="14.25" customHeight="1" x14ac:dyDescent="0.3">
      <c r="C913" s="67"/>
      <c r="D913" s="68"/>
    </row>
    <row r="914" spans="3:4" ht="14.25" customHeight="1" x14ac:dyDescent="0.3">
      <c r="C914" s="67"/>
      <c r="D914" s="68"/>
    </row>
    <row r="915" spans="3:4" ht="14.25" customHeight="1" x14ac:dyDescent="0.3">
      <c r="C915" s="67"/>
      <c r="D915" s="68"/>
    </row>
    <row r="916" spans="3:4" ht="14.25" customHeight="1" x14ac:dyDescent="0.3">
      <c r="C916" s="67"/>
      <c r="D916" s="68"/>
    </row>
    <row r="917" spans="3:4" ht="14.25" customHeight="1" x14ac:dyDescent="0.3">
      <c r="C917" s="67"/>
      <c r="D917" s="68"/>
    </row>
    <row r="918" spans="3:4" ht="14.25" customHeight="1" x14ac:dyDescent="0.3">
      <c r="C918" s="67"/>
      <c r="D918" s="68"/>
    </row>
    <row r="919" spans="3:4" ht="14.25" customHeight="1" x14ac:dyDescent="0.3">
      <c r="C919" s="67"/>
      <c r="D919" s="68"/>
    </row>
    <row r="920" spans="3:4" ht="14.25" customHeight="1" x14ac:dyDescent="0.3">
      <c r="C920" s="67"/>
      <c r="D920" s="68"/>
    </row>
    <row r="921" spans="3:4" ht="14.25" customHeight="1" x14ac:dyDescent="0.3">
      <c r="C921" s="67"/>
      <c r="D921" s="68"/>
    </row>
    <row r="922" spans="3:4" ht="14.25" customHeight="1" x14ac:dyDescent="0.3">
      <c r="C922" s="67"/>
      <c r="D922" s="68"/>
    </row>
    <row r="923" spans="3:4" ht="14.25" customHeight="1" x14ac:dyDescent="0.3">
      <c r="C923" s="67"/>
      <c r="D923" s="68"/>
    </row>
    <row r="924" spans="3:4" ht="14.25" customHeight="1" x14ac:dyDescent="0.3">
      <c r="C924" s="67"/>
      <c r="D924" s="68"/>
    </row>
    <row r="925" spans="3:4" ht="14.25" customHeight="1" x14ac:dyDescent="0.3">
      <c r="C925" s="67"/>
      <c r="D925" s="68"/>
    </row>
    <row r="926" spans="3:4" ht="14.25" customHeight="1" x14ac:dyDescent="0.3">
      <c r="C926" s="67"/>
      <c r="D926" s="68"/>
    </row>
    <row r="927" spans="3:4" ht="14.25" customHeight="1" x14ac:dyDescent="0.3">
      <c r="C927" s="67"/>
      <c r="D927" s="68"/>
    </row>
    <row r="928" spans="3:4" ht="14.25" customHeight="1" x14ac:dyDescent="0.3">
      <c r="C928" s="67"/>
      <c r="D928" s="68"/>
    </row>
    <row r="929" spans="3:4" ht="14.25" customHeight="1" x14ac:dyDescent="0.3">
      <c r="C929" s="67"/>
      <c r="D929" s="68"/>
    </row>
    <row r="930" spans="3:4" ht="14.25" customHeight="1" x14ac:dyDescent="0.3">
      <c r="C930" s="67"/>
      <c r="D930" s="68"/>
    </row>
    <row r="931" spans="3:4" ht="14.25" customHeight="1" x14ac:dyDescent="0.3">
      <c r="C931" s="67"/>
      <c r="D931" s="68"/>
    </row>
    <row r="932" spans="3:4" ht="14.25" customHeight="1" x14ac:dyDescent="0.3">
      <c r="C932" s="67"/>
      <c r="D932" s="68"/>
    </row>
    <row r="933" spans="3:4" ht="14.25" customHeight="1" x14ac:dyDescent="0.3">
      <c r="C933" s="67"/>
      <c r="D933" s="68"/>
    </row>
    <row r="934" spans="3:4" ht="14.25" customHeight="1" x14ac:dyDescent="0.3">
      <c r="C934" s="67"/>
      <c r="D934" s="68"/>
    </row>
    <row r="935" spans="3:4" ht="14.25" customHeight="1" x14ac:dyDescent="0.3">
      <c r="C935" s="67"/>
      <c r="D935" s="68"/>
    </row>
    <row r="936" spans="3:4" ht="14.25" customHeight="1" x14ac:dyDescent="0.3">
      <c r="C936" s="67"/>
      <c r="D936" s="68"/>
    </row>
    <row r="937" spans="3:4" ht="14.25" customHeight="1" x14ac:dyDescent="0.3">
      <c r="C937" s="67"/>
      <c r="D937" s="68"/>
    </row>
    <row r="938" spans="3:4" ht="14.25" customHeight="1" x14ac:dyDescent="0.3">
      <c r="C938" s="67"/>
      <c r="D938" s="68"/>
    </row>
    <row r="939" spans="3:4" ht="14.25" customHeight="1" x14ac:dyDescent="0.3">
      <c r="C939" s="67"/>
      <c r="D939" s="68"/>
    </row>
    <row r="940" spans="3:4" ht="14.25" customHeight="1" x14ac:dyDescent="0.3">
      <c r="C940" s="67"/>
      <c r="D940" s="68"/>
    </row>
    <row r="941" spans="3:4" ht="14.25" customHeight="1" x14ac:dyDescent="0.3">
      <c r="C941" s="67"/>
      <c r="D941" s="68"/>
    </row>
    <row r="942" spans="3:4" ht="14.25" customHeight="1" x14ac:dyDescent="0.3">
      <c r="C942" s="67"/>
      <c r="D942" s="68"/>
    </row>
    <row r="943" spans="3:4" ht="14.25" customHeight="1" x14ac:dyDescent="0.3">
      <c r="C943" s="67"/>
      <c r="D943" s="68"/>
    </row>
    <row r="944" spans="3:4" ht="14.25" customHeight="1" x14ac:dyDescent="0.3">
      <c r="C944" s="67"/>
      <c r="D944" s="68"/>
    </row>
    <row r="945" spans="3:4" ht="14.25" customHeight="1" x14ac:dyDescent="0.3">
      <c r="C945" s="67"/>
      <c r="D945" s="68"/>
    </row>
    <row r="946" spans="3:4" ht="14.25" customHeight="1" x14ac:dyDescent="0.3">
      <c r="C946" s="67"/>
      <c r="D946" s="68"/>
    </row>
    <row r="947" spans="3:4" ht="14.25" customHeight="1" x14ac:dyDescent="0.3">
      <c r="C947" s="67"/>
      <c r="D947" s="68"/>
    </row>
    <row r="948" spans="3:4" ht="14.25" customHeight="1" x14ac:dyDescent="0.3">
      <c r="C948" s="67"/>
      <c r="D948" s="68"/>
    </row>
    <row r="949" spans="3:4" ht="14.25" customHeight="1" x14ac:dyDescent="0.3">
      <c r="C949" s="67"/>
      <c r="D949" s="68"/>
    </row>
    <row r="950" spans="3:4" ht="14.25" customHeight="1" x14ac:dyDescent="0.3">
      <c r="C950" s="67"/>
      <c r="D950" s="68"/>
    </row>
    <row r="951" spans="3:4" ht="14.25" customHeight="1" x14ac:dyDescent="0.3">
      <c r="C951" s="67"/>
      <c r="D951" s="68"/>
    </row>
    <row r="952" spans="3:4" ht="14.25" customHeight="1" x14ac:dyDescent="0.3">
      <c r="C952" s="67"/>
      <c r="D952" s="68"/>
    </row>
    <row r="953" spans="3:4" ht="14.25" customHeight="1" x14ac:dyDescent="0.3">
      <c r="C953" s="67"/>
      <c r="D953" s="68"/>
    </row>
    <row r="954" spans="3:4" ht="14.25" customHeight="1" x14ac:dyDescent="0.3">
      <c r="C954" s="67"/>
      <c r="D954" s="68"/>
    </row>
    <row r="955" spans="3:4" ht="14.25" customHeight="1" x14ac:dyDescent="0.3">
      <c r="C955" s="67"/>
      <c r="D955" s="68"/>
    </row>
    <row r="956" spans="3:4" ht="14.25" customHeight="1" x14ac:dyDescent="0.3">
      <c r="C956" s="67"/>
      <c r="D956" s="68"/>
    </row>
    <row r="957" spans="3:4" ht="14.25" customHeight="1" x14ac:dyDescent="0.3">
      <c r="C957" s="67"/>
      <c r="D957" s="68"/>
    </row>
    <row r="958" spans="3:4" ht="14.25" customHeight="1" x14ac:dyDescent="0.3">
      <c r="C958" s="67"/>
      <c r="D958" s="68"/>
    </row>
    <row r="959" spans="3:4" ht="14.25" customHeight="1" x14ac:dyDescent="0.3">
      <c r="C959" s="67"/>
      <c r="D959" s="68"/>
    </row>
    <row r="960" spans="3:4" ht="14.25" customHeight="1" x14ac:dyDescent="0.3">
      <c r="C960" s="67"/>
      <c r="D960" s="68"/>
    </row>
    <row r="961" spans="3:4" ht="14.25" customHeight="1" x14ac:dyDescent="0.3">
      <c r="C961" s="67"/>
      <c r="D961" s="68"/>
    </row>
    <row r="962" spans="3:4" ht="14.25" customHeight="1" x14ac:dyDescent="0.3">
      <c r="C962" s="67"/>
      <c r="D962" s="68"/>
    </row>
    <row r="963" spans="3:4" ht="14.25" customHeight="1" x14ac:dyDescent="0.3">
      <c r="C963" s="67"/>
      <c r="D963" s="68"/>
    </row>
    <row r="964" spans="3:4" ht="14.25" customHeight="1" x14ac:dyDescent="0.3">
      <c r="C964" s="67"/>
      <c r="D964" s="68"/>
    </row>
    <row r="965" spans="3:4" ht="14.25" customHeight="1" x14ac:dyDescent="0.3">
      <c r="C965" s="67"/>
      <c r="D965" s="68"/>
    </row>
    <row r="966" spans="3:4" ht="14.25" customHeight="1" x14ac:dyDescent="0.3">
      <c r="C966" s="67"/>
      <c r="D966" s="68"/>
    </row>
    <row r="967" spans="3:4" ht="14.25" customHeight="1" x14ac:dyDescent="0.3">
      <c r="C967" s="67"/>
      <c r="D967" s="68"/>
    </row>
    <row r="968" spans="3:4" ht="14.25" customHeight="1" x14ac:dyDescent="0.3">
      <c r="C968" s="67"/>
      <c r="D968" s="68"/>
    </row>
    <row r="969" spans="3:4" ht="14.25" customHeight="1" x14ac:dyDescent="0.3">
      <c r="C969" s="67"/>
      <c r="D969" s="68"/>
    </row>
    <row r="970" spans="3:4" ht="14.25" customHeight="1" x14ac:dyDescent="0.3">
      <c r="C970" s="67"/>
      <c r="D970" s="68"/>
    </row>
    <row r="971" spans="3:4" ht="14.25" customHeight="1" x14ac:dyDescent="0.3">
      <c r="C971" s="67"/>
      <c r="D971" s="68"/>
    </row>
    <row r="972" spans="3:4" ht="14.25" customHeight="1" x14ac:dyDescent="0.3">
      <c r="C972" s="67"/>
      <c r="D972" s="68"/>
    </row>
    <row r="973" spans="3:4" ht="14.25" customHeight="1" x14ac:dyDescent="0.3">
      <c r="C973" s="67"/>
      <c r="D973" s="68"/>
    </row>
    <row r="974" spans="3:4" ht="14.25" customHeight="1" x14ac:dyDescent="0.3">
      <c r="C974" s="67"/>
      <c r="D974" s="68"/>
    </row>
    <row r="975" spans="3:4" ht="14.25" customHeight="1" x14ac:dyDescent="0.3">
      <c r="C975" s="67"/>
      <c r="D975" s="68"/>
    </row>
    <row r="976" spans="3:4" ht="14.25" customHeight="1" x14ac:dyDescent="0.3">
      <c r="C976" s="67"/>
      <c r="D976" s="68"/>
    </row>
    <row r="977" spans="3:4" ht="14.25" customHeight="1" x14ac:dyDescent="0.3">
      <c r="C977" s="67"/>
      <c r="D977" s="68"/>
    </row>
    <row r="978" spans="3:4" ht="14.25" customHeight="1" x14ac:dyDescent="0.3">
      <c r="C978" s="67"/>
      <c r="D978" s="68"/>
    </row>
    <row r="979" spans="3:4" ht="14.25" customHeight="1" x14ac:dyDescent="0.3">
      <c r="C979" s="67"/>
      <c r="D979" s="68"/>
    </row>
    <row r="980" spans="3:4" ht="14.25" customHeight="1" x14ac:dyDescent="0.3">
      <c r="C980" s="67"/>
      <c r="D980" s="68"/>
    </row>
    <row r="981" spans="3:4" ht="14.25" customHeight="1" x14ac:dyDescent="0.3">
      <c r="C981" s="67"/>
      <c r="D981" s="68"/>
    </row>
    <row r="982" spans="3:4" ht="14.25" customHeight="1" x14ac:dyDescent="0.3">
      <c r="C982" s="67"/>
      <c r="D982" s="68"/>
    </row>
    <row r="983" spans="3:4" ht="14.25" customHeight="1" x14ac:dyDescent="0.3">
      <c r="C983" s="67"/>
      <c r="D983" s="68"/>
    </row>
    <row r="984" spans="3:4" ht="14.25" customHeight="1" x14ac:dyDescent="0.3">
      <c r="C984" s="67"/>
      <c r="D984" s="68"/>
    </row>
    <row r="985" spans="3:4" ht="14.25" customHeight="1" x14ac:dyDescent="0.3">
      <c r="C985" s="67"/>
      <c r="D985" s="68"/>
    </row>
    <row r="986" spans="3:4" ht="14.25" customHeight="1" x14ac:dyDescent="0.3">
      <c r="C986" s="67"/>
      <c r="D986" s="68"/>
    </row>
    <row r="987" spans="3:4" ht="14.25" customHeight="1" x14ac:dyDescent="0.3">
      <c r="C987" s="67"/>
      <c r="D987" s="68"/>
    </row>
    <row r="988" spans="3:4" ht="14.25" customHeight="1" x14ac:dyDescent="0.3">
      <c r="C988" s="67"/>
      <c r="D988" s="68"/>
    </row>
    <row r="989" spans="3:4" ht="14.25" customHeight="1" x14ac:dyDescent="0.3">
      <c r="C989" s="67"/>
      <c r="D989" s="68"/>
    </row>
    <row r="990" spans="3:4" ht="14.25" customHeight="1" x14ac:dyDescent="0.3">
      <c r="C990" s="67"/>
      <c r="D990" s="68"/>
    </row>
    <row r="991" spans="3:4" ht="14.25" customHeight="1" x14ac:dyDescent="0.3">
      <c r="C991" s="67"/>
      <c r="D991" s="68"/>
    </row>
    <row r="992" spans="3:4" ht="14.25" customHeight="1" x14ac:dyDescent="0.3">
      <c r="C992" s="67"/>
      <c r="D992" s="68"/>
    </row>
    <row r="993" spans="3:4" ht="14.25" customHeight="1" x14ac:dyDescent="0.3">
      <c r="C993" s="67"/>
      <c r="D993" s="68"/>
    </row>
    <row r="994" spans="3:4" ht="14.25" customHeight="1" x14ac:dyDescent="0.3">
      <c r="C994" s="67"/>
      <c r="D994" s="68"/>
    </row>
    <row r="995" spans="3:4" ht="14.25" customHeight="1" x14ac:dyDescent="0.3">
      <c r="C995" s="67"/>
      <c r="D995" s="68"/>
    </row>
    <row r="996" spans="3:4" ht="14.25" customHeight="1" x14ac:dyDescent="0.3">
      <c r="C996" s="67"/>
      <c r="D996" s="68"/>
    </row>
    <row r="997" spans="3:4" ht="14.25" customHeight="1" x14ac:dyDescent="0.3">
      <c r="C997" s="67"/>
      <c r="D997" s="68"/>
    </row>
    <row r="998" spans="3:4" ht="14.25" customHeight="1" x14ac:dyDescent="0.3">
      <c r="C998" s="67"/>
      <c r="D998" s="68"/>
    </row>
    <row r="999" spans="3:4" ht="14.25" customHeight="1" x14ac:dyDescent="0.3">
      <c r="C999" s="67"/>
      <c r="D999" s="68"/>
    </row>
    <row r="1000" spans="3:4" ht="14.25" customHeight="1" x14ac:dyDescent="0.3">
      <c r="C1000" s="67"/>
      <c r="D1000" s="68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Part 1 Safety Stock</vt:lpstr>
      <vt:lpstr>Part 2 Scaling</vt:lpstr>
      <vt:lpstr>Part 3 Performance Metrics</vt:lpstr>
      <vt:lpstr>Part 4 Optimization</vt:lpstr>
      <vt:lpstr>Lead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vg77</dc:creator>
  <cp:lastModifiedBy>diadmin</cp:lastModifiedBy>
  <dcterms:created xsi:type="dcterms:W3CDTF">2009-02-26T13:18:05Z</dcterms:created>
  <dcterms:modified xsi:type="dcterms:W3CDTF">2023-07-25T14:42:23Z</dcterms:modified>
</cp:coreProperties>
</file>