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Y:\Projekte\Schadstoffmonitoring NP\"/>
    </mc:Choice>
  </mc:AlternateContent>
  <xr:revisionPtr revIDLastSave="0" documentId="8_{2B8C6FE0-6F0D-415C-8FB0-2F51BCC3329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CBs" sheetId="1" r:id="rId1"/>
    <sheet name="OC Insecticides" sheetId="2" r:id="rId2"/>
    <sheet name="Other Insecticides" sheetId="3" r:id="rId3"/>
    <sheet name="Fungicides" sheetId="4" r:id="rId4"/>
    <sheet name="Overview results 1" sheetId="7" r:id="rId5"/>
    <sheet name="Overview results 2" sheetId="8" r:id="rId6"/>
    <sheet name="Overview samples" sheetId="9" r:id="rId7"/>
  </sheets>
  <definedNames>
    <definedName name="_xlnm._FilterDatabase" localSheetId="3" hidden="1">Fungicides!$B$12:$Q$177</definedName>
    <definedName name="_xlnm._FilterDatabase" localSheetId="1" hidden="1">'OC Insecticides'!$B$12:$U$177</definedName>
    <definedName name="_xlnm._FilterDatabase" localSheetId="2" hidden="1">'Other Insecticides'!$B$12:$M$177</definedName>
    <definedName name="_xlnm._FilterDatabase" localSheetId="0" hidden="1">PCBs!$B$12:$U$177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9" i="8" l="1"/>
  <c r="F88" i="8"/>
  <c r="F87" i="8"/>
  <c r="H85" i="8"/>
  <c r="F85" i="8"/>
  <c r="H84" i="8"/>
  <c r="F84" i="8"/>
  <c r="F83" i="8"/>
  <c r="F82" i="8"/>
  <c r="F81" i="8"/>
  <c r="H80" i="8"/>
  <c r="H79" i="8"/>
  <c r="F79" i="8"/>
  <c r="F78" i="8"/>
  <c r="F158" i="7"/>
  <c r="F157" i="7"/>
  <c r="F156" i="7"/>
  <c r="H154" i="7"/>
  <c r="F154" i="7"/>
  <c r="H153" i="7"/>
  <c r="F153" i="7"/>
  <c r="F148" i="7"/>
  <c r="F147" i="7"/>
  <c r="F146" i="7"/>
  <c r="H141" i="7"/>
  <c r="H140" i="7"/>
  <c r="F140" i="7"/>
  <c r="F139" i="7"/>
  <c r="G9" i="9"/>
  <c r="G10" i="9"/>
  <c r="G11" i="9"/>
  <c r="G6" i="9"/>
  <c r="G7" i="9"/>
  <c r="G8" i="9"/>
  <c r="F77" i="8"/>
  <c r="H76" i="8"/>
  <c r="F76" i="8"/>
  <c r="H75" i="8"/>
  <c r="F75" i="8"/>
  <c r="H73" i="8"/>
  <c r="F73" i="8"/>
  <c r="H72" i="8"/>
  <c r="F72" i="8"/>
  <c r="F71" i="8"/>
  <c r="F70" i="8"/>
  <c r="F69" i="8"/>
  <c r="H67" i="8"/>
  <c r="H66" i="8"/>
  <c r="H64" i="8"/>
  <c r="H63" i="8"/>
  <c r="F62" i="8"/>
  <c r="F61" i="8"/>
  <c r="F60" i="8"/>
  <c r="H59" i="8"/>
  <c r="F59" i="8"/>
  <c r="H58" i="8"/>
  <c r="F58" i="8"/>
  <c r="H57" i="8"/>
  <c r="H56" i="8"/>
  <c r="F56" i="8"/>
  <c r="H55" i="8"/>
  <c r="F55" i="8"/>
  <c r="H54" i="8"/>
  <c r="H53" i="8"/>
  <c r="F53" i="8"/>
  <c r="H52" i="8"/>
  <c r="F52" i="8"/>
  <c r="H51" i="8"/>
  <c r="F49" i="8"/>
  <c r="F48" i="8"/>
  <c r="H47" i="8"/>
  <c r="F47" i="8"/>
  <c r="H46" i="8"/>
  <c r="F46" i="8"/>
  <c r="H45" i="8"/>
  <c r="F43" i="8"/>
  <c r="F42" i="8"/>
  <c r="H41" i="8"/>
  <c r="F41" i="8"/>
  <c r="H40" i="8"/>
  <c r="F40" i="8"/>
  <c r="H38" i="8"/>
  <c r="H37" i="8"/>
  <c r="F37" i="8"/>
  <c r="F36" i="8"/>
  <c r="H35" i="8"/>
  <c r="F35" i="8"/>
  <c r="H34" i="8"/>
  <c r="F34" i="8"/>
  <c r="H32" i="8"/>
  <c r="H31" i="8"/>
  <c r="F31" i="8"/>
  <c r="H29" i="8"/>
  <c r="F29" i="8"/>
  <c r="H28" i="8"/>
  <c r="F28" i="8"/>
  <c r="F27" i="8"/>
  <c r="H26" i="8"/>
  <c r="F26" i="8"/>
  <c r="H25" i="8"/>
  <c r="F25" i="8"/>
  <c r="H24" i="8"/>
  <c r="F24" i="8"/>
  <c r="H23" i="8"/>
  <c r="F23" i="8"/>
  <c r="H22" i="8"/>
  <c r="F22" i="8"/>
  <c r="H20" i="8"/>
  <c r="H19" i="8"/>
  <c r="G19" i="8"/>
  <c r="H18" i="8"/>
  <c r="H16" i="8"/>
  <c r="F16" i="8"/>
  <c r="H15" i="8"/>
  <c r="F15" i="8"/>
  <c r="H13" i="8"/>
  <c r="H12" i="8"/>
  <c r="H10" i="8"/>
  <c r="F10" i="8"/>
  <c r="H9" i="8"/>
  <c r="F9" i="8"/>
  <c r="H133" i="7"/>
  <c r="H132" i="7"/>
  <c r="H130" i="7"/>
  <c r="H129" i="7"/>
  <c r="H120" i="7"/>
  <c r="H119" i="7"/>
  <c r="H117" i="7"/>
  <c r="H116" i="7"/>
  <c r="F134" i="7"/>
  <c r="F133" i="7"/>
  <c r="F132" i="7"/>
  <c r="F130" i="7"/>
  <c r="F129" i="7"/>
  <c r="F124" i="7"/>
  <c r="F123" i="7"/>
  <c r="F122" i="7"/>
  <c r="F111" i="7"/>
  <c r="F110" i="7"/>
  <c r="F109" i="7"/>
  <c r="H104" i="7"/>
  <c r="H103" i="7"/>
  <c r="H102" i="7"/>
  <c r="H97" i="7"/>
  <c r="H96" i="7"/>
  <c r="H95" i="7"/>
  <c r="H90" i="7"/>
  <c r="H89" i="7"/>
  <c r="H88" i="7"/>
  <c r="H80" i="7"/>
  <c r="H79" i="7"/>
  <c r="H78" i="7"/>
  <c r="H70" i="7"/>
  <c r="H69" i="7"/>
  <c r="H63" i="7"/>
  <c r="H62" i="7"/>
  <c r="H56" i="7"/>
  <c r="H55" i="7"/>
  <c r="F104" i="7"/>
  <c r="F103" i="7"/>
  <c r="F97" i="7"/>
  <c r="F96" i="7"/>
  <c r="F90" i="7"/>
  <c r="F89" i="7"/>
  <c r="F86" i="7"/>
  <c r="F85" i="7"/>
  <c r="F80" i="7"/>
  <c r="F79" i="7"/>
  <c r="F76" i="7"/>
  <c r="F75" i="7"/>
  <c r="F70" i="7"/>
  <c r="F69" i="7"/>
  <c r="F62" i="7"/>
  <c r="F61" i="7"/>
  <c r="F56" i="7"/>
  <c r="F55" i="7"/>
  <c r="H49" i="7"/>
  <c r="H48" i="7"/>
  <c r="H42" i="7"/>
  <c r="H41" i="7"/>
  <c r="H35" i="7"/>
  <c r="H34" i="7"/>
  <c r="H33" i="7"/>
  <c r="H28" i="7"/>
  <c r="H27" i="7"/>
  <c r="H21" i="7"/>
  <c r="H20" i="7"/>
  <c r="H19" i="7"/>
  <c r="G20" i="7"/>
  <c r="H17" i="7"/>
  <c r="H16" i="7"/>
  <c r="H14" i="7"/>
  <c r="H13" i="7"/>
  <c r="H11" i="7"/>
  <c r="H10" i="7"/>
  <c r="F48" i="7"/>
  <c r="F41" i="7"/>
  <c r="F42" i="7"/>
  <c r="F40" i="7"/>
  <c r="F34" i="7"/>
  <c r="F35" i="7"/>
  <c r="F33" i="7"/>
  <c r="F28" i="7"/>
  <c r="F27" i="7"/>
  <c r="F17" i="7"/>
  <c r="F16" i="7"/>
  <c r="F11" i="7"/>
  <c r="F10" i="7"/>
</calcChain>
</file>

<file path=xl/sharedStrings.xml><?xml version="1.0" encoding="utf-8"?>
<sst xmlns="http://schemas.openxmlformats.org/spreadsheetml/2006/main" count="5088" uniqueCount="148">
  <si>
    <t>Species</t>
  </si>
  <si>
    <t>&lt;1</t>
  </si>
  <si>
    <t>&lt;2</t>
  </si>
  <si>
    <t>&lt;4</t>
  </si>
  <si>
    <t>Key</t>
  </si>
  <si>
    <t>analyte</t>
  </si>
  <si>
    <r>
      <t>Dieldrin               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</si>
  <si>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rPr>
        <b/>
        <i/>
        <sz val="11"/>
        <color theme="1"/>
        <rFont val="Calibri"/>
        <family val="2"/>
        <scheme val="minor"/>
      </rPr>
      <t>beta</t>
    </r>
    <r>
      <rPr>
        <b/>
        <sz val="11"/>
        <color theme="1"/>
        <rFont val="Calibri"/>
        <family val="2"/>
        <scheme val="minor"/>
      </rPr>
      <t>-HCH           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</si>
  <si>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rPr>
        <b/>
        <i/>
        <sz val="11"/>
        <color theme="1"/>
        <rFont val="Calibri"/>
        <family val="2"/>
        <scheme val="minor"/>
      </rPr>
      <t>gamma</t>
    </r>
    <r>
      <rPr>
        <b/>
        <sz val="11"/>
        <color theme="1"/>
        <rFont val="Calibri"/>
        <family val="2"/>
        <scheme val="minor"/>
      </rPr>
      <t>-HCH (Lindane)           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</si>
  <si>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PCB 101                         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</si>
  <si>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PCB 153                                   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</si>
  <si>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PCB 180                                      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</si>
  <si>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Propiconazole*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</si>
  <si>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Oxychlordane 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</si>
  <si>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Epoxiconazole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</si>
  <si>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Tebuconazole 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</si>
  <si>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Tetraconazole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</si>
  <si>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t>Laufende Nummer</t>
  </si>
  <si>
    <t>Proben-Nr. (Deckel)</t>
  </si>
  <si>
    <t>-</t>
  </si>
  <si>
    <t>Lehnitz</t>
  </si>
  <si>
    <t>Brandenburg</t>
  </si>
  <si>
    <t>Streganz</t>
  </si>
  <si>
    <t>Storkow</t>
  </si>
  <si>
    <t>Biesow</t>
  </si>
  <si>
    <t>Neuglienicke</t>
  </si>
  <si>
    <t>Horstwalde</t>
  </si>
  <si>
    <t>Wittstock</t>
  </si>
  <si>
    <t>Neubrück</t>
  </si>
  <si>
    <t>Weisen</t>
  </si>
  <si>
    <t>Strausberg</t>
  </si>
  <si>
    <t>Wilkendorf</t>
  </si>
  <si>
    <t>Döbritzer Heide</t>
  </si>
  <si>
    <t>No.</t>
  </si>
  <si>
    <t>date of sampling</t>
  </si>
  <si>
    <t>place of sampling</t>
  </si>
  <si>
    <t>day</t>
  </si>
  <si>
    <t>month</t>
  </si>
  <si>
    <t>year</t>
  </si>
  <si>
    <t>Capreolus capreolus</t>
  </si>
  <si>
    <t>Sus scrofa</t>
  </si>
  <si>
    <t>postal code</t>
  </si>
  <si>
    <t>country</t>
  </si>
  <si>
    <t>state</t>
  </si>
  <si>
    <t>Germany</t>
  </si>
  <si>
    <t>Saxony</t>
  </si>
  <si>
    <t>Lower Saxony</t>
  </si>
  <si>
    <t>Eastern Ore Mountains</t>
  </si>
  <si>
    <t>Meissen Country</t>
  </si>
  <si>
    <t>Ore Mountains</t>
  </si>
  <si>
    <t>town / district</t>
  </si>
  <si>
    <t>detected</t>
  </si>
  <si>
    <t>not dedected</t>
  </si>
  <si>
    <t>not detected</t>
  </si>
  <si>
    <t>&lt;</t>
  </si>
  <si>
    <t>sum of analytes of the same chemical class</t>
  </si>
  <si>
    <t>not detected, signal/ noise ratio &lt;10</t>
  </si>
  <si>
    <t xml:space="preserve">sum of all analytes of the same type </t>
  </si>
  <si>
    <r>
      <t>DDE, DDT         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</si>
  <si>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 xml:space="preserve"> OC insecticides                 [µg kg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]</t>
    </r>
  </si>
  <si>
    <r>
      <t>PCB 28                     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</si>
  <si>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PCB 52                     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</si>
  <si>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PCB 28, PCB 52,         PCB 101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</si>
  <si>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PCB 138                  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</si>
  <si>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PCB 138, PCB 153,     PCB 180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</si>
  <si>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PCBs                       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</si>
  <si>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DDE                 (</t>
    </r>
    <r>
      <rPr>
        <b/>
        <i/>
        <sz val="11"/>
        <color theme="1"/>
        <rFont val="Calibri"/>
        <family val="2"/>
        <scheme val="minor"/>
      </rPr>
      <t xml:space="preserve">p,p') </t>
    </r>
    <r>
      <rPr>
        <b/>
        <sz val="11"/>
        <color theme="1"/>
        <rFont val="Calibri"/>
        <family val="2"/>
        <scheme val="minor"/>
      </rPr>
      <t xml:space="preserve">              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</si>
  <si>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HCH                    [µg kg</t>
    </r>
    <r>
      <rPr>
        <b/>
        <vertAlign val="superscript"/>
        <sz val="11"/>
        <rFont val="Calibri"/>
        <family val="2"/>
        <scheme val="minor"/>
      </rPr>
      <t>-1</t>
    </r>
    <r>
      <rPr>
        <b/>
        <sz val="11"/>
        <rFont val="Calibri"/>
        <family val="2"/>
        <scheme val="minor"/>
      </rPr>
      <t>]</t>
    </r>
  </si>
  <si>
    <t>Azoles               [µg kg-1]</t>
  </si>
  <si>
    <t>&lt;LOD</t>
  </si>
  <si>
    <t>&lt;LOQ</t>
  </si>
  <si>
    <t>mean</t>
  </si>
  <si>
    <t>&gt;LOQ</t>
  </si>
  <si>
    <t>PCB28</t>
  </si>
  <si>
    <t>PCB52</t>
  </si>
  <si>
    <t>PCB101</t>
  </si>
  <si>
    <t>sum low chlorinated  PCBs</t>
  </si>
  <si>
    <t>PCB138</t>
  </si>
  <si>
    <t>PCB153</t>
  </si>
  <si>
    <t>PCB180</t>
  </si>
  <si>
    <t>sum high chlorinated PCBs</t>
  </si>
  <si>
    <t>sum PCBs</t>
  </si>
  <si>
    <t>PFOA</t>
  </si>
  <si>
    <t>PFOS</t>
  </si>
  <si>
    <t>PFHxS</t>
  </si>
  <si>
    <t>sum PFASs</t>
  </si>
  <si>
    <r>
      <t>DDT                   (</t>
    </r>
    <r>
      <rPr>
        <b/>
        <i/>
        <sz val="11"/>
        <color theme="1"/>
        <rFont val="Calibri"/>
        <family val="2"/>
        <scheme val="minor"/>
      </rPr>
      <t>p,p'</t>
    </r>
    <r>
      <rPr>
        <b/>
        <sz val="11"/>
        <color theme="1"/>
        <rFont val="Calibri"/>
        <family val="2"/>
        <scheme val="minor"/>
      </rPr>
      <t xml:space="preserve"> and</t>
    </r>
    <r>
      <rPr>
        <b/>
        <i/>
        <sz val="11"/>
        <color theme="1"/>
        <rFont val="Calibri"/>
        <family val="2"/>
        <scheme val="minor"/>
      </rPr>
      <t xml:space="preserve"> o,p</t>
    </r>
    <r>
      <rPr>
        <b/>
        <sz val="11"/>
        <color theme="1"/>
        <rFont val="Calibri"/>
        <family val="2"/>
        <scheme val="minor"/>
      </rPr>
      <t>')</t>
    </r>
    <r>
      <rPr>
        <b/>
        <i/>
        <sz val="11"/>
        <color theme="1"/>
        <rFont val="Calibri"/>
        <family val="2"/>
        <scheme val="minor"/>
      </rPr>
      <t xml:space="preserve">                  </t>
    </r>
    <r>
      <rPr>
        <b/>
        <sz val="11"/>
        <color theme="1"/>
        <rFont val="Calibri"/>
        <family val="2"/>
        <scheme val="minor"/>
      </rPr>
      <t xml:space="preserve">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</si>
  <si>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t>sum DDE and DDT</t>
  </si>
  <si>
    <t>Dieldrin</t>
  </si>
  <si>
    <t>sum HCH</t>
  </si>
  <si>
    <t>Oxychlordane</t>
  </si>
  <si>
    <t>sum OC insecticides</t>
  </si>
  <si>
    <t>Permethrin</t>
  </si>
  <si>
    <t>Epoxiconazole</t>
  </si>
  <si>
    <t>Propiconazole</t>
  </si>
  <si>
    <t>Tebuconazole</t>
  </si>
  <si>
    <t>Tetraconazole</t>
  </si>
  <si>
    <t>Sum Azoles</t>
  </si>
  <si>
    <t>OC insecticides</t>
  </si>
  <si>
    <t>Other insecticides</t>
  </si>
  <si>
    <t>fungicides</t>
  </si>
  <si>
    <t>Sus Scrofa</t>
  </si>
  <si>
    <t>(n=52)</t>
  </si>
  <si>
    <t>(n=98)</t>
  </si>
  <si>
    <t>mean  [µg kg-1]</t>
  </si>
  <si>
    <t>median  [µg kg-1]</t>
  </si>
  <si>
    <t>max  [µg kg-1]</t>
  </si>
  <si>
    <t>min  [µg kg-1]</t>
  </si>
  <si>
    <r>
      <t>DDE (</t>
    </r>
    <r>
      <rPr>
        <b/>
        <i/>
        <sz val="11"/>
        <color theme="1"/>
        <rFont val="Calibri"/>
        <family val="2"/>
        <scheme val="minor"/>
      </rPr>
      <t>p,p'</t>
    </r>
    <r>
      <rPr>
        <b/>
        <sz val="11"/>
        <color theme="1"/>
        <rFont val="Calibri"/>
        <family val="2"/>
        <scheme val="minor"/>
      </rPr>
      <t>)</t>
    </r>
  </si>
  <si>
    <r>
      <t>DDT (</t>
    </r>
    <r>
      <rPr>
        <b/>
        <i/>
        <sz val="11"/>
        <color theme="1"/>
        <rFont val="Calibri"/>
        <family val="2"/>
        <scheme val="minor"/>
      </rPr>
      <t xml:space="preserve">p,p' </t>
    </r>
    <r>
      <rPr>
        <b/>
        <sz val="11"/>
        <color theme="1"/>
        <rFont val="Calibri"/>
        <family val="2"/>
        <scheme val="minor"/>
      </rPr>
      <t xml:space="preserve">and </t>
    </r>
    <r>
      <rPr>
        <b/>
        <i/>
        <sz val="11"/>
        <color theme="1"/>
        <rFont val="Calibri"/>
        <family val="2"/>
        <scheme val="minor"/>
      </rPr>
      <t>o,p'</t>
    </r>
    <r>
      <rPr>
        <b/>
        <sz val="11"/>
        <color theme="1"/>
        <rFont val="Calibri"/>
        <family val="2"/>
        <scheme val="minor"/>
      </rPr>
      <t>)</t>
    </r>
  </si>
  <si>
    <r>
      <rPr>
        <b/>
        <i/>
        <sz val="11"/>
        <color theme="1"/>
        <rFont val="Calibri"/>
        <family val="2"/>
        <scheme val="minor"/>
      </rPr>
      <t>beta</t>
    </r>
    <r>
      <rPr>
        <b/>
        <sz val="11"/>
        <color theme="1"/>
        <rFont val="Calibri"/>
        <family val="2"/>
        <scheme val="minor"/>
      </rPr>
      <t>-HCH</t>
    </r>
  </si>
  <si>
    <r>
      <rPr>
        <b/>
        <i/>
        <sz val="11"/>
        <color theme="1"/>
        <rFont val="Calibri"/>
        <family val="2"/>
        <scheme val="minor"/>
      </rPr>
      <t>gamma</t>
    </r>
    <r>
      <rPr>
        <b/>
        <sz val="11"/>
        <color theme="1"/>
        <rFont val="Calibri"/>
        <family val="2"/>
        <scheme val="minor"/>
      </rPr>
      <t>-HCH</t>
    </r>
  </si>
  <si>
    <t>PCBs</t>
  </si>
  <si>
    <t>Name</t>
  </si>
  <si>
    <t>Class</t>
  </si>
  <si>
    <t>Compound</t>
  </si>
  <si>
    <t>min</t>
  </si>
  <si>
    <t xml:space="preserve">median  </t>
  </si>
  <si>
    <t xml:space="preserve">max  </t>
  </si>
  <si>
    <t>n=15</t>
  </si>
  <si>
    <t>n=1</t>
  </si>
  <si>
    <t>n=16</t>
  </si>
  <si>
    <t>n=2</t>
  </si>
  <si>
    <t>n=17</t>
  </si>
  <si>
    <t>n=30</t>
  </si>
  <si>
    <t>n=98</t>
  </si>
  <si>
    <t>n=25</t>
  </si>
  <si>
    <t>n=95</t>
  </si>
  <si>
    <r>
      <t>DDT (</t>
    </r>
    <r>
      <rPr>
        <b/>
        <i/>
        <sz val="11"/>
        <color theme="1"/>
        <rFont val="Calibri"/>
        <family val="2"/>
        <scheme val="minor"/>
      </rPr>
      <t>p,p</t>
    </r>
    <r>
      <rPr>
        <b/>
        <sz val="11"/>
        <color theme="1"/>
        <rFont val="Calibri"/>
        <family val="2"/>
        <scheme val="minor"/>
      </rPr>
      <t xml:space="preserve">' and </t>
    </r>
    <r>
      <rPr>
        <b/>
        <i/>
        <sz val="11"/>
        <color theme="1"/>
        <rFont val="Calibri"/>
        <family val="2"/>
        <scheme val="minor"/>
      </rPr>
      <t>o,p'</t>
    </r>
    <r>
      <rPr>
        <b/>
        <sz val="11"/>
        <color theme="1"/>
        <rFont val="Calibri"/>
        <family val="2"/>
        <scheme val="minor"/>
      </rPr>
      <t>)</t>
    </r>
  </si>
  <si>
    <t>n=59</t>
  </si>
  <si>
    <t>n=22</t>
  </si>
  <si>
    <t>n=40</t>
  </si>
  <si>
    <t>n=41</t>
  </si>
  <si>
    <t>n=96</t>
  </si>
  <si>
    <t>Fungicides</t>
  </si>
  <si>
    <t>Year</t>
  </si>
  <si>
    <t>Place</t>
  </si>
  <si>
    <t>Sampling</t>
  </si>
  <si>
    <t>(n=58)</t>
  </si>
  <si>
    <t>(n=106)</t>
  </si>
  <si>
    <t>Liste ist up-to-date</t>
  </si>
  <si>
    <t>PFAS*</t>
  </si>
  <si>
    <t>PFAS</t>
  </si>
  <si>
    <t>PFAS*:</t>
  </si>
  <si>
    <r>
      <t>Permethrin          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</si>
  <si>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r>
      <t>[µg kg</t>
    </r>
    <r>
      <rPr>
        <b/>
        <vertAlign val="superscript"/>
        <sz val="11"/>
        <color theme="1"/>
        <rFont val="Calibri"/>
        <family val="2"/>
        <scheme val="minor"/>
      </rPr>
      <t>-1</t>
    </r>
    <r>
      <rPr>
        <b/>
        <sz val="11"/>
        <color theme="1"/>
        <rFont val="Calibri"/>
        <family val="2"/>
        <scheme val="minor"/>
      </rPr>
      <t>]</t>
    </r>
  </si>
  <si>
    <t>sum PFAS</t>
  </si>
  <si>
    <t>detected, below the respective LOQ, with a signal/noise ratio  &gt;3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</si>
</sst>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FF0000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theme="1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theme="1"/>
      </top>
      <bottom/>
      <diagonal/>
    </border>
    <border>
      <left style="medium">
        <color indexed="64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1"/>
      </right>
      <top/>
      <bottom style="thin">
        <color indexed="64"/>
      </bottom>
      <diagonal/>
    </border>
    <border>
      <left style="medium">
        <color indexed="64"/>
      </left>
      <right style="medium">
        <color theme="1"/>
      </right>
      <top style="thin">
        <color indexed="64"/>
      </top>
      <bottom/>
      <diagonal/>
    </border>
    <border>
      <left style="medium">
        <color indexed="64"/>
      </left>
      <right style="medium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theme="1"/>
      </right>
      <top style="thin">
        <color indexed="64"/>
      </top>
      <bottom style="thin">
        <color theme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327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 wrapText="1"/>
    </xf>
    <xf numFmtId="0" fontId="1" fillId="6" borderId="27" xfId="0" applyFont="1" applyFill="1" applyBorder="1" applyAlignment="1">
      <alignment horizontal="center" vertical="center" wrapText="1"/>
    </xf>
    <xf numFmtId="0" fontId="1" fillId="8" borderId="27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21" xfId="0" applyBorder="1" applyAlignment="1">
      <alignment horizontal="center"/>
    </xf>
    <xf numFmtId="0" fontId="1" fillId="8" borderId="32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9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41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0" fontId="0" fillId="0" borderId="38" xfId="0" applyBorder="1" applyAlignment="1">
      <alignment horizontal="center"/>
    </xf>
    <xf numFmtId="0" fontId="0" fillId="0" borderId="25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7" xfId="0" applyBorder="1"/>
    <xf numFmtId="0" fontId="0" fillId="0" borderId="22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/>
    <xf numFmtId="0" fontId="0" fillId="0" borderId="44" xfId="0" applyBorder="1"/>
    <xf numFmtId="0" fontId="0" fillId="0" borderId="4" xfId="0" applyBorder="1"/>
    <xf numFmtId="0" fontId="0" fillId="0" borderId="7" xfId="0" applyBorder="1"/>
    <xf numFmtId="0" fontId="0" fillId="0" borderId="44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3" xfId="0" applyBorder="1" applyAlignment="1">
      <alignment horizontal="center"/>
    </xf>
    <xf numFmtId="0" fontId="1" fillId="8" borderId="3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0" fontId="1" fillId="3" borderId="54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1" fillId="9" borderId="5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55" xfId="0" applyFont="1" applyBorder="1" applyAlignment="1">
      <alignment horizontal="left"/>
    </xf>
    <xf numFmtId="0" fontId="0" fillId="0" borderId="57" xfId="0" applyBorder="1" applyAlignment="1">
      <alignment horizontal="center"/>
    </xf>
    <xf numFmtId="0" fontId="0" fillId="0" borderId="57" xfId="0" applyBorder="1"/>
    <xf numFmtId="0" fontId="0" fillId="0" borderId="58" xfId="0" applyBorder="1"/>
    <xf numFmtId="0" fontId="8" fillId="0" borderId="59" xfId="0" applyFont="1" applyBorder="1" applyAlignment="1">
      <alignment horizontal="center"/>
    </xf>
    <xf numFmtId="0" fontId="0" fillId="0" borderId="60" xfId="0" applyBorder="1"/>
    <xf numFmtId="0" fontId="1" fillId="0" borderId="59" xfId="0" applyFont="1" applyBorder="1" applyAlignment="1">
      <alignment horizontal="center"/>
    </xf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1" fillId="0" borderId="0" xfId="0" applyFont="1" applyAlignment="1">
      <alignment horizontal="left"/>
    </xf>
    <xf numFmtId="0" fontId="7" fillId="0" borderId="57" xfId="0" applyFont="1" applyBorder="1"/>
    <xf numFmtId="0" fontId="9" fillId="0" borderId="56" xfId="0" applyFont="1" applyBorder="1" applyAlignment="1">
      <alignment horizontal="center"/>
    </xf>
    <xf numFmtId="0" fontId="0" fillId="0" borderId="59" xfId="0" applyBorder="1"/>
    <xf numFmtId="0" fontId="9" fillId="0" borderId="5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60" xfId="0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4" borderId="60" xfId="0" applyFont="1" applyFill="1" applyBorder="1" applyAlignment="1">
      <alignment horizontal="center"/>
    </xf>
    <xf numFmtId="0" fontId="0" fillId="4" borderId="60" xfId="0" applyFill="1" applyBorder="1"/>
    <xf numFmtId="0" fontId="0" fillId="4" borderId="0" xfId="0" applyFill="1"/>
    <xf numFmtId="0" fontId="0" fillId="0" borderId="53" xfId="0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41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0" fillId="0" borderId="34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1" fontId="0" fillId="0" borderId="50" xfId="0" applyNumberFormat="1" applyBorder="1" applyAlignment="1">
      <alignment horizontal="center"/>
    </xf>
    <xf numFmtId="1" fontId="0" fillId="0" borderId="66" xfId="0" applyNumberFormat="1" applyBorder="1" applyAlignment="1">
      <alignment horizontal="center"/>
    </xf>
    <xf numFmtId="1" fontId="2" fillId="0" borderId="70" xfId="0" applyNumberFormat="1" applyFont="1" applyBorder="1" applyAlignment="1">
      <alignment horizontal="center"/>
    </xf>
    <xf numFmtId="1" fontId="0" fillId="0" borderId="69" xfId="0" applyNumberFormat="1" applyBorder="1" applyAlignment="1">
      <alignment horizontal="center"/>
    </xf>
    <xf numFmtId="0" fontId="0" fillId="0" borderId="52" xfId="0" applyBorder="1" applyAlignment="1">
      <alignment horizontal="center"/>
    </xf>
    <xf numFmtId="1" fontId="0" fillId="0" borderId="67" xfId="0" applyNumberFormat="1" applyBorder="1" applyAlignment="1">
      <alignment horizontal="center"/>
    </xf>
    <xf numFmtId="1" fontId="2" fillId="0" borderId="71" xfId="0" applyNumberFormat="1" applyFont="1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6" xfId="0" applyBorder="1" applyAlignment="1">
      <alignment horizontal="center" wrapText="1"/>
    </xf>
    <xf numFmtId="0" fontId="0" fillId="0" borderId="74" xfId="0" applyBorder="1" applyAlignment="1">
      <alignment horizontal="center" wrapText="1"/>
    </xf>
    <xf numFmtId="0" fontId="0" fillId="0" borderId="75" xfId="0" applyBorder="1" applyAlignment="1">
      <alignment horizontal="center" wrapText="1"/>
    </xf>
    <xf numFmtId="1" fontId="0" fillId="0" borderId="76" xfId="0" applyNumberFormat="1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79" xfId="0" applyNumberFormat="1" applyBorder="1" applyAlignment="1">
      <alignment horizontal="center"/>
    </xf>
    <xf numFmtId="1" fontId="0" fillId="0" borderId="80" xfId="0" applyNumberFormat="1" applyBorder="1" applyAlignment="1">
      <alignment horizontal="center"/>
    </xf>
    <xf numFmtId="1" fontId="0" fillId="0" borderId="81" xfId="0" applyNumberFormat="1" applyBorder="1" applyAlignment="1">
      <alignment horizontal="center"/>
    </xf>
    <xf numFmtId="1" fontId="0" fillId="0" borderId="82" xfId="0" applyNumberFormat="1" applyBorder="1" applyAlignment="1">
      <alignment horizontal="center"/>
    </xf>
    <xf numFmtId="1" fontId="0" fillId="0" borderId="83" xfId="0" applyNumberFormat="1" applyBorder="1" applyAlignment="1">
      <alignment horizontal="center"/>
    </xf>
    <xf numFmtId="1" fontId="0" fillId="0" borderId="84" xfId="0" applyNumberFormat="1" applyBorder="1" applyAlignment="1">
      <alignment horizontal="center"/>
    </xf>
    <xf numFmtId="1" fontId="0" fillId="0" borderId="85" xfId="0" applyNumberFormat="1" applyBorder="1" applyAlignment="1">
      <alignment horizontal="center"/>
    </xf>
    <xf numFmtId="1" fontId="0" fillId="0" borderId="86" xfId="0" applyNumberFormat="1" applyBorder="1" applyAlignment="1">
      <alignment horizontal="center"/>
    </xf>
    <xf numFmtId="1" fontId="0" fillId="0" borderId="87" xfId="0" applyNumberFormat="1" applyBorder="1" applyAlignment="1">
      <alignment horizontal="center"/>
    </xf>
    <xf numFmtId="1" fontId="0" fillId="0" borderId="88" xfId="0" applyNumberFormat="1" applyBorder="1" applyAlignment="1">
      <alignment horizontal="center"/>
    </xf>
    <xf numFmtId="1" fontId="0" fillId="0" borderId="89" xfId="0" applyNumberFormat="1" applyBorder="1" applyAlignment="1">
      <alignment horizontal="center"/>
    </xf>
    <xf numFmtId="1" fontId="0" fillId="0" borderId="90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0" borderId="92" xfId="0" applyNumberForma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95" xfId="0" applyBorder="1"/>
    <xf numFmtId="0" fontId="0" fillId="0" borderId="88" xfId="0" applyBorder="1" applyAlignment="1">
      <alignment horizontal="center" wrapText="1"/>
    </xf>
    <xf numFmtId="1" fontId="0" fillId="0" borderId="93" xfId="0" applyNumberFormat="1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96" xfId="0" applyBorder="1" applyAlignment="1">
      <alignment horizontal="center" wrapText="1"/>
    </xf>
    <xf numFmtId="1" fontId="0" fillId="0" borderId="96" xfId="0" applyNumberFormat="1" applyBorder="1" applyAlignment="1">
      <alignment horizontal="center"/>
    </xf>
    <xf numFmtId="1" fontId="0" fillId="0" borderId="75" xfId="0" applyNumberFormat="1" applyBorder="1" applyAlignment="1">
      <alignment horizontal="center"/>
    </xf>
    <xf numFmtId="1" fontId="0" fillId="0" borderId="99" xfId="0" applyNumberFormat="1" applyBorder="1" applyAlignment="1">
      <alignment horizontal="center"/>
    </xf>
    <xf numFmtId="1" fontId="0" fillId="0" borderId="100" xfId="0" applyNumberFormat="1" applyBorder="1" applyAlignment="1">
      <alignment horizontal="center"/>
    </xf>
    <xf numFmtId="1" fontId="0" fillId="0" borderId="101" xfId="0" applyNumberFormat="1" applyBorder="1" applyAlignment="1">
      <alignment horizontal="center"/>
    </xf>
    <xf numFmtId="1" fontId="0" fillId="0" borderId="102" xfId="0" applyNumberFormat="1" applyBorder="1" applyAlignment="1">
      <alignment horizontal="center"/>
    </xf>
    <xf numFmtId="1" fontId="0" fillId="0" borderId="103" xfId="0" applyNumberFormat="1" applyBorder="1" applyAlignment="1">
      <alignment horizontal="center"/>
    </xf>
    <xf numFmtId="0" fontId="0" fillId="0" borderId="85" xfId="0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93" xfId="0" applyFill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1" xfId="0" applyBorder="1"/>
    <xf numFmtId="0" fontId="10" fillId="0" borderId="33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77" xfId="0" applyFont="1" applyBorder="1" applyAlignment="1">
      <alignment horizontal="center"/>
    </xf>
    <xf numFmtId="0" fontId="10" fillId="0" borderId="94" xfId="0" applyFont="1" applyBorder="1" applyAlignment="1">
      <alignment horizontal="center"/>
    </xf>
    <xf numFmtId="0" fontId="10" fillId="0" borderId="9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1" fontId="0" fillId="0" borderId="94" xfId="0" applyNumberFormat="1" applyBorder="1" applyAlignment="1">
      <alignment horizontal="center"/>
    </xf>
    <xf numFmtId="1" fontId="0" fillId="0" borderId="77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0" fillId="0" borderId="38" xfId="0" applyNumberFormat="1" applyBorder="1" applyAlignment="1">
      <alignment horizontal="center"/>
    </xf>
    <xf numFmtId="0" fontId="0" fillId="0" borderId="104" xfId="0" applyBorder="1"/>
    <xf numFmtId="0" fontId="0" fillId="0" borderId="93" xfId="0" applyBorder="1" applyAlignment="1">
      <alignment horizontal="center" wrapText="1"/>
    </xf>
    <xf numFmtId="0" fontId="0" fillId="0" borderId="0" xfId="0" applyAlignment="1">
      <alignment horizontal="center" vertical="center"/>
    </xf>
    <xf numFmtId="1" fontId="0" fillId="0" borderId="52" xfId="0" applyNumberFormat="1" applyBorder="1" applyAlignment="1">
      <alignment horizontal="center"/>
    </xf>
    <xf numFmtId="0" fontId="0" fillId="0" borderId="104" xfId="0" applyBorder="1" applyAlignment="1">
      <alignment horizontal="center" vertical="center" wrapText="1"/>
    </xf>
    <xf numFmtId="1" fontId="0" fillId="0" borderId="105" xfId="0" applyNumberFormat="1" applyBorder="1" applyAlignment="1">
      <alignment horizontal="center"/>
    </xf>
    <xf numFmtId="0" fontId="1" fillId="0" borderId="0" xfId="0" applyFont="1"/>
    <xf numFmtId="0" fontId="0" fillId="0" borderId="78" xfId="0" applyBorder="1"/>
    <xf numFmtId="0" fontId="0" fillId="0" borderId="98" xfId="0" applyBorder="1"/>
    <xf numFmtId="0" fontId="0" fillId="0" borderId="105" xfId="0" applyBorder="1" applyAlignment="1">
      <alignment horizontal="center"/>
    </xf>
    <xf numFmtId="0" fontId="0" fillId="0" borderId="69" xfId="0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0" fillId="0" borderId="106" xfId="0" applyBorder="1"/>
    <xf numFmtId="0" fontId="0" fillId="0" borderId="107" xfId="0" applyBorder="1" applyAlignment="1">
      <alignment horizontal="center"/>
    </xf>
    <xf numFmtId="0" fontId="0" fillId="0" borderId="0" xfId="0" applyAlignment="1">
      <alignment horizontal="left" vertical="top"/>
    </xf>
    <xf numFmtId="9" fontId="0" fillId="0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9" fontId="0" fillId="0" borderId="21" xfId="1" applyFont="1" applyBorder="1" applyAlignment="1">
      <alignment horizontal="center"/>
    </xf>
    <xf numFmtId="9" fontId="0" fillId="0" borderId="21" xfId="0" applyNumberFormat="1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9" fontId="0" fillId="0" borderId="30" xfId="1" applyFont="1" applyBorder="1" applyAlignment="1">
      <alignment horizontal="center"/>
    </xf>
    <xf numFmtId="0" fontId="0" fillId="0" borderId="11" xfId="0" applyBorder="1"/>
    <xf numFmtId="9" fontId="0" fillId="0" borderId="41" xfId="1" applyFont="1" applyBorder="1" applyAlignment="1">
      <alignment horizontal="center"/>
    </xf>
    <xf numFmtId="9" fontId="0" fillId="0" borderId="41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15" xfId="0" applyBorder="1"/>
    <xf numFmtId="9" fontId="0" fillId="0" borderId="39" xfId="0" applyNumberFormat="1" applyBorder="1" applyAlignment="1">
      <alignment horizontal="center"/>
    </xf>
    <xf numFmtId="9" fontId="0" fillId="0" borderId="39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15" xfId="0" applyNumberFormat="1" applyBorder="1" applyAlignment="1">
      <alignment horizontal="center"/>
    </xf>
    <xf numFmtId="9" fontId="0" fillId="0" borderId="15" xfId="1" applyFon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9" fontId="0" fillId="0" borderId="32" xfId="0" applyNumberFormat="1" applyBorder="1" applyAlignment="1">
      <alignment horizontal="center"/>
    </xf>
    <xf numFmtId="9" fontId="0" fillId="0" borderId="27" xfId="1" applyFont="1" applyBorder="1" applyAlignment="1">
      <alignment horizontal="center"/>
    </xf>
    <xf numFmtId="9" fontId="0" fillId="0" borderId="32" xfId="1" applyFon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10" fillId="0" borderId="0" xfId="0" applyFont="1"/>
    <xf numFmtId="0" fontId="0" fillId="0" borderId="69" xfId="0" applyBorder="1"/>
    <xf numFmtId="0" fontId="0" fillId="0" borderId="5" xfId="0" applyBorder="1"/>
    <xf numFmtId="0" fontId="0" fillId="0" borderId="0" xfId="0" applyAlignment="1">
      <alignment vertical="center"/>
    </xf>
    <xf numFmtId="0" fontId="0" fillId="0" borderId="27" xfId="0" applyBorder="1" applyAlignment="1">
      <alignment vertical="center"/>
    </xf>
    <xf numFmtId="9" fontId="0" fillId="0" borderId="69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6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3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32" xfId="1" applyFont="1" applyBorder="1" applyAlignment="1">
      <alignment horizontal="center" vertical="center"/>
    </xf>
    <xf numFmtId="9" fontId="0" fillId="0" borderId="105" xfId="0" applyNumberFormat="1" applyBorder="1" applyAlignment="1">
      <alignment horizontal="center" vertical="center"/>
    </xf>
    <xf numFmtId="9" fontId="0" fillId="0" borderId="36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6" xfId="0" applyBorder="1" applyAlignment="1">
      <alignment horizontal="center"/>
    </xf>
    <xf numFmtId="0" fontId="0" fillId="0" borderId="16" xfId="0" applyBorder="1"/>
    <xf numFmtId="0" fontId="0" fillId="0" borderId="26" xfId="0" applyBorder="1" applyAlignment="1">
      <alignment horizontal="center"/>
    </xf>
    <xf numFmtId="0" fontId="0" fillId="0" borderId="8" xfId="0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" fontId="2" fillId="0" borderId="109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54" xfId="0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1" fillId="3" borderId="29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9" borderId="30" xfId="0" applyFont="1" applyFill="1" applyBorder="1" applyAlignment="1">
      <alignment horizontal="center" vertical="center" wrapText="1"/>
    </xf>
    <xf numFmtId="0" fontId="1" fillId="9" borderId="32" xfId="0" applyFont="1" applyFill="1" applyBorder="1" applyAlignment="1">
      <alignment horizontal="center" vertical="center" wrapText="1"/>
    </xf>
    <xf numFmtId="0" fontId="1" fillId="8" borderId="29" xfId="0" applyFont="1" applyFill="1" applyBorder="1" applyAlignment="1">
      <alignment horizontal="center" vertical="center" wrapText="1"/>
    </xf>
    <xf numFmtId="0" fontId="1" fillId="8" borderId="30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 wrapText="1"/>
    </xf>
    <xf numFmtId="0" fontId="1" fillId="3" borderId="64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3" fillId="9" borderId="33" xfId="0" applyFont="1" applyFill="1" applyBorder="1" applyAlignment="1">
      <alignment horizontal="center" vertical="center" wrapText="1"/>
    </xf>
    <xf numFmtId="0" fontId="3" fillId="9" borderId="3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48" xfId="0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1" fillId="3" borderId="68" xfId="0" applyFont="1" applyFill="1" applyBorder="1" applyAlignment="1">
      <alignment horizontal="center" vertical="center" wrapText="1"/>
    </xf>
    <xf numFmtId="0" fontId="1" fillId="3" borderId="72" xfId="0" applyFont="1" applyFill="1" applyBorder="1" applyAlignment="1">
      <alignment horizontal="center" vertical="center" wrapText="1"/>
    </xf>
    <xf numFmtId="0" fontId="1" fillId="3" borderId="73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1" xfId="0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0" fillId="0" borderId="10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08" xfId="0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7" xfId="0" applyFon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339"/>
  <sheetViews>
    <sheetView showGridLines="0" topLeftCell="B11" zoomScale="115" zoomScaleNormal="115" workbookViewId="0">
      <pane xSplit="2" ySplit="3" topLeftCell="M159" activePane="bottomRight" state="frozen"/>
      <selection activeCell="B11" sqref="B11"/>
      <selection pane="topRight" activeCell="D11" sqref="D11"/>
      <selection pane="bottomLeft" activeCell="B14" sqref="B14"/>
      <selection pane="bottomRight" activeCell="U66" sqref="U66:U71"/>
    </sheetView>
  </sheetViews>
  <sheetFormatPr baseColWidth="10" defaultColWidth="16.5703125" defaultRowHeight="15" x14ac:dyDescent="0.25"/>
  <cols>
    <col min="2" max="7" width="15.7109375" customWidth="1"/>
    <col min="8" max="8" width="20.7109375" customWidth="1"/>
    <col min="9" max="9" width="15.7109375" customWidth="1"/>
    <col min="10" max="10" width="20.7109375" customWidth="1"/>
    <col min="11" max="12" width="15.7109375" style="1" customWidth="1"/>
    <col min="13" max="21" width="20.7109375" customWidth="1"/>
  </cols>
  <sheetData>
    <row r="1" spans="1:23" ht="15.75" thickBot="1" x14ac:dyDescent="0.3"/>
    <row r="2" spans="1:23" ht="21" x14ac:dyDescent="0.35">
      <c r="C2" s="81"/>
      <c r="D2" s="83"/>
      <c r="E2" s="80" t="s">
        <v>4</v>
      </c>
      <c r="F2" s="67"/>
      <c r="G2" s="77"/>
      <c r="H2" s="68"/>
      <c r="I2" s="68"/>
      <c r="J2" s="69"/>
    </row>
    <row r="3" spans="1:23" x14ac:dyDescent="0.25">
      <c r="C3" s="65"/>
      <c r="D3" s="84"/>
      <c r="E3" s="65"/>
      <c r="F3" s="64">
        <v>0</v>
      </c>
      <c r="G3" s="76" t="s">
        <v>56</v>
      </c>
      <c r="H3" s="64"/>
      <c r="I3" s="64"/>
      <c r="J3" s="71"/>
    </row>
    <row r="4" spans="1:23" x14ac:dyDescent="0.25">
      <c r="C4" s="64"/>
      <c r="D4" s="85"/>
      <c r="E4" s="64"/>
      <c r="F4" s="64" t="s">
        <v>54</v>
      </c>
      <c r="G4" s="66" t="s">
        <v>147</v>
      </c>
      <c r="H4" s="64"/>
      <c r="I4" s="64"/>
      <c r="J4" s="71"/>
    </row>
    <row r="5" spans="1:23" ht="15.75" thickBot="1" x14ac:dyDescent="0.3">
      <c r="C5" s="64"/>
      <c r="D5" s="85"/>
      <c r="E5" s="64"/>
      <c r="F5" s="64"/>
      <c r="G5" s="76"/>
      <c r="H5" s="64"/>
      <c r="I5" s="64"/>
      <c r="J5" s="71"/>
      <c r="K5" s="82"/>
    </row>
    <row r="6" spans="1:23" ht="15.75" thickBot="1" x14ac:dyDescent="0.3">
      <c r="C6" s="64"/>
      <c r="D6" s="85"/>
      <c r="E6" s="64"/>
      <c r="F6" s="61"/>
      <c r="G6" s="76" t="s">
        <v>5</v>
      </c>
      <c r="H6" s="64"/>
      <c r="I6" s="64"/>
      <c r="J6" s="71"/>
    </row>
    <row r="7" spans="1:23" ht="15.75" thickBot="1" x14ac:dyDescent="0.3">
      <c r="C7" s="64"/>
      <c r="D7" s="85"/>
      <c r="E7" s="64"/>
      <c r="F7" s="62"/>
      <c r="G7" s="66" t="s">
        <v>55</v>
      </c>
      <c r="H7" s="64"/>
      <c r="I7" s="64"/>
      <c r="J7" s="71"/>
      <c r="O7" s="190"/>
    </row>
    <row r="8" spans="1:23" ht="15.75" thickBot="1" x14ac:dyDescent="0.3">
      <c r="C8" s="64"/>
      <c r="D8" s="85"/>
      <c r="E8" s="64"/>
      <c r="F8" s="63"/>
      <c r="G8" s="66" t="s">
        <v>57</v>
      </c>
      <c r="H8" s="64"/>
      <c r="I8" s="64"/>
      <c r="J8" s="71"/>
    </row>
    <row r="9" spans="1:23" ht="15.75" thickBot="1" x14ac:dyDescent="0.3">
      <c r="D9" s="86"/>
      <c r="E9" s="74"/>
      <c r="F9" s="74"/>
      <c r="G9" s="74"/>
      <c r="H9" s="74"/>
      <c r="I9" s="74"/>
      <c r="J9" s="75"/>
    </row>
    <row r="10" spans="1:23" ht="15" customHeight="1" x14ac:dyDescent="0.25">
      <c r="D10" s="87"/>
    </row>
    <row r="11" spans="1:23" ht="15" customHeight="1" thickBot="1" x14ac:dyDescent="0.3">
      <c r="C11" s="37"/>
      <c r="N11" s="37"/>
    </row>
    <row r="12" spans="1:23" s="3" customFormat="1" ht="15" customHeight="1" thickBot="1" x14ac:dyDescent="0.3">
      <c r="A12" s="165"/>
      <c r="B12" s="275" t="s">
        <v>33</v>
      </c>
      <c r="C12" s="273" t="s">
        <v>17</v>
      </c>
      <c r="D12" s="271" t="s">
        <v>18</v>
      </c>
      <c r="E12" s="268" t="s">
        <v>34</v>
      </c>
      <c r="F12" s="268"/>
      <c r="G12" s="268"/>
      <c r="H12" s="269" t="s">
        <v>0</v>
      </c>
      <c r="I12" s="262" t="s">
        <v>35</v>
      </c>
      <c r="J12" s="262"/>
      <c r="K12" s="262"/>
      <c r="L12" s="263"/>
      <c r="M12" s="256" t="s">
        <v>60</v>
      </c>
      <c r="N12" s="256" t="s">
        <v>61</v>
      </c>
      <c r="O12" s="264" t="s">
        <v>9</v>
      </c>
      <c r="P12" s="266" t="s">
        <v>62</v>
      </c>
      <c r="Q12" s="256" t="s">
        <v>63</v>
      </c>
      <c r="R12" s="256" t="s">
        <v>10</v>
      </c>
      <c r="S12" s="256" t="s">
        <v>11</v>
      </c>
      <c r="T12" s="258" t="s">
        <v>64</v>
      </c>
      <c r="U12" s="260" t="s">
        <v>65</v>
      </c>
    </row>
    <row r="13" spans="1:23" s="3" customFormat="1" ht="15" hidden="1" customHeight="1" thickBot="1" x14ac:dyDescent="0.3">
      <c r="A13" s="165"/>
      <c r="B13" s="276"/>
      <c r="C13" s="274"/>
      <c r="D13" s="272"/>
      <c r="E13" s="7" t="s">
        <v>36</v>
      </c>
      <c r="F13" s="7" t="s">
        <v>37</v>
      </c>
      <c r="G13" s="7" t="s">
        <v>38</v>
      </c>
      <c r="H13" s="270"/>
      <c r="I13" s="52" t="s">
        <v>41</v>
      </c>
      <c r="J13" s="8" t="s">
        <v>50</v>
      </c>
      <c r="K13" s="8" t="s">
        <v>43</v>
      </c>
      <c r="L13" s="11" t="s">
        <v>42</v>
      </c>
      <c r="M13" s="257"/>
      <c r="N13" s="257"/>
      <c r="O13" s="265"/>
      <c r="P13" s="267"/>
      <c r="Q13" s="257"/>
      <c r="R13" s="257"/>
      <c r="S13" s="257"/>
      <c r="T13" s="259"/>
      <c r="U13" s="261"/>
    </row>
    <row r="14" spans="1:23" ht="15" customHeight="1" x14ac:dyDescent="0.25">
      <c r="A14" s="166"/>
      <c r="B14" s="197">
        <v>1</v>
      </c>
      <c r="C14" s="51">
        <v>1</v>
      </c>
      <c r="D14" s="193" t="s">
        <v>19</v>
      </c>
      <c r="E14" s="194">
        <v>24</v>
      </c>
      <c r="F14" s="51">
        <v>1</v>
      </c>
      <c r="G14" s="194">
        <v>2021</v>
      </c>
      <c r="H14" s="195" t="s">
        <v>39</v>
      </c>
      <c r="I14" s="196"/>
      <c r="J14" s="6" t="s">
        <v>47</v>
      </c>
      <c r="K14" s="34" t="s">
        <v>45</v>
      </c>
      <c r="L14" s="38" t="s">
        <v>44</v>
      </c>
      <c r="M14" s="6">
        <v>0</v>
      </c>
      <c r="N14" s="18" t="s">
        <v>1</v>
      </c>
      <c r="O14" s="88">
        <v>0</v>
      </c>
      <c r="P14" s="89" t="s">
        <v>51</v>
      </c>
      <c r="Q14" s="90" t="s">
        <v>1</v>
      </c>
      <c r="R14" s="91" t="s">
        <v>1</v>
      </c>
      <c r="S14" s="58" t="s">
        <v>1</v>
      </c>
      <c r="T14" s="89" t="s">
        <v>51</v>
      </c>
      <c r="U14" s="92" t="s">
        <v>51</v>
      </c>
      <c r="W14" s="98"/>
    </row>
    <row r="15" spans="1:23" ht="15" customHeight="1" x14ac:dyDescent="0.25">
      <c r="A15" s="166"/>
      <c r="B15" s="15">
        <v>2</v>
      </c>
      <c r="C15" s="21">
        <v>19</v>
      </c>
      <c r="D15" s="20" t="s">
        <v>19</v>
      </c>
      <c r="E15" s="15">
        <v>27</v>
      </c>
      <c r="F15" s="21">
        <v>5</v>
      </c>
      <c r="G15" s="15">
        <v>2021</v>
      </c>
      <c r="H15" s="168" t="s">
        <v>39</v>
      </c>
      <c r="I15" s="47"/>
      <c r="J15" s="23" t="s">
        <v>47</v>
      </c>
      <c r="K15" s="33" t="s">
        <v>45</v>
      </c>
      <c r="L15" s="39" t="s">
        <v>44</v>
      </c>
      <c r="M15" s="15">
        <v>0</v>
      </c>
      <c r="N15" s="21">
        <v>0</v>
      </c>
      <c r="O15" s="94">
        <v>0</v>
      </c>
      <c r="P15" s="93" t="s">
        <v>52</v>
      </c>
      <c r="Q15" s="94" t="s">
        <v>1</v>
      </c>
      <c r="R15" s="57" t="s">
        <v>1</v>
      </c>
      <c r="S15" s="95">
        <v>0</v>
      </c>
      <c r="T15" s="93" t="s">
        <v>51</v>
      </c>
      <c r="U15" s="96" t="s">
        <v>51</v>
      </c>
    </row>
    <row r="16" spans="1:23" ht="15" customHeight="1" x14ac:dyDescent="0.25">
      <c r="A16" s="166"/>
      <c r="B16" s="1">
        <v>3</v>
      </c>
      <c r="C16" s="18">
        <v>20</v>
      </c>
      <c r="D16" s="10" t="s">
        <v>19</v>
      </c>
      <c r="E16" s="1">
        <v>29</v>
      </c>
      <c r="F16" s="18">
        <v>5</v>
      </c>
      <c r="G16" s="1">
        <v>2021</v>
      </c>
      <c r="H16" s="169" t="s">
        <v>39</v>
      </c>
      <c r="I16" s="48"/>
      <c r="J16" s="6" t="s">
        <v>47</v>
      </c>
      <c r="K16" s="34" t="s">
        <v>45</v>
      </c>
      <c r="L16" s="40" t="s">
        <v>44</v>
      </c>
      <c r="M16" s="1">
        <v>0</v>
      </c>
      <c r="N16" s="18">
        <v>0</v>
      </c>
      <c r="O16" s="90">
        <v>0</v>
      </c>
      <c r="P16" s="97" t="s">
        <v>52</v>
      </c>
      <c r="Q16" s="90" t="s">
        <v>1</v>
      </c>
      <c r="R16" s="91" t="s">
        <v>1</v>
      </c>
      <c r="S16" s="98">
        <v>1</v>
      </c>
      <c r="T16" s="99">
        <v>1</v>
      </c>
      <c r="U16" s="99">
        <v>1</v>
      </c>
    </row>
    <row r="17" spans="1:21" ht="15" customHeight="1" x14ac:dyDescent="0.25">
      <c r="A17" s="166"/>
      <c r="B17" s="5">
        <v>4</v>
      </c>
      <c r="C17" s="17">
        <v>22</v>
      </c>
      <c r="D17" s="25" t="s">
        <v>19</v>
      </c>
      <c r="E17" s="5">
        <v>2</v>
      </c>
      <c r="F17" s="17">
        <v>5</v>
      </c>
      <c r="G17" s="5">
        <v>2021</v>
      </c>
      <c r="H17" s="170" t="s">
        <v>39</v>
      </c>
      <c r="I17" s="46"/>
      <c r="J17" s="5" t="s">
        <v>48</v>
      </c>
      <c r="K17" s="32" t="s">
        <v>45</v>
      </c>
      <c r="L17" s="41" t="s">
        <v>44</v>
      </c>
      <c r="M17" s="103">
        <v>0</v>
      </c>
      <c r="N17" s="102">
        <v>0</v>
      </c>
      <c r="O17" s="101">
        <v>0</v>
      </c>
      <c r="P17" s="100" t="s">
        <v>52</v>
      </c>
      <c r="Q17" s="101" t="s">
        <v>1</v>
      </c>
      <c r="R17" s="102" t="s">
        <v>1</v>
      </c>
      <c r="S17" s="103" t="s">
        <v>1</v>
      </c>
      <c r="T17" s="104" t="s">
        <v>51</v>
      </c>
      <c r="U17" s="104" t="s">
        <v>51</v>
      </c>
    </row>
    <row r="18" spans="1:21" ht="15" customHeight="1" x14ac:dyDescent="0.25">
      <c r="A18" s="166"/>
      <c r="B18" s="5">
        <v>5</v>
      </c>
      <c r="C18" s="17">
        <v>23</v>
      </c>
      <c r="D18" s="25" t="s">
        <v>19</v>
      </c>
      <c r="E18" s="5">
        <v>27</v>
      </c>
      <c r="F18" s="17">
        <v>6</v>
      </c>
      <c r="G18" s="5">
        <v>2021</v>
      </c>
      <c r="H18" s="170" t="s">
        <v>39</v>
      </c>
      <c r="I18" s="46"/>
      <c r="J18" s="5" t="s">
        <v>48</v>
      </c>
      <c r="K18" s="32" t="s">
        <v>45</v>
      </c>
      <c r="L18" s="41" t="s">
        <v>44</v>
      </c>
      <c r="M18" s="103">
        <v>0</v>
      </c>
      <c r="N18" s="102">
        <v>0</v>
      </c>
      <c r="O18" s="101">
        <v>0</v>
      </c>
      <c r="P18" s="100" t="s">
        <v>52</v>
      </c>
      <c r="Q18" s="101" t="s">
        <v>1</v>
      </c>
      <c r="R18" s="102" t="s">
        <v>1</v>
      </c>
      <c r="S18" s="103" t="s">
        <v>1</v>
      </c>
      <c r="T18" s="104" t="s">
        <v>51</v>
      </c>
      <c r="U18" s="104" t="s">
        <v>51</v>
      </c>
    </row>
    <row r="19" spans="1:21" ht="15" customHeight="1" x14ac:dyDescent="0.25">
      <c r="A19" s="166"/>
      <c r="B19" s="5">
        <v>6</v>
      </c>
      <c r="C19" s="17">
        <v>26</v>
      </c>
      <c r="D19" s="25" t="s">
        <v>19</v>
      </c>
      <c r="E19" s="5">
        <v>14</v>
      </c>
      <c r="F19" s="17">
        <v>5</v>
      </c>
      <c r="G19" s="5">
        <v>2021</v>
      </c>
      <c r="H19" s="170" t="s">
        <v>39</v>
      </c>
      <c r="I19" s="46"/>
      <c r="J19" s="26" t="s">
        <v>47</v>
      </c>
      <c r="K19" s="32" t="s">
        <v>45</v>
      </c>
      <c r="L19" s="41" t="s">
        <v>44</v>
      </c>
      <c r="M19" s="103">
        <v>0</v>
      </c>
      <c r="N19" s="102">
        <v>0</v>
      </c>
      <c r="O19" s="101">
        <v>0</v>
      </c>
      <c r="P19" s="100" t="s">
        <v>52</v>
      </c>
      <c r="Q19" s="101" t="s">
        <v>1</v>
      </c>
      <c r="R19" s="102" t="s">
        <v>1</v>
      </c>
      <c r="S19" s="103">
        <v>0</v>
      </c>
      <c r="T19" s="104" t="s">
        <v>51</v>
      </c>
      <c r="U19" s="104" t="s">
        <v>51</v>
      </c>
    </row>
    <row r="20" spans="1:21" ht="15" customHeight="1" x14ac:dyDescent="0.25">
      <c r="A20" s="166"/>
      <c r="B20" s="5">
        <v>7</v>
      </c>
      <c r="C20" s="17">
        <v>28</v>
      </c>
      <c r="D20" s="25" t="s">
        <v>19</v>
      </c>
      <c r="E20" s="5">
        <v>15</v>
      </c>
      <c r="F20" s="17">
        <v>5</v>
      </c>
      <c r="G20" s="5">
        <v>2021</v>
      </c>
      <c r="H20" s="170" t="s">
        <v>39</v>
      </c>
      <c r="I20" s="46"/>
      <c r="J20" s="26" t="s">
        <v>47</v>
      </c>
      <c r="K20" s="32" t="s">
        <v>45</v>
      </c>
      <c r="L20" s="41" t="s">
        <v>44</v>
      </c>
      <c r="M20" s="103">
        <v>0</v>
      </c>
      <c r="N20" s="102">
        <v>0</v>
      </c>
      <c r="O20" s="101">
        <v>0</v>
      </c>
      <c r="P20" s="100" t="s">
        <v>52</v>
      </c>
      <c r="Q20" s="101" t="s">
        <v>1</v>
      </c>
      <c r="R20" s="102" t="s">
        <v>1</v>
      </c>
      <c r="S20" s="103" t="s">
        <v>1</v>
      </c>
      <c r="T20" s="104" t="s">
        <v>51</v>
      </c>
      <c r="U20" s="104" t="s">
        <v>51</v>
      </c>
    </row>
    <row r="21" spans="1:21" ht="15" customHeight="1" x14ac:dyDescent="0.25">
      <c r="A21" s="166"/>
      <c r="B21" s="5">
        <v>8</v>
      </c>
      <c r="C21" s="17">
        <v>30</v>
      </c>
      <c r="D21" s="25" t="s">
        <v>19</v>
      </c>
      <c r="E21" s="5">
        <v>14</v>
      </c>
      <c r="F21" s="17">
        <v>5</v>
      </c>
      <c r="G21" s="5">
        <v>2021</v>
      </c>
      <c r="H21" s="170" t="s">
        <v>39</v>
      </c>
      <c r="I21" s="46"/>
      <c r="J21" s="26" t="s">
        <v>47</v>
      </c>
      <c r="K21" s="32" t="s">
        <v>45</v>
      </c>
      <c r="L21" s="39" t="s">
        <v>44</v>
      </c>
      <c r="M21" s="103">
        <v>0</v>
      </c>
      <c r="N21" s="102">
        <v>0</v>
      </c>
      <c r="O21" s="101">
        <v>0</v>
      </c>
      <c r="P21" s="100" t="s">
        <v>52</v>
      </c>
      <c r="Q21" s="101" t="s">
        <v>1</v>
      </c>
      <c r="R21" s="102" t="s">
        <v>1</v>
      </c>
      <c r="S21" s="103" t="s">
        <v>1</v>
      </c>
      <c r="T21" s="104" t="s">
        <v>51</v>
      </c>
      <c r="U21" s="104" t="s">
        <v>51</v>
      </c>
    </row>
    <row r="22" spans="1:21" ht="15" customHeight="1" x14ac:dyDescent="0.25">
      <c r="A22" s="166"/>
      <c r="B22" s="5">
        <v>9</v>
      </c>
      <c r="C22" s="17">
        <v>35</v>
      </c>
      <c r="D22" s="25" t="s">
        <v>19</v>
      </c>
      <c r="E22" s="5">
        <v>16</v>
      </c>
      <c r="F22" s="17">
        <v>4</v>
      </c>
      <c r="G22" s="5">
        <v>2021</v>
      </c>
      <c r="H22" s="170" t="s">
        <v>39</v>
      </c>
      <c r="I22" s="46"/>
      <c r="J22" s="26" t="s">
        <v>47</v>
      </c>
      <c r="K22" s="32" t="s">
        <v>45</v>
      </c>
      <c r="L22" s="41" t="s">
        <v>44</v>
      </c>
      <c r="M22" s="103">
        <v>0</v>
      </c>
      <c r="N22" s="102">
        <v>0</v>
      </c>
      <c r="O22" s="101">
        <v>0</v>
      </c>
      <c r="P22" s="100" t="s">
        <v>52</v>
      </c>
      <c r="Q22" s="101" t="s">
        <v>1</v>
      </c>
      <c r="R22" s="102" t="s">
        <v>1</v>
      </c>
      <c r="S22" s="103" t="s">
        <v>1</v>
      </c>
      <c r="T22" s="104" t="s">
        <v>51</v>
      </c>
      <c r="U22" s="104" t="s">
        <v>51</v>
      </c>
    </row>
    <row r="23" spans="1:21" ht="15" customHeight="1" x14ac:dyDescent="0.25">
      <c r="A23" s="166"/>
      <c r="B23" s="5">
        <v>10</v>
      </c>
      <c r="C23" s="17">
        <v>36</v>
      </c>
      <c r="D23" s="25" t="s">
        <v>19</v>
      </c>
      <c r="E23" s="5">
        <v>16</v>
      </c>
      <c r="F23" s="17">
        <v>4</v>
      </c>
      <c r="G23" s="5">
        <v>2021</v>
      </c>
      <c r="H23" s="170" t="s">
        <v>39</v>
      </c>
      <c r="I23" s="46"/>
      <c r="J23" s="26" t="s">
        <v>47</v>
      </c>
      <c r="K23" s="32" t="s">
        <v>45</v>
      </c>
      <c r="L23" s="41" t="s">
        <v>44</v>
      </c>
      <c r="M23" s="103">
        <v>0</v>
      </c>
      <c r="N23" s="102">
        <v>0</v>
      </c>
      <c r="O23" s="101">
        <v>0</v>
      </c>
      <c r="P23" s="100" t="s">
        <v>52</v>
      </c>
      <c r="Q23" s="101" t="s">
        <v>1</v>
      </c>
      <c r="R23" s="102" t="s">
        <v>1</v>
      </c>
      <c r="S23" s="103" t="s">
        <v>1</v>
      </c>
      <c r="T23" s="104" t="s">
        <v>51</v>
      </c>
      <c r="U23" s="104" t="s">
        <v>51</v>
      </c>
    </row>
    <row r="24" spans="1:21" ht="15" customHeight="1" x14ac:dyDescent="0.25">
      <c r="A24" s="166"/>
      <c r="B24" s="5">
        <v>11</v>
      </c>
      <c r="C24" s="17">
        <v>37</v>
      </c>
      <c r="D24" s="25" t="s">
        <v>19</v>
      </c>
      <c r="E24" s="5">
        <v>18</v>
      </c>
      <c r="F24" s="17">
        <v>4</v>
      </c>
      <c r="G24" s="5">
        <v>2021</v>
      </c>
      <c r="H24" s="170" t="s">
        <v>39</v>
      </c>
      <c r="I24" s="46"/>
      <c r="J24" s="26" t="s">
        <v>47</v>
      </c>
      <c r="K24" s="32" t="s">
        <v>45</v>
      </c>
      <c r="L24" s="41" t="s">
        <v>44</v>
      </c>
      <c r="M24" s="103">
        <v>0</v>
      </c>
      <c r="N24" s="102">
        <v>0</v>
      </c>
      <c r="O24" s="101">
        <v>0</v>
      </c>
      <c r="P24" s="100" t="s">
        <v>52</v>
      </c>
      <c r="Q24" s="101" t="s">
        <v>1</v>
      </c>
      <c r="R24" s="102" t="s">
        <v>1</v>
      </c>
      <c r="S24" s="103" t="s">
        <v>1</v>
      </c>
      <c r="T24" s="104" t="s">
        <v>51</v>
      </c>
      <c r="U24" s="104" t="s">
        <v>51</v>
      </c>
    </row>
    <row r="25" spans="1:21" ht="15" customHeight="1" x14ac:dyDescent="0.25">
      <c r="A25" s="166"/>
      <c r="B25" s="5">
        <v>12</v>
      </c>
      <c r="C25" s="17">
        <v>38</v>
      </c>
      <c r="D25" s="25" t="s">
        <v>19</v>
      </c>
      <c r="E25" s="5">
        <v>18</v>
      </c>
      <c r="F25" s="17">
        <v>4</v>
      </c>
      <c r="G25" s="5">
        <v>2021</v>
      </c>
      <c r="H25" s="170" t="s">
        <v>39</v>
      </c>
      <c r="I25" s="46"/>
      <c r="J25" s="26" t="s">
        <v>47</v>
      </c>
      <c r="K25" s="32" t="s">
        <v>45</v>
      </c>
      <c r="L25" s="41" t="s">
        <v>44</v>
      </c>
      <c r="M25" s="103">
        <v>0</v>
      </c>
      <c r="N25" s="102">
        <v>0</v>
      </c>
      <c r="O25" s="101">
        <v>0</v>
      </c>
      <c r="P25" s="100" t="s">
        <v>52</v>
      </c>
      <c r="Q25" s="101" t="s">
        <v>1</v>
      </c>
      <c r="R25" s="102" t="s">
        <v>1</v>
      </c>
      <c r="S25" s="103" t="s">
        <v>1</v>
      </c>
      <c r="T25" s="104" t="s">
        <v>51</v>
      </c>
      <c r="U25" s="104" t="s">
        <v>51</v>
      </c>
    </row>
    <row r="26" spans="1:21" ht="15" customHeight="1" x14ac:dyDescent="0.25">
      <c r="A26" s="166"/>
      <c r="B26" s="5">
        <v>13</v>
      </c>
      <c r="C26" s="17">
        <v>40</v>
      </c>
      <c r="D26" s="25" t="s">
        <v>19</v>
      </c>
      <c r="E26" s="5">
        <v>19</v>
      </c>
      <c r="F26" s="17">
        <v>4</v>
      </c>
      <c r="G26" s="5">
        <v>2021</v>
      </c>
      <c r="H26" s="170" t="s">
        <v>39</v>
      </c>
      <c r="I26" s="46"/>
      <c r="J26" s="26" t="s">
        <v>47</v>
      </c>
      <c r="K26" s="32" t="s">
        <v>45</v>
      </c>
      <c r="L26" s="41" t="s">
        <v>44</v>
      </c>
      <c r="M26" s="103">
        <v>0</v>
      </c>
      <c r="N26" s="102">
        <v>0</v>
      </c>
      <c r="O26" s="101">
        <v>0</v>
      </c>
      <c r="P26" s="100" t="s">
        <v>52</v>
      </c>
      <c r="Q26" s="101" t="s">
        <v>1</v>
      </c>
      <c r="R26" s="102" t="s">
        <v>1</v>
      </c>
      <c r="S26" s="103" t="s">
        <v>1</v>
      </c>
      <c r="T26" s="104" t="s">
        <v>53</v>
      </c>
      <c r="U26" s="104" t="s">
        <v>51</v>
      </c>
    </row>
    <row r="27" spans="1:21" ht="15" customHeight="1" x14ac:dyDescent="0.25">
      <c r="A27" s="166"/>
      <c r="B27" s="5">
        <v>14</v>
      </c>
      <c r="C27" s="17">
        <v>41</v>
      </c>
      <c r="D27" s="25" t="s">
        <v>19</v>
      </c>
      <c r="E27" s="5">
        <v>19</v>
      </c>
      <c r="F27" s="17">
        <v>4</v>
      </c>
      <c r="G27" s="5">
        <v>2021</v>
      </c>
      <c r="H27" s="170" t="s">
        <v>39</v>
      </c>
      <c r="I27" s="46"/>
      <c r="J27" s="26" t="s">
        <v>47</v>
      </c>
      <c r="K27" s="32" t="s">
        <v>45</v>
      </c>
      <c r="L27" s="41" t="s">
        <v>44</v>
      </c>
      <c r="M27" s="103">
        <v>0</v>
      </c>
      <c r="N27" s="102">
        <v>0</v>
      </c>
      <c r="O27" s="102">
        <v>0</v>
      </c>
      <c r="P27" s="100" t="s">
        <v>52</v>
      </c>
      <c r="Q27" s="101" t="s">
        <v>1</v>
      </c>
      <c r="R27" s="102" t="s">
        <v>1</v>
      </c>
      <c r="S27" s="103" t="s">
        <v>1</v>
      </c>
      <c r="T27" s="104" t="s">
        <v>51</v>
      </c>
      <c r="U27" s="104" t="s">
        <v>51</v>
      </c>
    </row>
    <row r="28" spans="1:21" ht="15" customHeight="1" x14ac:dyDescent="0.25">
      <c r="A28" s="166"/>
      <c r="B28" s="5">
        <v>15</v>
      </c>
      <c r="C28" s="17">
        <v>42</v>
      </c>
      <c r="D28" s="25" t="s">
        <v>19</v>
      </c>
      <c r="E28" s="5">
        <v>21</v>
      </c>
      <c r="F28" s="17">
        <v>4</v>
      </c>
      <c r="G28" s="5">
        <v>2021</v>
      </c>
      <c r="H28" s="170" t="s">
        <v>39</v>
      </c>
      <c r="I28" s="46"/>
      <c r="J28" s="26" t="s">
        <v>47</v>
      </c>
      <c r="K28" s="32" t="s">
        <v>45</v>
      </c>
      <c r="L28" s="41" t="s">
        <v>44</v>
      </c>
      <c r="M28" s="103">
        <v>0</v>
      </c>
      <c r="N28" s="102">
        <v>0</v>
      </c>
      <c r="O28" s="102">
        <v>0</v>
      </c>
      <c r="P28" s="100" t="s">
        <v>52</v>
      </c>
      <c r="Q28" s="101" t="s">
        <v>1</v>
      </c>
      <c r="R28" s="102" t="s">
        <v>1</v>
      </c>
      <c r="S28" s="103" t="s">
        <v>1</v>
      </c>
      <c r="T28" s="104" t="s">
        <v>51</v>
      </c>
      <c r="U28" s="104" t="s">
        <v>51</v>
      </c>
    </row>
    <row r="29" spans="1:21" ht="15" customHeight="1" x14ac:dyDescent="0.25">
      <c r="A29" s="166"/>
      <c r="B29" s="15">
        <v>16</v>
      </c>
      <c r="C29" s="21">
        <v>43</v>
      </c>
      <c r="D29" s="20" t="s">
        <v>19</v>
      </c>
      <c r="E29" s="15">
        <v>24</v>
      </c>
      <c r="F29" s="21">
        <v>4</v>
      </c>
      <c r="G29" s="15">
        <v>2021</v>
      </c>
      <c r="H29" s="168" t="s">
        <v>39</v>
      </c>
      <c r="I29" s="47"/>
      <c r="J29" s="23" t="s">
        <v>47</v>
      </c>
      <c r="K29" s="33" t="s">
        <v>45</v>
      </c>
      <c r="L29" s="39" t="s">
        <v>44</v>
      </c>
      <c r="M29" s="59">
        <v>0</v>
      </c>
      <c r="N29" s="57">
        <v>0</v>
      </c>
      <c r="O29" s="57">
        <v>0</v>
      </c>
      <c r="P29" s="93" t="s">
        <v>52</v>
      </c>
      <c r="Q29" s="94" t="s">
        <v>1</v>
      </c>
      <c r="R29" s="57" t="s">
        <v>1</v>
      </c>
      <c r="S29" s="59" t="s">
        <v>1</v>
      </c>
      <c r="T29" s="96" t="s">
        <v>51</v>
      </c>
      <c r="U29" s="96" t="s">
        <v>51</v>
      </c>
    </row>
    <row r="30" spans="1:21" ht="15" customHeight="1" x14ac:dyDescent="0.25">
      <c r="A30" s="166"/>
      <c r="B30" s="15">
        <v>17</v>
      </c>
      <c r="C30" s="21">
        <v>44</v>
      </c>
      <c r="D30" s="20" t="s">
        <v>19</v>
      </c>
      <c r="E30" s="15">
        <v>24</v>
      </c>
      <c r="F30" s="21">
        <v>4</v>
      </c>
      <c r="G30" s="15">
        <v>2021</v>
      </c>
      <c r="H30" s="168" t="s">
        <v>39</v>
      </c>
      <c r="I30" s="47"/>
      <c r="J30" s="23" t="s">
        <v>47</v>
      </c>
      <c r="K30" s="33" t="s">
        <v>45</v>
      </c>
      <c r="L30" s="39" t="s">
        <v>44</v>
      </c>
      <c r="M30" s="59">
        <v>0</v>
      </c>
      <c r="N30" s="57">
        <v>0</v>
      </c>
      <c r="O30" s="57">
        <v>0</v>
      </c>
      <c r="P30" s="93" t="s">
        <v>52</v>
      </c>
      <c r="Q30" s="94" t="s">
        <v>1</v>
      </c>
      <c r="R30" s="57" t="s">
        <v>1</v>
      </c>
      <c r="S30" s="59" t="s">
        <v>1</v>
      </c>
      <c r="T30" s="96" t="s">
        <v>51</v>
      </c>
      <c r="U30" s="96" t="s">
        <v>51</v>
      </c>
    </row>
    <row r="31" spans="1:21" ht="15" customHeight="1" x14ac:dyDescent="0.25">
      <c r="A31" s="166"/>
      <c r="B31" s="5">
        <v>18</v>
      </c>
      <c r="C31" s="17">
        <v>45</v>
      </c>
      <c r="D31" s="25" t="s">
        <v>19</v>
      </c>
      <c r="E31" s="5">
        <v>23</v>
      </c>
      <c r="F31" s="17">
        <v>4</v>
      </c>
      <c r="G31" s="5">
        <v>2021</v>
      </c>
      <c r="H31" s="170" t="s">
        <v>39</v>
      </c>
      <c r="I31" s="46"/>
      <c r="J31" s="26" t="s">
        <v>47</v>
      </c>
      <c r="K31" s="32" t="s">
        <v>45</v>
      </c>
      <c r="L31" s="41" t="s">
        <v>44</v>
      </c>
      <c r="M31" s="103">
        <v>0</v>
      </c>
      <c r="N31" s="102">
        <v>0</v>
      </c>
      <c r="O31" s="102">
        <v>0</v>
      </c>
      <c r="P31" s="100" t="s">
        <v>52</v>
      </c>
      <c r="Q31" s="101" t="s">
        <v>1</v>
      </c>
      <c r="R31" s="102" t="s">
        <v>1</v>
      </c>
      <c r="S31" s="103" t="s">
        <v>1</v>
      </c>
      <c r="T31" s="104" t="s">
        <v>51</v>
      </c>
      <c r="U31" s="104" t="s">
        <v>51</v>
      </c>
    </row>
    <row r="32" spans="1:21" ht="15" customHeight="1" x14ac:dyDescent="0.25">
      <c r="A32" s="166"/>
      <c r="B32" s="5">
        <v>19</v>
      </c>
      <c r="C32" s="17">
        <v>46</v>
      </c>
      <c r="D32" s="25" t="s">
        <v>19</v>
      </c>
      <c r="E32" s="5">
        <v>23</v>
      </c>
      <c r="F32" s="17">
        <v>4</v>
      </c>
      <c r="G32" s="5">
        <v>2021</v>
      </c>
      <c r="H32" s="170" t="s">
        <v>39</v>
      </c>
      <c r="I32" s="46"/>
      <c r="J32" s="26" t="s">
        <v>47</v>
      </c>
      <c r="K32" s="32" t="s">
        <v>45</v>
      </c>
      <c r="L32" s="41" t="s">
        <v>44</v>
      </c>
      <c r="M32" s="103">
        <v>0</v>
      </c>
      <c r="N32" s="102" t="s">
        <v>1</v>
      </c>
      <c r="O32" s="102">
        <v>0</v>
      </c>
      <c r="P32" s="100" t="s">
        <v>51</v>
      </c>
      <c r="Q32" s="101" t="s">
        <v>1</v>
      </c>
      <c r="R32" s="102" t="s">
        <v>1</v>
      </c>
      <c r="S32" s="103" t="s">
        <v>1</v>
      </c>
      <c r="T32" s="104" t="s">
        <v>51</v>
      </c>
      <c r="U32" s="104" t="s">
        <v>51</v>
      </c>
    </row>
    <row r="33" spans="1:21" ht="15" customHeight="1" x14ac:dyDescent="0.25">
      <c r="A33" s="166"/>
      <c r="B33" s="15">
        <v>20</v>
      </c>
      <c r="C33" s="21">
        <v>47</v>
      </c>
      <c r="D33" s="20" t="s">
        <v>19</v>
      </c>
      <c r="E33" s="31">
        <v>21</v>
      </c>
      <c r="F33" s="21">
        <v>4</v>
      </c>
      <c r="G33" s="20">
        <v>2021</v>
      </c>
      <c r="H33" s="168" t="s">
        <v>39</v>
      </c>
      <c r="I33" s="47"/>
      <c r="J33" s="33" t="s">
        <v>47</v>
      </c>
      <c r="K33" s="33" t="s">
        <v>45</v>
      </c>
      <c r="L33" s="39" t="s">
        <v>44</v>
      </c>
      <c r="M33" s="110">
        <v>0</v>
      </c>
      <c r="N33" s="57">
        <v>0</v>
      </c>
      <c r="O33" s="57">
        <v>0</v>
      </c>
      <c r="P33" s="93" t="s">
        <v>52</v>
      </c>
      <c r="Q33" s="94" t="s">
        <v>1</v>
      </c>
      <c r="R33" s="57" t="s">
        <v>1</v>
      </c>
      <c r="S33" s="111" t="s">
        <v>1</v>
      </c>
      <c r="T33" s="96" t="s">
        <v>51</v>
      </c>
      <c r="U33" s="96" t="s">
        <v>51</v>
      </c>
    </row>
    <row r="34" spans="1:21" ht="15" customHeight="1" x14ac:dyDescent="0.25">
      <c r="A34" s="166"/>
      <c r="B34" s="1">
        <v>21</v>
      </c>
      <c r="C34" s="18">
        <v>48</v>
      </c>
      <c r="D34" s="10" t="s">
        <v>19</v>
      </c>
      <c r="E34" s="1">
        <v>19</v>
      </c>
      <c r="F34" s="18">
        <v>4</v>
      </c>
      <c r="G34" s="1">
        <v>2021</v>
      </c>
      <c r="H34" s="169" t="s">
        <v>39</v>
      </c>
      <c r="I34" s="45"/>
      <c r="J34" s="6" t="s">
        <v>47</v>
      </c>
      <c r="K34" s="34" t="s">
        <v>45</v>
      </c>
      <c r="L34" s="36" t="s">
        <v>44</v>
      </c>
      <c r="M34" s="105">
        <v>0</v>
      </c>
      <c r="N34" s="95" t="s">
        <v>1</v>
      </c>
      <c r="O34" s="95">
        <v>0</v>
      </c>
      <c r="P34" s="106" t="s">
        <v>51</v>
      </c>
      <c r="Q34" s="107" t="s">
        <v>1</v>
      </c>
      <c r="R34" s="95" t="s">
        <v>1</v>
      </c>
      <c r="S34" s="108" t="s">
        <v>1</v>
      </c>
      <c r="T34" s="109" t="s">
        <v>53</v>
      </c>
      <c r="U34" s="109" t="s">
        <v>51</v>
      </c>
    </row>
    <row r="35" spans="1:21" ht="15" customHeight="1" x14ac:dyDescent="0.25">
      <c r="A35" s="166"/>
      <c r="B35" s="5">
        <v>22</v>
      </c>
      <c r="C35" s="17">
        <v>50</v>
      </c>
      <c r="D35" s="25" t="s">
        <v>19</v>
      </c>
      <c r="E35" s="5">
        <v>17</v>
      </c>
      <c r="F35" s="17">
        <v>4</v>
      </c>
      <c r="G35" s="5">
        <v>2021</v>
      </c>
      <c r="H35" s="170" t="s">
        <v>39</v>
      </c>
      <c r="I35" s="46"/>
      <c r="J35" s="26" t="s">
        <v>47</v>
      </c>
      <c r="K35" s="32" t="s">
        <v>45</v>
      </c>
      <c r="L35" s="41" t="s">
        <v>44</v>
      </c>
      <c r="M35" s="108">
        <v>0</v>
      </c>
      <c r="N35" s="95">
        <v>0</v>
      </c>
      <c r="O35" s="95">
        <v>0</v>
      </c>
      <c r="P35" s="106" t="s">
        <v>52</v>
      </c>
      <c r="Q35" s="107" t="s">
        <v>1</v>
      </c>
      <c r="R35" s="95" t="s">
        <v>1</v>
      </c>
      <c r="S35" s="108" t="s">
        <v>1</v>
      </c>
      <c r="T35" s="109" t="s">
        <v>51</v>
      </c>
      <c r="U35" s="109" t="s">
        <v>51</v>
      </c>
    </row>
    <row r="36" spans="1:21" ht="15" customHeight="1" x14ac:dyDescent="0.25">
      <c r="A36" s="166"/>
      <c r="B36" s="15">
        <v>23</v>
      </c>
      <c r="C36" s="21">
        <v>51</v>
      </c>
      <c r="D36" s="20" t="s">
        <v>19</v>
      </c>
      <c r="E36" s="15">
        <v>25</v>
      </c>
      <c r="F36" s="21">
        <v>4</v>
      </c>
      <c r="G36" s="15">
        <v>2021</v>
      </c>
      <c r="H36" s="168" t="s">
        <v>39</v>
      </c>
      <c r="I36" s="47"/>
      <c r="J36" s="23" t="s">
        <v>47</v>
      </c>
      <c r="K36" s="33" t="s">
        <v>45</v>
      </c>
      <c r="L36" s="39" t="s">
        <v>44</v>
      </c>
      <c r="M36" s="59">
        <v>0</v>
      </c>
      <c r="N36" s="57" t="s">
        <v>1</v>
      </c>
      <c r="O36" s="57">
        <v>0</v>
      </c>
      <c r="P36" s="93" t="s">
        <v>51</v>
      </c>
      <c r="Q36" s="94" t="s">
        <v>1</v>
      </c>
      <c r="R36" s="57" t="s">
        <v>1</v>
      </c>
      <c r="S36" s="59" t="s">
        <v>1</v>
      </c>
      <c r="T36" s="96" t="s">
        <v>51</v>
      </c>
      <c r="U36" s="96" t="s">
        <v>51</v>
      </c>
    </row>
    <row r="37" spans="1:21" ht="15" customHeight="1" x14ac:dyDescent="0.25">
      <c r="A37" s="166"/>
      <c r="B37" s="13">
        <v>24</v>
      </c>
      <c r="C37" s="19">
        <v>52</v>
      </c>
      <c r="D37" s="28" t="s">
        <v>19</v>
      </c>
      <c r="E37" s="13">
        <v>18</v>
      </c>
      <c r="F37" s="19">
        <v>4</v>
      </c>
      <c r="G37" s="13">
        <v>2021</v>
      </c>
      <c r="H37" s="168" t="s">
        <v>39</v>
      </c>
      <c r="I37" s="47"/>
      <c r="J37" s="33" t="s">
        <v>49</v>
      </c>
      <c r="K37" s="35" t="s">
        <v>45</v>
      </c>
      <c r="L37" s="42" t="s">
        <v>44</v>
      </c>
      <c r="M37" s="110">
        <v>0</v>
      </c>
      <c r="N37" s="57">
        <v>0</v>
      </c>
      <c r="O37" s="57">
        <v>0</v>
      </c>
      <c r="P37" s="93" t="s">
        <v>52</v>
      </c>
      <c r="Q37" s="94" t="s">
        <v>1</v>
      </c>
      <c r="R37" s="57" t="s">
        <v>1</v>
      </c>
      <c r="S37" s="108" t="s">
        <v>1</v>
      </c>
      <c r="T37" s="96" t="s">
        <v>51</v>
      </c>
      <c r="U37" s="96" t="s">
        <v>51</v>
      </c>
    </row>
    <row r="38" spans="1:21" ht="15" customHeight="1" x14ac:dyDescent="0.25">
      <c r="A38" s="166"/>
      <c r="B38" s="13">
        <v>25</v>
      </c>
      <c r="C38" s="19">
        <v>53</v>
      </c>
      <c r="D38" s="28" t="s">
        <v>19</v>
      </c>
      <c r="E38" s="13">
        <v>24</v>
      </c>
      <c r="F38" s="19">
        <v>2</v>
      </c>
      <c r="G38" s="13">
        <v>2021</v>
      </c>
      <c r="H38" s="171" t="s">
        <v>39</v>
      </c>
      <c r="I38" s="48"/>
      <c r="J38" s="29" t="s">
        <v>47</v>
      </c>
      <c r="K38" s="35" t="s">
        <v>45</v>
      </c>
      <c r="L38" s="42" t="s">
        <v>44</v>
      </c>
      <c r="M38" s="108" t="s">
        <v>1</v>
      </c>
      <c r="N38" s="95">
        <v>0</v>
      </c>
      <c r="O38" s="95">
        <v>0</v>
      </c>
      <c r="P38" s="106" t="s">
        <v>51</v>
      </c>
      <c r="Q38" s="107" t="s">
        <v>1</v>
      </c>
      <c r="R38" s="95" t="s">
        <v>1</v>
      </c>
      <c r="S38" s="108" t="s">
        <v>1</v>
      </c>
      <c r="T38" s="109" t="s">
        <v>51</v>
      </c>
      <c r="U38" s="109" t="s">
        <v>51</v>
      </c>
    </row>
    <row r="39" spans="1:21" ht="15" customHeight="1" x14ac:dyDescent="0.25">
      <c r="A39" s="166"/>
      <c r="B39" s="13">
        <v>26</v>
      </c>
      <c r="C39" s="19">
        <v>56</v>
      </c>
      <c r="D39" s="28" t="s">
        <v>19</v>
      </c>
      <c r="E39" s="13">
        <v>20</v>
      </c>
      <c r="F39" s="19">
        <v>4</v>
      </c>
      <c r="G39" s="13">
        <v>2021</v>
      </c>
      <c r="H39" s="171" t="s">
        <v>39</v>
      </c>
      <c r="I39" s="48"/>
      <c r="J39" s="29" t="s">
        <v>47</v>
      </c>
      <c r="K39" s="35" t="s">
        <v>45</v>
      </c>
      <c r="L39" s="30" t="s">
        <v>44</v>
      </c>
      <c r="M39" s="108">
        <v>0</v>
      </c>
      <c r="N39" s="95" t="s">
        <v>1</v>
      </c>
      <c r="O39" s="95">
        <v>0</v>
      </c>
      <c r="P39" s="106" t="s">
        <v>51</v>
      </c>
      <c r="Q39" s="107" t="s">
        <v>1</v>
      </c>
      <c r="R39" s="95" t="s">
        <v>1</v>
      </c>
      <c r="S39" s="108" t="s">
        <v>1</v>
      </c>
      <c r="T39" s="109" t="s">
        <v>51</v>
      </c>
      <c r="U39" s="109" t="s">
        <v>51</v>
      </c>
    </row>
    <row r="40" spans="1:21" ht="15" customHeight="1" x14ac:dyDescent="0.25">
      <c r="A40" s="166"/>
      <c r="B40" s="13">
        <v>27</v>
      </c>
      <c r="C40" s="19">
        <v>57</v>
      </c>
      <c r="D40" s="28" t="s">
        <v>19</v>
      </c>
      <c r="E40" s="13">
        <v>22</v>
      </c>
      <c r="F40" s="19">
        <v>4</v>
      </c>
      <c r="G40" s="13">
        <v>2021</v>
      </c>
      <c r="H40" s="171" t="s">
        <v>39</v>
      </c>
      <c r="I40" s="48"/>
      <c r="J40" s="29" t="s">
        <v>47</v>
      </c>
      <c r="K40" s="35" t="s">
        <v>45</v>
      </c>
      <c r="L40" s="30" t="s">
        <v>44</v>
      </c>
      <c r="M40" s="108">
        <v>0</v>
      </c>
      <c r="N40" s="95" t="s">
        <v>1</v>
      </c>
      <c r="O40" s="95">
        <v>0</v>
      </c>
      <c r="P40" s="106" t="s">
        <v>51</v>
      </c>
      <c r="Q40" s="107" t="s">
        <v>1</v>
      </c>
      <c r="R40" s="95" t="s">
        <v>1</v>
      </c>
      <c r="S40" s="108" t="s">
        <v>1</v>
      </c>
      <c r="T40" s="109" t="s">
        <v>51</v>
      </c>
      <c r="U40" s="109" t="s">
        <v>51</v>
      </c>
    </row>
    <row r="41" spans="1:21" ht="15" customHeight="1" x14ac:dyDescent="0.25">
      <c r="A41" s="166"/>
      <c r="B41" s="13">
        <v>28</v>
      </c>
      <c r="C41" s="19">
        <v>58</v>
      </c>
      <c r="D41" s="28" t="s">
        <v>19</v>
      </c>
      <c r="E41" s="13">
        <v>22</v>
      </c>
      <c r="F41" s="19">
        <v>4</v>
      </c>
      <c r="G41" s="13">
        <v>2021</v>
      </c>
      <c r="H41" s="171" t="s">
        <v>39</v>
      </c>
      <c r="I41" s="48"/>
      <c r="J41" s="29" t="s">
        <v>47</v>
      </c>
      <c r="K41" s="35" t="s">
        <v>45</v>
      </c>
      <c r="L41" s="30" t="s">
        <v>44</v>
      </c>
      <c r="M41" s="108">
        <v>0</v>
      </c>
      <c r="N41" s="95">
        <v>0</v>
      </c>
      <c r="O41" s="95">
        <v>0</v>
      </c>
      <c r="P41" s="106" t="s">
        <v>52</v>
      </c>
      <c r="Q41" s="107" t="s">
        <v>1</v>
      </c>
      <c r="R41" s="95" t="s">
        <v>1</v>
      </c>
      <c r="S41" s="108" t="s">
        <v>1</v>
      </c>
      <c r="T41" s="109" t="s">
        <v>51</v>
      </c>
      <c r="U41" s="109" t="s">
        <v>51</v>
      </c>
    </row>
    <row r="42" spans="1:21" ht="15" customHeight="1" x14ac:dyDescent="0.25">
      <c r="A42" s="166"/>
      <c r="B42" s="13">
        <v>29</v>
      </c>
      <c r="C42" s="19">
        <v>59</v>
      </c>
      <c r="D42" s="28" t="s">
        <v>19</v>
      </c>
      <c r="E42" s="13">
        <v>24</v>
      </c>
      <c r="F42" s="19">
        <v>4</v>
      </c>
      <c r="G42" s="13">
        <v>2021</v>
      </c>
      <c r="H42" s="171" t="s">
        <v>39</v>
      </c>
      <c r="I42" s="48"/>
      <c r="J42" s="29" t="s">
        <v>47</v>
      </c>
      <c r="K42" s="35" t="s">
        <v>45</v>
      </c>
      <c r="L42" s="30" t="s">
        <v>44</v>
      </c>
      <c r="M42" s="108">
        <v>0</v>
      </c>
      <c r="N42" s="95" t="s">
        <v>1</v>
      </c>
      <c r="O42" s="95">
        <v>0</v>
      </c>
      <c r="P42" s="106" t="s">
        <v>51</v>
      </c>
      <c r="Q42" s="107" t="s">
        <v>1</v>
      </c>
      <c r="R42" s="95" t="s">
        <v>1</v>
      </c>
      <c r="S42" s="108" t="s">
        <v>1</v>
      </c>
      <c r="T42" s="109" t="s">
        <v>51</v>
      </c>
      <c r="U42" s="109" t="s">
        <v>51</v>
      </c>
    </row>
    <row r="43" spans="1:21" ht="15" customHeight="1" x14ac:dyDescent="0.25">
      <c r="A43" s="166"/>
      <c r="B43" s="13">
        <v>30</v>
      </c>
      <c r="C43" s="19">
        <v>60</v>
      </c>
      <c r="D43" s="28" t="s">
        <v>19</v>
      </c>
      <c r="E43" s="13">
        <v>28</v>
      </c>
      <c r="F43" s="19">
        <v>4</v>
      </c>
      <c r="G43" s="13">
        <v>2021</v>
      </c>
      <c r="H43" s="171" t="s">
        <v>39</v>
      </c>
      <c r="I43" s="48"/>
      <c r="J43" s="29" t="s">
        <v>47</v>
      </c>
      <c r="K43" s="35" t="s">
        <v>45</v>
      </c>
      <c r="L43" s="30" t="s">
        <v>44</v>
      </c>
      <c r="M43" s="108">
        <v>0</v>
      </c>
      <c r="N43" s="95">
        <v>0</v>
      </c>
      <c r="O43" s="95">
        <v>0</v>
      </c>
      <c r="P43" s="106" t="s">
        <v>52</v>
      </c>
      <c r="Q43" s="107" t="s">
        <v>1</v>
      </c>
      <c r="R43" s="95" t="s">
        <v>1</v>
      </c>
      <c r="S43" s="108" t="s">
        <v>1</v>
      </c>
      <c r="T43" s="109" t="s">
        <v>51</v>
      </c>
      <c r="U43" s="109" t="s">
        <v>51</v>
      </c>
    </row>
    <row r="44" spans="1:21" ht="15" customHeight="1" x14ac:dyDescent="0.25">
      <c r="A44" s="166"/>
      <c r="B44" s="13">
        <v>31</v>
      </c>
      <c r="C44" s="19">
        <v>61</v>
      </c>
      <c r="D44" s="28" t="s">
        <v>19</v>
      </c>
      <c r="E44" s="13">
        <v>3</v>
      </c>
      <c r="F44" s="19">
        <v>5</v>
      </c>
      <c r="G44" s="13">
        <v>2021</v>
      </c>
      <c r="H44" s="171" t="s">
        <v>39</v>
      </c>
      <c r="I44" s="48"/>
      <c r="J44" s="29" t="s">
        <v>47</v>
      </c>
      <c r="K44" s="35" t="s">
        <v>45</v>
      </c>
      <c r="L44" s="30" t="s">
        <v>44</v>
      </c>
      <c r="M44" s="108">
        <v>0</v>
      </c>
      <c r="N44" s="95">
        <v>0</v>
      </c>
      <c r="O44" s="95">
        <v>0</v>
      </c>
      <c r="P44" s="106" t="s">
        <v>52</v>
      </c>
      <c r="Q44" s="107" t="s">
        <v>1</v>
      </c>
      <c r="R44" s="95" t="s">
        <v>1</v>
      </c>
      <c r="S44" s="108" t="s">
        <v>1</v>
      </c>
      <c r="T44" s="109" t="s">
        <v>51</v>
      </c>
      <c r="U44" s="109" t="s">
        <v>51</v>
      </c>
    </row>
    <row r="45" spans="1:21" ht="15" customHeight="1" x14ac:dyDescent="0.25">
      <c r="A45" s="166"/>
      <c r="B45" s="13">
        <v>32</v>
      </c>
      <c r="C45" s="19">
        <v>62</v>
      </c>
      <c r="D45" s="28" t="s">
        <v>19</v>
      </c>
      <c r="E45" s="13">
        <v>7</v>
      </c>
      <c r="F45" s="19">
        <v>6</v>
      </c>
      <c r="G45" s="13">
        <v>2021</v>
      </c>
      <c r="H45" s="171" t="s">
        <v>39</v>
      </c>
      <c r="I45" s="48"/>
      <c r="J45" s="29" t="s">
        <v>47</v>
      </c>
      <c r="K45" s="35" t="s">
        <v>45</v>
      </c>
      <c r="L45" s="30" t="s">
        <v>44</v>
      </c>
      <c r="M45" s="108">
        <v>0</v>
      </c>
      <c r="N45" s="95" t="s">
        <v>1</v>
      </c>
      <c r="O45" s="95">
        <v>0</v>
      </c>
      <c r="P45" s="106" t="s">
        <v>51</v>
      </c>
      <c r="Q45" s="107" t="s">
        <v>1</v>
      </c>
      <c r="R45" s="95" t="s">
        <v>1</v>
      </c>
      <c r="S45" s="108" t="s">
        <v>1</v>
      </c>
      <c r="T45" s="109" t="s">
        <v>51</v>
      </c>
      <c r="U45" s="109" t="s">
        <v>51</v>
      </c>
    </row>
    <row r="46" spans="1:21" ht="15" customHeight="1" x14ac:dyDescent="0.25">
      <c r="A46" s="166"/>
      <c r="B46" s="13">
        <v>33</v>
      </c>
      <c r="C46" s="19">
        <v>63</v>
      </c>
      <c r="D46" s="28" t="s">
        <v>19</v>
      </c>
      <c r="E46" s="13">
        <v>16</v>
      </c>
      <c r="F46" s="19">
        <v>5</v>
      </c>
      <c r="G46" s="13">
        <v>2021</v>
      </c>
      <c r="H46" s="171" t="s">
        <v>39</v>
      </c>
      <c r="I46" s="48"/>
      <c r="J46" s="29" t="s">
        <v>47</v>
      </c>
      <c r="K46" s="35" t="s">
        <v>45</v>
      </c>
      <c r="L46" s="30" t="s">
        <v>44</v>
      </c>
      <c r="M46" s="108">
        <v>0</v>
      </c>
      <c r="N46" s="95">
        <v>0</v>
      </c>
      <c r="O46" s="95">
        <v>0</v>
      </c>
      <c r="P46" s="106" t="s">
        <v>52</v>
      </c>
      <c r="Q46" s="107" t="s">
        <v>1</v>
      </c>
      <c r="R46" s="95" t="s">
        <v>1</v>
      </c>
      <c r="S46" s="108" t="s">
        <v>1</v>
      </c>
      <c r="T46" s="109" t="s">
        <v>51</v>
      </c>
      <c r="U46" s="109" t="s">
        <v>51</v>
      </c>
    </row>
    <row r="47" spans="1:21" ht="15" customHeight="1" x14ac:dyDescent="0.25">
      <c r="A47" s="166"/>
      <c r="B47" s="13">
        <v>34</v>
      </c>
      <c r="C47" s="19">
        <v>64</v>
      </c>
      <c r="D47" s="28" t="s">
        <v>19</v>
      </c>
      <c r="E47" s="13">
        <v>18</v>
      </c>
      <c r="F47" s="19">
        <v>5</v>
      </c>
      <c r="G47" s="13">
        <v>2021</v>
      </c>
      <c r="H47" s="171" t="s">
        <v>39</v>
      </c>
      <c r="I47" s="48"/>
      <c r="J47" s="29" t="s">
        <v>47</v>
      </c>
      <c r="K47" s="35" t="s">
        <v>45</v>
      </c>
      <c r="L47" s="30" t="s">
        <v>44</v>
      </c>
      <c r="M47" s="108">
        <v>0</v>
      </c>
      <c r="N47" s="95" t="s">
        <v>1</v>
      </c>
      <c r="O47" s="95">
        <v>0</v>
      </c>
      <c r="P47" s="106" t="s">
        <v>51</v>
      </c>
      <c r="Q47" s="107" t="s">
        <v>1</v>
      </c>
      <c r="R47" s="95" t="s">
        <v>1</v>
      </c>
      <c r="S47" s="108" t="s">
        <v>1</v>
      </c>
      <c r="T47" s="109" t="s">
        <v>51</v>
      </c>
      <c r="U47" s="109" t="s">
        <v>51</v>
      </c>
    </row>
    <row r="48" spans="1:21" ht="15" customHeight="1" x14ac:dyDescent="0.25">
      <c r="A48" s="166"/>
      <c r="B48" s="13">
        <v>35</v>
      </c>
      <c r="C48" s="19">
        <v>65</v>
      </c>
      <c r="D48" s="28" t="s">
        <v>19</v>
      </c>
      <c r="E48" s="13">
        <v>16</v>
      </c>
      <c r="F48" s="19">
        <v>5</v>
      </c>
      <c r="G48" s="13">
        <v>2021</v>
      </c>
      <c r="H48" s="171" t="s">
        <v>39</v>
      </c>
      <c r="I48" s="48"/>
      <c r="J48" s="29" t="s">
        <v>47</v>
      </c>
      <c r="K48" s="35" t="s">
        <v>45</v>
      </c>
      <c r="L48" s="30" t="s">
        <v>44</v>
      </c>
      <c r="M48" s="108">
        <v>0</v>
      </c>
      <c r="N48" s="95" t="s">
        <v>1</v>
      </c>
      <c r="O48" s="95">
        <v>0</v>
      </c>
      <c r="P48" s="106" t="s">
        <v>51</v>
      </c>
      <c r="Q48" s="107" t="s">
        <v>1</v>
      </c>
      <c r="R48" s="95" t="s">
        <v>1</v>
      </c>
      <c r="S48" s="108" t="s">
        <v>1</v>
      </c>
      <c r="T48" s="109" t="s">
        <v>51</v>
      </c>
      <c r="U48" s="109" t="s">
        <v>51</v>
      </c>
    </row>
    <row r="49" spans="1:21" ht="15" customHeight="1" x14ac:dyDescent="0.25">
      <c r="A49" s="166"/>
      <c r="B49" s="13">
        <v>36</v>
      </c>
      <c r="C49" s="19">
        <v>66</v>
      </c>
      <c r="D49" s="28" t="s">
        <v>19</v>
      </c>
      <c r="E49" s="13">
        <v>17</v>
      </c>
      <c r="F49" s="19">
        <v>5</v>
      </c>
      <c r="G49" s="13">
        <v>2021</v>
      </c>
      <c r="H49" s="168" t="s">
        <v>39</v>
      </c>
      <c r="I49" s="48"/>
      <c r="J49" s="29" t="s">
        <v>47</v>
      </c>
      <c r="K49" s="35" t="s">
        <v>45</v>
      </c>
      <c r="L49" s="30" t="s">
        <v>44</v>
      </c>
      <c r="M49" s="108">
        <v>0</v>
      </c>
      <c r="N49" s="95">
        <v>0</v>
      </c>
      <c r="O49" s="95">
        <v>0</v>
      </c>
      <c r="P49" s="106" t="s">
        <v>52</v>
      </c>
      <c r="Q49" s="107" t="s">
        <v>1</v>
      </c>
      <c r="R49" s="95" t="s">
        <v>1</v>
      </c>
      <c r="S49" s="108" t="s">
        <v>1</v>
      </c>
      <c r="T49" s="109" t="s">
        <v>51</v>
      </c>
      <c r="U49" s="158" t="s">
        <v>51</v>
      </c>
    </row>
    <row r="50" spans="1:21" ht="15" customHeight="1" x14ac:dyDescent="0.25">
      <c r="A50" s="166"/>
      <c r="B50" s="13">
        <v>37</v>
      </c>
      <c r="C50" s="19">
        <v>67</v>
      </c>
      <c r="D50" s="28" t="s">
        <v>19</v>
      </c>
      <c r="E50" s="13">
        <v>30</v>
      </c>
      <c r="F50" s="19">
        <v>5</v>
      </c>
      <c r="G50" s="13">
        <v>2021</v>
      </c>
      <c r="H50" s="171" t="s">
        <v>39</v>
      </c>
      <c r="I50" s="48"/>
      <c r="J50" s="29" t="s">
        <v>47</v>
      </c>
      <c r="K50" s="35" t="s">
        <v>45</v>
      </c>
      <c r="L50" s="30" t="s">
        <v>44</v>
      </c>
      <c r="M50" s="108">
        <v>0</v>
      </c>
      <c r="N50" s="95">
        <v>0</v>
      </c>
      <c r="O50" s="95">
        <v>0</v>
      </c>
      <c r="P50" s="106" t="s">
        <v>52</v>
      </c>
      <c r="Q50" s="107" t="s">
        <v>1</v>
      </c>
      <c r="R50" s="95" t="s">
        <v>1</v>
      </c>
      <c r="S50" s="108" t="s">
        <v>1</v>
      </c>
      <c r="T50" s="109" t="s">
        <v>51</v>
      </c>
      <c r="U50" s="109" t="s">
        <v>51</v>
      </c>
    </row>
    <row r="51" spans="1:21" ht="15" customHeight="1" x14ac:dyDescent="0.25">
      <c r="A51" s="166"/>
      <c r="B51" s="13">
        <v>38</v>
      </c>
      <c r="C51" s="19">
        <v>68</v>
      </c>
      <c r="D51" s="28" t="s">
        <v>19</v>
      </c>
      <c r="E51" s="13">
        <v>12</v>
      </c>
      <c r="F51" s="19">
        <v>5</v>
      </c>
      <c r="G51" s="13">
        <v>2021</v>
      </c>
      <c r="H51" s="171" t="s">
        <v>39</v>
      </c>
      <c r="I51" s="48"/>
      <c r="J51" s="29" t="s">
        <v>47</v>
      </c>
      <c r="K51" s="35" t="s">
        <v>45</v>
      </c>
      <c r="L51" s="30" t="s">
        <v>44</v>
      </c>
      <c r="M51" s="108">
        <v>0</v>
      </c>
      <c r="N51" s="95">
        <v>0</v>
      </c>
      <c r="O51" s="95">
        <v>0</v>
      </c>
      <c r="P51" s="106" t="s">
        <v>52</v>
      </c>
      <c r="Q51" s="107" t="s">
        <v>1</v>
      </c>
      <c r="R51" s="95">
        <v>1</v>
      </c>
      <c r="S51" s="108" t="s">
        <v>1</v>
      </c>
      <c r="T51" s="109">
        <v>1</v>
      </c>
      <c r="U51" s="109">
        <v>1</v>
      </c>
    </row>
    <row r="52" spans="1:21" ht="15" customHeight="1" x14ac:dyDescent="0.25">
      <c r="A52" s="166"/>
      <c r="B52" s="13">
        <v>39</v>
      </c>
      <c r="C52" s="19">
        <v>69</v>
      </c>
      <c r="D52" s="28" t="s">
        <v>19</v>
      </c>
      <c r="E52" s="13">
        <v>14</v>
      </c>
      <c r="F52" s="19">
        <v>5</v>
      </c>
      <c r="G52" s="13">
        <v>2021</v>
      </c>
      <c r="H52" s="171" t="s">
        <v>39</v>
      </c>
      <c r="I52" s="48"/>
      <c r="J52" s="29" t="s">
        <v>47</v>
      </c>
      <c r="K52" s="35" t="s">
        <v>45</v>
      </c>
      <c r="L52" s="30" t="s">
        <v>44</v>
      </c>
      <c r="M52" s="108">
        <v>0</v>
      </c>
      <c r="N52" s="95" t="s">
        <v>1</v>
      </c>
      <c r="O52" s="95">
        <v>0</v>
      </c>
      <c r="P52" s="106" t="s">
        <v>51</v>
      </c>
      <c r="Q52" s="107" t="s">
        <v>1</v>
      </c>
      <c r="R52" s="95" t="s">
        <v>1</v>
      </c>
      <c r="S52" s="108" t="s">
        <v>1</v>
      </c>
      <c r="T52" s="109" t="s">
        <v>51</v>
      </c>
      <c r="U52" s="109" t="s">
        <v>51</v>
      </c>
    </row>
    <row r="53" spans="1:21" ht="15" customHeight="1" x14ac:dyDescent="0.25">
      <c r="A53" s="166"/>
      <c r="B53" s="13">
        <v>40</v>
      </c>
      <c r="C53" s="19">
        <v>70</v>
      </c>
      <c r="D53" s="28" t="s">
        <v>19</v>
      </c>
      <c r="E53" s="13">
        <v>17</v>
      </c>
      <c r="F53" s="19">
        <v>5</v>
      </c>
      <c r="G53" s="13">
        <v>2021</v>
      </c>
      <c r="H53" s="171" t="s">
        <v>39</v>
      </c>
      <c r="I53" s="48"/>
      <c r="J53" s="29" t="s">
        <v>47</v>
      </c>
      <c r="K53" s="35" t="s">
        <v>45</v>
      </c>
      <c r="L53" s="30" t="s">
        <v>44</v>
      </c>
      <c r="M53" s="108">
        <v>0</v>
      </c>
      <c r="N53" s="95">
        <v>0</v>
      </c>
      <c r="O53" s="95">
        <v>0</v>
      </c>
      <c r="P53" s="106" t="s">
        <v>52</v>
      </c>
      <c r="Q53" s="107" t="s">
        <v>1</v>
      </c>
      <c r="R53" s="95" t="s">
        <v>1</v>
      </c>
      <c r="S53" s="108" t="s">
        <v>1</v>
      </c>
      <c r="T53" s="109" t="s">
        <v>51</v>
      </c>
      <c r="U53" s="109" t="s">
        <v>51</v>
      </c>
    </row>
    <row r="54" spans="1:21" ht="15" customHeight="1" x14ac:dyDescent="0.25">
      <c r="A54" s="166"/>
      <c r="B54" s="13">
        <v>41</v>
      </c>
      <c r="C54" s="19">
        <v>71</v>
      </c>
      <c r="D54" s="28" t="s">
        <v>19</v>
      </c>
      <c r="E54" s="13">
        <v>17</v>
      </c>
      <c r="F54" s="19">
        <v>5</v>
      </c>
      <c r="G54" s="13">
        <v>2021</v>
      </c>
      <c r="H54" s="171" t="s">
        <v>39</v>
      </c>
      <c r="I54" s="48"/>
      <c r="J54" s="29" t="s">
        <v>47</v>
      </c>
      <c r="K54" s="35" t="s">
        <v>45</v>
      </c>
      <c r="L54" s="30" t="s">
        <v>44</v>
      </c>
      <c r="M54" s="108">
        <v>0</v>
      </c>
      <c r="N54" s="95">
        <v>0</v>
      </c>
      <c r="O54" s="95">
        <v>0</v>
      </c>
      <c r="P54" s="106" t="s">
        <v>52</v>
      </c>
      <c r="Q54" s="107" t="s">
        <v>1</v>
      </c>
      <c r="R54" s="95" t="s">
        <v>1</v>
      </c>
      <c r="S54" s="108" t="s">
        <v>1</v>
      </c>
      <c r="T54" s="109" t="s">
        <v>51</v>
      </c>
      <c r="U54" s="109" t="s">
        <v>51</v>
      </c>
    </row>
    <row r="55" spans="1:21" ht="15" customHeight="1" x14ac:dyDescent="0.25">
      <c r="A55" s="166"/>
      <c r="B55" s="13">
        <v>42</v>
      </c>
      <c r="C55" s="19">
        <v>72</v>
      </c>
      <c r="D55" s="28" t="s">
        <v>19</v>
      </c>
      <c r="E55" s="13">
        <v>18</v>
      </c>
      <c r="F55" s="19">
        <v>5</v>
      </c>
      <c r="G55" s="13">
        <v>2021</v>
      </c>
      <c r="H55" s="171" t="s">
        <v>39</v>
      </c>
      <c r="I55" s="48"/>
      <c r="J55" s="29" t="s">
        <v>47</v>
      </c>
      <c r="K55" s="35" t="s">
        <v>45</v>
      </c>
      <c r="L55" s="30" t="s">
        <v>44</v>
      </c>
      <c r="M55" s="108">
        <v>0</v>
      </c>
      <c r="N55" s="95">
        <v>0</v>
      </c>
      <c r="O55" s="95">
        <v>0</v>
      </c>
      <c r="P55" s="106" t="s">
        <v>52</v>
      </c>
      <c r="Q55" s="107" t="s">
        <v>1</v>
      </c>
      <c r="R55" s="95" t="s">
        <v>1</v>
      </c>
      <c r="S55" s="108" t="s">
        <v>1</v>
      </c>
      <c r="T55" s="109" t="s">
        <v>51</v>
      </c>
      <c r="U55" s="109" t="s">
        <v>51</v>
      </c>
    </row>
    <row r="56" spans="1:21" ht="15" customHeight="1" x14ac:dyDescent="0.25">
      <c r="A56" s="166"/>
      <c r="B56" s="13">
        <v>43</v>
      </c>
      <c r="C56" s="19">
        <v>73</v>
      </c>
      <c r="D56" s="28" t="s">
        <v>19</v>
      </c>
      <c r="E56" s="13">
        <v>18</v>
      </c>
      <c r="F56" s="19">
        <v>5</v>
      </c>
      <c r="G56" s="13">
        <v>2021</v>
      </c>
      <c r="H56" s="171" t="s">
        <v>39</v>
      </c>
      <c r="I56" s="48"/>
      <c r="J56" s="29" t="s">
        <v>47</v>
      </c>
      <c r="K56" s="35" t="s">
        <v>45</v>
      </c>
      <c r="L56" s="30" t="s">
        <v>44</v>
      </c>
      <c r="M56" s="108" t="s">
        <v>1</v>
      </c>
      <c r="N56" s="95">
        <v>0</v>
      </c>
      <c r="O56" s="95">
        <v>0</v>
      </c>
      <c r="P56" s="106" t="s">
        <v>51</v>
      </c>
      <c r="Q56" s="107" t="s">
        <v>1</v>
      </c>
      <c r="R56" s="95" t="s">
        <v>1</v>
      </c>
      <c r="S56" s="108">
        <v>0</v>
      </c>
      <c r="T56" s="109" t="s">
        <v>51</v>
      </c>
      <c r="U56" s="109" t="s">
        <v>51</v>
      </c>
    </row>
    <row r="57" spans="1:21" ht="15" customHeight="1" x14ac:dyDescent="0.25">
      <c r="A57" s="166"/>
      <c r="B57" s="13">
        <v>44</v>
      </c>
      <c r="C57" s="19">
        <v>75</v>
      </c>
      <c r="D57" s="28" t="s">
        <v>19</v>
      </c>
      <c r="E57" s="13">
        <v>29</v>
      </c>
      <c r="F57" s="19">
        <v>6</v>
      </c>
      <c r="G57" s="13">
        <v>2021</v>
      </c>
      <c r="H57" s="171" t="s">
        <v>39</v>
      </c>
      <c r="I57" s="48"/>
      <c r="J57" s="29" t="s">
        <v>47</v>
      </c>
      <c r="K57" s="35" t="s">
        <v>45</v>
      </c>
      <c r="L57" s="30" t="s">
        <v>44</v>
      </c>
      <c r="M57" s="108">
        <v>0</v>
      </c>
      <c r="N57" s="95">
        <v>0</v>
      </c>
      <c r="O57" s="95">
        <v>0</v>
      </c>
      <c r="P57" s="106" t="s">
        <v>52</v>
      </c>
      <c r="Q57" s="107" t="s">
        <v>1</v>
      </c>
      <c r="R57" s="95" t="s">
        <v>1</v>
      </c>
      <c r="S57" s="108" t="s">
        <v>1</v>
      </c>
      <c r="T57" s="109" t="s">
        <v>51</v>
      </c>
      <c r="U57" s="109" t="s">
        <v>51</v>
      </c>
    </row>
    <row r="58" spans="1:21" ht="15" customHeight="1" x14ac:dyDescent="0.25">
      <c r="A58" s="166"/>
      <c r="B58" s="13">
        <v>45</v>
      </c>
      <c r="C58" s="19">
        <v>78</v>
      </c>
      <c r="D58" s="28" t="s">
        <v>19</v>
      </c>
      <c r="E58" s="13">
        <v>17</v>
      </c>
      <c r="F58" s="19">
        <v>4</v>
      </c>
      <c r="G58" s="13">
        <v>2021</v>
      </c>
      <c r="H58" s="171" t="s">
        <v>39</v>
      </c>
      <c r="I58" s="48"/>
      <c r="J58" s="29" t="s">
        <v>47</v>
      </c>
      <c r="K58" s="35" t="s">
        <v>45</v>
      </c>
      <c r="L58" s="30" t="s">
        <v>44</v>
      </c>
      <c r="M58" s="108">
        <v>0</v>
      </c>
      <c r="N58" s="95" t="s">
        <v>1</v>
      </c>
      <c r="O58" s="95">
        <v>0</v>
      </c>
      <c r="P58" s="106" t="s">
        <v>51</v>
      </c>
      <c r="Q58" s="107" t="s">
        <v>1</v>
      </c>
      <c r="R58" s="95" t="s">
        <v>1</v>
      </c>
      <c r="S58" s="108" t="s">
        <v>1</v>
      </c>
      <c r="T58" s="109" t="s">
        <v>51</v>
      </c>
      <c r="U58" s="109" t="s">
        <v>51</v>
      </c>
    </row>
    <row r="59" spans="1:21" ht="15" customHeight="1" x14ac:dyDescent="0.25">
      <c r="A59" s="166"/>
      <c r="B59" s="13">
        <v>46</v>
      </c>
      <c r="C59" s="19">
        <v>79</v>
      </c>
      <c r="D59" s="28" t="s">
        <v>19</v>
      </c>
      <c r="E59" s="13">
        <v>19</v>
      </c>
      <c r="F59" s="19">
        <v>4</v>
      </c>
      <c r="G59" s="13">
        <v>2021</v>
      </c>
      <c r="H59" s="171" t="s">
        <v>39</v>
      </c>
      <c r="I59" s="48"/>
      <c r="J59" s="29" t="s">
        <v>47</v>
      </c>
      <c r="K59" s="35" t="s">
        <v>45</v>
      </c>
      <c r="L59" s="30" t="s">
        <v>44</v>
      </c>
      <c r="M59" s="108">
        <v>0</v>
      </c>
      <c r="N59" s="95">
        <v>0</v>
      </c>
      <c r="O59" s="95">
        <v>0</v>
      </c>
      <c r="P59" s="106" t="s">
        <v>52</v>
      </c>
      <c r="Q59" s="107" t="s">
        <v>1</v>
      </c>
      <c r="R59" s="95" t="s">
        <v>1</v>
      </c>
      <c r="S59" s="108" t="s">
        <v>1</v>
      </c>
      <c r="T59" s="109" t="s">
        <v>51</v>
      </c>
      <c r="U59" s="158" t="s">
        <v>51</v>
      </c>
    </row>
    <row r="60" spans="1:21" ht="15" customHeight="1" x14ac:dyDescent="0.25">
      <c r="A60" s="166"/>
      <c r="B60" s="5">
        <v>47</v>
      </c>
      <c r="C60" s="17">
        <v>80</v>
      </c>
      <c r="D60" s="25" t="s">
        <v>19</v>
      </c>
      <c r="E60" s="5">
        <v>18</v>
      </c>
      <c r="F60" s="17">
        <v>4</v>
      </c>
      <c r="G60" s="5">
        <v>2021</v>
      </c>
      <c r="H60" s="170" t="s">
        <v>39</v>
      </c>
      <c r="I60" s="46"/>
      <c r="J60" s="26" t="s">
        <v>47</v>
      </c>
      <c r="K60" s="32" t="s">
        <v>45</v>
      </c>
      <c r="L60" s="27" t="s">
        <v>44</v>
      </c>
      <c r="M60" s="103" t="s">
        <v>1</v>
      </c>
      <c r="N60" s="102">
        <v>0</v>
      </c>
      <c r="O60" s="102">
        <v>0</v>
      </c>
      <c r="P60" s="100" t="s">
        <v>51</v>
      </c>
      <c r="Q60" s="101" t="s">
        <v>1</v>
      </c>
      <c r="R60" s="102" t="s">
        <v>1</v>
      </c>
      <c r="S60" s="103" t="s">
        <v>1</v>
      </c>
      <c r="T60" s="104" t="s">
        <v>51</v>
      </c>
      <c r="U60" s="104" t="s">
        <v>51</v>
      </c>
    </row>
    <row r="61" spans="1:21" ht="15" customHeight="1" x14ac:dyDescent="0.25">
      <c r="A61" s="166"/>
      <c r="B61" s="5">
        <v>48</v>
      </c>
      <c r="C61" s="17">
        <v>81</v>
      </c>
      <c r="D61" s="25" t="s">
        <v>19</v>
      </c>
      <c r="E61" s="5">
        <v>21</v>
      </c>
      <c r="F61" s="17">
        <v>4</v>
      </c>
      <c r="G61" s="5">
        <v>2021</v>
      </c>
      <c r="H61" s="170" t="s">
        <v>39</v>
      </c>
      <c r="I61" s="46"/>
      <c r="J61" s="26" t="s">
        <v>47</v>
      </c>
      <c r="K61" s="32" t="s">
        <v>45</v>
      </c>
      <c r="L61" s="27" t="s">
        <v>44</v>
      </c>
      <c r="M61" s="103">
        <v>0</v>
      </c>
      <c r="N61" s="102">
        <v>0</v>
      </c>
      <c r="O61" s="102">
        <v>0</v>
      </c>
      <c r="P61" s="100" t="s">
        <v>52</v>
      </c>
      <c r="Q61" s="101" t="s">
        <v>1</v>
      </c>
      <c r="R61" s="102" t="s">
        <v>1</v>
      </c>
      <c r="S61" s="103" t="s">
        <v>1</v>
      </c>
      <c r="T61" s="104" t="s">
        <v>51</v>
      </c>
      <c r="U61" s="104" t="s">
        <v>51</v>
      </c>
    </row>
    <row r="62" spans="1:21" ht="15" customHeight="1" x14ac:dyDescent="0.25">
      <c r="A62" s="166"/>
      <c r="B62" s="5">
        <v>49</v>
      </c>
      <c r="C62" s="17">
        <v>82</v>
      </c>
      <c r="D62" s="25" t="s">
        <v>19</v>
      </c>
      <c r="E62" s="5">
        <v>21</v>
      </c>
      <c r="F62" s="17">
        <v>4</v>
      </c>
      <c r="G62" s="5">
        <v>2021</v>
      </c>
      <c r="H62" s="170" t="s">
        <v>39</v>
      </c>
      <c r="I62" s="46"/>
      <c r="J62" s="26" t="s">
        <v>47</v>
      </c>
      <c r="K62" s="32" t="s">
        <v>45</v>
      </c>
      <c r="L62" s="27" t="s">
        <v>44</v>
      </c>
      <c r="M62" s="103">
        <v>0</v>
      </c>
      <c r="N62" s="102">
        <v>0</v>
      </c>
      <c r="O62" s="102">
        <v>0</v>
      </c>
      <c r="P62" s="100" t="s">
        <v>52</v>
      </c>
      <c r="Q62" s="101" t="s">
        <v>1</v>
      </c>
      <c r="R62" s="102" t="s">
        <v>1</v>
      </c>
      <c r="S62" s="103" t="s">
        <v>1</v>
      </c>
      <c r="T62" s="104" t="s">
        <v>51</v>
      </c>
      <c r="U62" s="104" t="s">
        <v>51</v>
      </c>
    </row>
    <row r="63" spans="1:21" ht="15" customHeight="1" x14ac:dyDescent="0.25">
      <c r="A63" s="166"/>
      <c r="B63" s="124">
        <v>50</v>
      </c>
      <c r="C63" s="122">
        <v>84</v>
      </c>
      <c r="D63" s="123" t="s">
        <v>19</v>
      </c>
      <c r="E63" s="124">
        <v>27</v>
      </c>
      <c r="F63" s="122">
        <v>4</v>
      </c>
      <c r="G63" s="124">
        <v>2021</v>
      </c>
      <c r="H63" s="172" t="s">
        <v>39</v>
      </c>
      <c r="I63" s="191"/>
      <c r="J63" s="125" t="s">
        <v>47</v>
      </c>
      <c r="K63" s="126" t="s">
        <v>45</v>
      </c>
      <c r="L63" s="127" t="s">
        <v>44</v>
      </c>
      <c r="M63" s="128">
        <v>0</v>
      </c>
      <c r="N63" s="129">
        <v>0</v>
      </c>
      <c r="O63" s="57">
        <v>0</v>
      </c>
      <c r="P63" s="100" t="s">
        <v>52</v>
      </c>
      <c r="Q63" s="101" t="s">
        <v>1</v>
      </c>
      <c r="R63" s="102" t="s">
        <v>1</v>
      </c>
      <c r="S63" s="103" t="s">
        <v>1</v>
      </c>
      <c r="T63" s="104" t="s">
        <v>51</v>
      </c>
      <c r="U63" s="104" t="s">
        <v>51</v>
      </c>
    </row>
    <row r="64" spans="1:21" ht="15" customHeight="1" x14ac:dyDescent="0.25">
      <c r="A64" s="166"/>
      <c r="B64" s="1">
        <v>51</v>
      </c>
      <c r="C64" s="18">
        <v>85</v>
      </c>
      <c r="D64" s="10" t="s">
        <v>19</v>
      </c>
      <c r="E64" s="1">
        <v>1</v>
      </c>
      <c r="F64" s="18">
        <v>5</v>
      </c>
      <c r="G64" s="1">
        <v>2021</v>
      </c>
      <c r="H64" s="169" t="s">
        <v>39</v>
      </c>
      <c r="I64" s="45"/>
      <c r="J64" s="6" t="s">
        <v>47</v>
      </c>
      <c r="K64" s="34" t="s">
        <v>45</v>
      </c>
      <c r="L64" s="12" t="s">
        <v>44</v>
      </c>
      <c r="M64" s="98">
        <v>0</v>
      </c>
      <c r="N64" s="91">
        <v>0</v>
      </c>
      <c r="O64" s="102">
        <v>0</v>
      </c>
      <c r="P64" s="100" t="s">
        <v>52</v>
      </c>
      <c r="Q64" s="101" t="s">
        <v>1</v>
      </c>
      <c r="R64" s="102" t="s">
        <v>1</v>
      </c>
      <c r="S64" s="103" t="s">
        <v>1</v>
      </c>
      <c r="T64" s="104" t="s">
        <v>51</v>
      </c>
      <c r="U64" s="159" t="s">
        <v>51</v>
      </c>
    </row>
    <row r="65" spans="1:21" ht="15" customHeight="1" x14ac:dyDescent="0.25">
      <c r="A65" s="166"/>
      <c r="B65" s="15">
        <v>52</v>
      </c>
      <c r="C65" s="21">
        <v>86</v>
      </c>
      <c r="D65" s="20" t="s">
        <v>19</v>
      </c>
      <c r="E65" s="16">
        <v>4</v>
      </c>
      <c r="F65" s="21">
        <v>7</v>
      </c>
      <c r="G65" s="241">
        <v>2021</v>
      </c>
      <c r="H65" s="240" t="s">
        <v>39</v>
      </c>
      <c r="I65" s="47"/>
      <c r="J65" s="33" t="s">
        <v>48</v>
      </c>
      <c r="K65" s="33" t="s">
        <v>45</v>
      </c>
      <c r="L65" s="39" t="s">
        <v>44</v>
      </c>
      <c r="M65" s="59">
        <v>0</v>
      </c>
      <c r="N65" s="111">
        <v>0</v>
      </c>
      <c r="O65" s="138">
        <v>0</v>
      </c>
      <c r="P65" s="139" t="s">
        <v>52</v>
      </c>
      <c r="Q65" s="140" t="s">
        <v>1</v>
      </c>
      <c r="R65" s="141" t="s">
        <v>1</v>
      </c>
      <c r="S65" s="142" t="s">
        <v>1</v>
      </c>
      <c r="T65" s="143" t="s">
        <v>51</v>
      </c>
      <c r="U65" s="180" t="s">
        <v>51</v>
      </c>
    </row>
    <row r="66" spans="1:21" ht="15" customHeight="1" x14ac:dyDescent="0.25">
      <c r="A66" s="166"/>
      <c r="B66" s="16">
        <v>53</v>
      </c>
      <c r="C66" s="21">
        <v>87</v>
      </c>
      <c r="D66" s="241" t="s">
        <v>19</v>
      </c>
      <c r="E66" s="16">
        <v>5</v>
      </c>
      <c r="F66" s="21">
        <v>7</v>
      </c>
      <c r="G66" s="241">
        <v>2021</v>
      </c>
      <c r="H66" s="168" t="s">
        <v>39</v>
      </c>
      <c r="I66" s="242"/>
      <c r="J66" s="33" t="s">
        <v>48</v>
      </c>
      <c r="K66" s="21" t="s">
        <v>45</v>
      </c>
      <c r="L66" s="241" t="s">
        <v>44</v>
      </c>
      <c r="M66" s="103">
        <v>0</v>
      </c>
      <c r="N66" s="250" t="s">
        <v>1</v>
      </c>
      <c r="O66" s="138">
        <v>0</v>
      </c>
      <c r="P66" s="134" t="s">
        <v>51</v>
      </c>
      <c r="Q66" s="140" t="s">
        <v>1</v>
      </c>
      <c r="R66" s="140" t="s">
        <v>1</v>
      </c>
      <c r="S66" s="140" t="s">
        <v>1</v>
      </c>
      <c r="T66" s="143" t="s">
        <v>51</v>
      </c>
      <c r="U66" s="180" t="s">
        <v>51</v>
      </c>
    </row>
    <row r="67" spans="1:21" ht="15" customHeight="1" x14ac:dyDescent="0.25">
      <c r="A67" s="166"/>
      <c r="B67" s="16">
        <v>54</v>
      </c>
      <c r="C67" s="21">
        <v>89</v>
      </c>
      <c r="D67" s="241" t="s">
        <v>19</v>
      </c>
      <c r="E67" s="16">
        <v>9</v>
      </c>
      <c r="F67" s="21">
        <v>7</v>
      </c>
      <c r="G67" s="241">
        <v>2021</v>
      </c>
      <c r="H67" s="168" t="s">
        <v>39</v>
      </c>
      <c r="I67" s="242"/>
      <c r="J67" s="33" t="s">
        <v>47</v>
      </c>
      <c r="K67" s="21" t="s">
        <v>45</v>
      </c>
      <c r="L67" s="241" t="s">
        <v>44</v>
      </c>
      <c r="M67" s="103">
        <v>0</v>
      </c>
      <c r="N67" s="252" t="s">
        <v>1</v>
      </c>
      <c r="O67" s="138">
        <v>0</v>
      </c>
      <c r="P67" s="134" t="s">
        <v>51</v>
      </c>
      <c r="Q67" s="101">
        <v>0</v>
      </c>
      <c r="R67" s="140" t="s">
        <v>1</v>
      </c>
      <c r="S67" s="140" t="s">
        <v>1</v>
      </c>
      <c r="T67" s="143" t="s">
        <v>51</v>
      </c>
      <c r="U67" s="180" t="s">
        <v>51</v>
      </c>
    </row>
    <row r="68" spans="1:21" ht="15" customHeight="1" x14ac:dyDescent="0.25">
      <c r="A68" s="166"/>
      <c r="B68" s="16">
        <v>55</v>
      </c>
      <c r="C68" s="21">
        <v>91</v>
      </c>
      <c r="D68" s="241" t="s">
        <v>19</v>
      </c>
      <c r="E68" s="16">
        <v>16</v>
      </c>
      <c r="F68" s="21">
        <v>5</v>
      </c>
      <c r="G68" s="241">
        <v>2021</v>
      </c>
      <c r="H68" s="168" t="s">
        <v>39</v>
      </c>
      <c r="I68" s="242"/>
      <c r="J68" s="33" t="s">
        <v>47</v>
      </c>
      <c r="K68" s="21" t="s">
        <v>45</v>
      </c>
      <c r="L68" s="241" t="s">
        <v>44</v>
      </c>
      <c r="M68" s="103">
        <v>0</v>
      </c>
      <c r="N68" s="111">
        <v>0</v>
      </c>
      <c r="O68" s="138">
        <v>0</v>
      </c>
      <c r="P68" s="139" t="s">
        <v>52</v>
      </c>
      <c r="Q68" s="140" t="s">
        <v>1</v>
      </c>
      <c r="R68" s="140" t="s">
        <v>1</v>
      </c>
      <c r="S68" s="140" t="s">
        <v>1</v>
      </c>
      <c r="T68" s="143" t="s">
        <v>51</v>
      </c>
      <c r="U68" s="180" t="s">
        <v>51</v>
      </c>
    </row>
    <row r="69" spans="1:21" ht="15" customHeight="1" x14ac:dyDescent="0.25">
      <c r="A69" s="166"/>
      <c r="B69" s="16">
        <v>56</v>
      </c>
      <c r="C69" s="21">
        <v>93</v>
      </c>
      <c r="D69" s="241" t="s">
        <v>19</v>
      </c>
      <c r="E69" s="16">
        <v>30</v>
      </c>
      <c r="F69" s="21">
        <v>4</v>
      </c>
      <c r="G69" s="241">
        <v>2021</v>
      </c>
      <c r="H69" s="168" t="s">
        <v>39</v>
      </c>
      <c r="I69" s="242"/>
      <c r="J69" s="33" t="s">
        <v>47</v>
      </c>
      <c r="K69" s="21" t="s">
        <v>45</v>
      </c>
      <c r="L69" s="241" t="s">
        <v>44</v>
      </c>
      <c r="M69" s="103">
        <v>0</v>
      </c>
      <c r="N69" s="253">
        <v>0</v>
      </c>
      <c r="O69" s="138">
        <v>0</v>
      </c>
      <c r="P69" s="139" t="s">
        <v>52</v>
      </c>
      <c r="Q69" s="140" t="s">
        <v>1</v>
      </c>
      <c r="R69" s="140" t="s">
        <v>1</v>
      </c>
      <c r="S69" s="140" t="s">
        <v>1</v>
      </c>
      <c r="T69" s="143" t="s">
        <v>51</v>
      </c>
      <c r="U69" s="180" t="s">
        <v>51</v>
      </c>
    </row>
    <row r="70" spans="1:21" ht="15" customHeight="1" x14ac:dyDescent="0.25">
      <c r="A70" s="166"/>
      <c r="B70" s="16">
        <v>57</v>
      </c>
      <c r="C70" s="21">
        <v>95</v>
      </c>
      <c r="D70" s="241" t="s">
        <v>19</v>
      </c>
      <c r="E70" s="16">
        <v>29</v>
      </c>
      <c r="F70" s="21">
        <v>4</v>
      </c>
      <c r="G70" s="241">
        <v>2021</v>
      </c>
      <c r="H70" s="168" t="s">
        <v>39</v>
      </c>
      <c r="I70" s="244"/>
      <c r="J70" s="32" t="s">
        <v>47</v>
      </c>
      <c r="K70" s="17" t="s">
        <v>45</v>
      </c>
      <c r="L70" s="245" t="s">
        <v>44</v>
      </c>
      <c r="M70" s="103">
        <v>0</v>
      </c>
      <c r="N70" s="250">
        <v>0</v>
      </c>
      <c r="O70" s="138">
        <v>0</v>
      </c>
      <c r="P70" s="139" t="s">
        <v>52</v>
      </c>
      <c r="Q70" s="140" t="s">
        <v>1</v>
      </c>
      <c r="R70" s="140" t="s">
        <v>1</v>
      </c>
      <c r="S70" s="140" t="s">
        <v>1</v>
      </c>
      <c r="T70" s="143" t="s">
        <v>51</v>
      </c>
      <c r="U70" s="180" t="s">
        <v>51</v>
      </c>
    </row>
    <row r="71" spans="1:21" ht="15" customHeight="1" x14ac:dyDescent="0.25">
      <c r="A71" s="166"/>
      <c r="B71" s="2">
        <v>58</v>
      </c>
      <c r="C71" s="21">
        <v>97</v>
      </c>
      <c r="D71" s="241" t="s">
        <v>19</v>
      </c>
      <c r="E71" s="239">
        <v>7</v>
      </c>
      <c r="F71" s="17">
        <v>5</v>
      </c>
      <c r="G71" s="245">
        <v>2021</v>
      </c>
      <c r="H71" s="168" t="s">
        <v>39</v>
      </c>
      <c r="I71" s="242"/>
      <c r="J71" s="33" t="s">
        <v>47</v>
      </c>
      <c r="K71" s="21" t="s">
        <v>45</v>
      </c>
      <c r="L71" s="241" t="s">
        <v>44</v>
      </c>
      <c r="M71" s="110">
        <v>0</v>
      </c>
      <c r="N71" s="111">
        <v>0</v>
      </c>
      <c r="O71" s="138">
        <v>0</v>
      </c>
      <c r="P71" s="139" t="s">
        <v>52</v>
      </c>
      <c r="Q71" s="140" t="s">
        <v>1</v>
      </c>
      <c r="R71" s="140" t="s">
        <v>1</v>
      </c>
      <c r="S71" s="140" t="s">
        <v>1</v>
      </c>
      <c r="T71" s="143" t="s">
        <v>51</v>
      </c>
      <c r="U71" s="180" t="s">
        <v>51</v>
      </c>
    </row>
    <row r="72" spans="1:21" ht="15" customHeight="1" x14ac:dyDescent="0.25">
      <c r="A72" s="166"/>
      <c r="B72" s="1">
        <v>101</v>
      </c>
      <c r="C72" s="18">
        <v>2</v>
      </c>
      <c r="D72" s="1" t="s">
        <v>19</v>
      </c>
      <c r="E72" s="2">
        <v>24</v>
      </c>
      <c r="F72" s="21">
        <v>1</v>
      </c>
      <c r="G72" s="15">
        <v>2021</v>
      </c>
      <c r="H72" s="168" t="s">
        <v>40</v>
      </c>
      <c r="I72" s="45"/>
      <c r="J72" s="6" t="s">
        <v>47</v>
      </c>
      <c r="K72" s="34" t="s">
        <v>45</v>
      </c>
      <c r="L72" s="12" t="s">
        <v>44</v>
      </c>
      <c r="M72" s="1">
        <v>0</v>
      </c>
      <c r="N72" s="18" t="s">
        <v>1</v>
      </c>
      <c r="O72" s="175" t="s">
        <v>1</v>
      </c>
      <c r="P72" s="137" t="s">
        <v>51</v>
      </c>
      <c r="Q72" s="90" t="s">
        <v>1</v>
      </c>
      <c r="R72" s="91" t="s">
        <v>1</v>
      </c>
      <c r="S72" s="98" t="s">
        <v>1</v>
      </c>
      <c r="T72" s="99" t="s">
        <v>51</v>
      </c>
      <c r="U72" s="182" t="s">
        <v>51</v>
      </c>
    </row>
    <row r="73" spans="1:21" ht="15" customHeight="1" x14ac:dyDescent="0.25">
      <c r="A73" s="166"/>
      <c r="B73" s="5">
        <v>102</v>
      </c>
      <c r="C73" s="17">
        <v>4</v>
      </c>
      <c r="D73" s="25" t="s">
        <v>19</v>
      </c>
      <c r="E73" s="5">
        <v>4</v>
      </c>
      <c r="F73" s="17">
        <v>2</v>
      </c>
      <c r="G73" s="5">
        <v>2021</v>
      </c>
      <c r="H73" s="170" t="s">
        <v>40</v>
      </c>
      <c r="I73" s="46"/>
      <c r="J73" s="26" t="s">
        <v>47</v>
      </c>
      <c r="K73" s="32" t="s">
        <v>45</v>
      </c>
      <c r="L73" s="27" t="s">
        <v>44</v>
      </c>
      <c r="M73" s="5">
        <v>0</v>
      </c>
      <c r="N73" s="17">
        <v>0</v>
      </c>
      <c r="O73" s="176" t="s">
        <v>1</v>
      </c>
      <c r="P73" s="134" t="s">
        <v>51</v>
      </c>
      <c r="Q73" s="135" t="s">
        <v>1</v>
      </c>
      <c r="R73" s="129" t="s">
        <v>1</v>
      </c>
      <c r="S73" s="128">
        <v>0</v>
      </c>
      <c r="T73" s="136" t="s">
        <v>51</v>
      </c>
      <c r="U73" s="181" t="s">
        <v>51</v>
      </c>
    </row>
    <row r="74" spans="1:21" ht="15" customHeight="1" x14ac:dyDescent="0.25">
      <c r="A74" s="166"/>
      <c r="B74" s="5">
        <v>103</v>
      </c>
      <c r="C74" s="17">
        <v>5</v>
      </c>
      <c r="D74" s="25" t="s">
        <v>19</v>
      </c>
      <c r="E74" s="5">
        <v>4</v>
      </c>
      <c r="F74" s="17">
        <v>2</v>
      </c>
      <c r="G74" s="5">
        <v>2021</v>
      </c>
      <c r="H74" s="170" t="s">
        <v>40</v>
      </c>
      <c r="I74" s="46"/>
      <c r="J74" s="26" t="s">
        <v>47</v>
      </c>
      <c r="K74" s="32" t="s">
        <v>45</v>
      </c>
      <c r="L74" s="27" t="s">
        <v>44</v>
      </c>
      <c r="M74" s="5">
        <v>0</v>
      </c>
      <c r="N74" s="17">
        <v>0</v>
      </c>
      <c r="O74" s="17" t="s">
        <v>1</v>
      </c>
      <c r="P74" s="97" t="s">
        <v>51</v>
      </c>
      <c r="Q74" s="90" t="s">
        <v>1</v>
      </c>
      <c r="R74" s="91" t="s">
        <v>1</v>
      </c>
      <c r="S74" s="98" t="s">
        <v>1</v>
      </c>
      <c r="T74" s="99" t="s">
        <v>51</v>
      </c>
      <c r="U74" s="182" t="s">
        <v>51</v>
      </c>
    </row>
    <row r="75" spans="1:21" ht="15" customHeight="1" x14ac:dyDescent="0.25">
      <c r="A75" s="166"/>
      <c r="B75" s="5">
        <v>104</v>
      </c>
      <c r="C75" s="17">
        <v>6</v>
      </c>
      <c r="D75" s="25" t="s">
        <v>19</v>
      </c>
      <c r="E75" s="5">
        <v>11</v>
      </c>
      <c r="F75" s="17">
        <v>2</v>
      </c>
      <c r="G75" s="5">
        <v>2021</v>
      </c>
      <c r="H75" s="170" t="s">
        <v>40</v>
      </c>
      <c r="I75" s="46"/>
      <c r="J75" s="26" t="s">
        <v>47</v>
      </c>
      <c r="K75" s="32" t="s">
        <v>45</v>
      </c>
      <c r="L75" s="27" t="s">
        <v>44</v>
      </c>
      <c r="M75" s="5">
        <v>0</v>
      </c>
      <c r="N75" s="17">
        <v>0</v>
      </c>
      <c r="O75" s="17" t="s">
        <v>1</v>
      </c>
      <c r="P75" s="100" t="s">
        <v>51</v>
      </c>
      <c r="Q75" s="101" t="s">
        <v>1</v>
      </c>
      <c r="R75" s="102" t="s">
        <v>1</v>
      </c>
      <c r="S75" s="103" t="s">
        <v>1</v>
      </c>
      <c r="T75" s="104" t="s">
        <v>51</v>
      </c>
      <c r="U75" s="104" t="s">
        <v>51</v>
      </c>
    </row>
    <row r="76" spans="1:21" ht="15" customHeight="1" x14ac:dyDescent="0.25">
      <c r="A76" s="166"/>
      <c r="B76" s="5">
        <v>105</v>
      </c>
      <c r="C76" s="17">
        <v>7</v>
      </c>
      <c r="D76" s="25" t="s">
        <v>19</v>
      </c>
      <c r="E76" s="5">
        <v>12</v>
      </c>
      <c r="F76" s="17">
        <v>2</v>
      </c>
      <c r="G76" s="5">
        <v>2021</v>
      </c>
      <c r="H76" s="170" t="s">
        <v>40</v>
      </c>
      <c r="I76" s="46"/>
      <c r="J76" s="26" t="s">
        <v>47</v>
      </c>
      <c r="K76" s="32" t="s">
        <v>45</v>
      </c>
      <c r="L76" s="27" t="s">
        <v>44</v>
      </c>
      <c r="M76" s="5">
        <v>0</v>
      </c>
      <c r="N76" s="17">
        <v>0</v>
      </c>
      <c r="O76" s="17" t="s">
        <v>1</v>
      </c>
      <c r="P76" s="100" t="s">
        <v>51</v>
      </c>
      <c r="Q76" s="101" t="s">
        <v>1</v>
      </c>
      <c r="R76" s="102" t="s">
        <v>1</v>
      </c>
      <c r="S76" s="103" t="s">
        <v>1</v>
      </c>
      <c r="T76" s="104" t="s">
        <v>51</v>
      </c>
      <c r="U76" s="104" t="s">
        <v>51</v>
      </c>
    </row>
    <row r="77" spans="1:21" ht="15" customHeight="1" x14ac:dyDescent="0.25">
      <c r="A77" s="166"/>
      <c r="B77" s="5">
        <v>106</v>
      </c>
      <c r="C77" s="17">
        <v>8</v>
      </c>
      <c r="D77" s="25" t="s">
        <v>19</v>
      </c>
      <c r="E77" s="5">
        <v>12</v>
      </c>
      <c r="F77" s="17">
        <v>2</v>
      </c>
      <c r="G77" s="5">
        <v>2021</v>
      </c>
      <c r="H77" s="170" t="s">
        <v>40</v>
      </c>
      <c r="I77" s="46"/>
      <c r="J77" s="26" t="s">
        <v>47</v>
      </c>
      <c r="K77" s="32" t="s">
        <v>45</v>
      </c>
      <c r="L77" s="27" t="s">
        <v>44</v>
      </c>
      <c r="M77" s="5">
        <v>0</v>
      </c>
      <c r="N77" s="17" t="s">
        <v>1</v>
      </c>
      <c r="O77" s="17" t="s">
        <v>1</v>
      </c>
      <c r="P77" s="100" t="s">
        <v>51</v>
      </c>
      <c r="Q77" s="101">
        <v>1</v>
      </c>
      <c r="R77" s="102">
        <v>1</v>
      </c>
      <c r="S77" s="103" t="s">
        <v>1</v>
      </c>
      <c r="T77" s="104">
        <v>2</v>
      </c>
      <c r="U77" s="104">
        <v>2</v>
      </c>
    </row>
    <row r="78" spans="1:21" ht="15" customHeight="1" x14ac:dyDescent="0.25">
      <c r="A78" s="166"/>
      <c r="B78" s="5">
        <v>107</v>
      </c>
      <c r="C78" s="17">
        <v>9</v>
      </c>
      <c r="D78" s="25" t="s">
        <v>19</v>
      </c>
      <c r="E78" s="5">
        <v>21</v>
      </c>
      <c r="F78" s="17">
        <v>2</v>
      </c>
      <c r="G78" s="5">
        <v>2021</v>
      </c>
      <c r="H78" s="170" t="s">
        <v>40</v>
      </c>
      <c r="I78" s="46"/>
      <c r="J78" s="26" t="s">
        <v>47</v>
      </c>
      <c r="K78" s="32" t="s">
        <v>45</v>
      </c>
      <c r="L78" s="27" t="s">
        <v>44</v>
      </c>
      <c r="M78" s="5">
        <v>0</v>
      </c>
      <c r="N78" s="17">
        <v>0</v>
      </c>
      <c r="O78" s="17">
        <v>0</v>
      </c>
      <c r="P78" s="100" t="s">
        <v>52</v>
      </c>
      <c r="Q78" s="101">
        <v>2</v>
      </c>
      <c r="R78" s="102">
        <v>2</v>
      </c>
      <c r="S78" s="103" t="s">
        <v>1</v>
      </c>
      <c r="T78" s="104">
        <v>4</v>
      </c>
      <c r="U78" s="104">
        <v>4</v>
      </c>
    </row>
    <row r="79" spans="1:21" ht="15" customHeight="1" x14ac:dyDescent="0.25">
      <c r="A79" s="166"/>
      <c r="B79" s="5">
        <v>108</v>
      </c>
      <c r="C79" s="17">
        <v>10</v>
      </c>
      <c r="D79" s="25" t="s">
        <v>19</v>
      </c>
      <c r="E79" s="5">
        <v>22</v>
      </c>
      <c r="F79" s="17">
        <v>2</v>
      </c>
      <c r="G79" s="5">
        <v>2021</v>
      </c>
      <c r="H79" s="170" t="s">
        <v>40</v>
      </c>
      <c r="I79" s="46"/>
      <c r="J79" s="26" t="s">
        <v>47</v>
      </c>
      <c r="K79" s="32" t="s">
        <v>45</v>
      </c>
      <c r="L79" s="27" t="s">
        <v>44</v>
      </c>
      <c r="M79" s="5">
        <v>0</v>
      </c>
      <c r="N79" s="17">
        <v>0</v>
      </c>
      <c r="O79" s="17" t="s">
        <v>1</v>
      </c>
      <c r="P79" s="100" t="s">
        <v>51</v>
      </c>
      <c r="Q79" s="101" t="s">
        <v>1</v>
      </c>
      <c r="R79" s="102" t="s">
        <v>1</v>
      </c>
      <c r="S79" s="103" t="s">
        <v>1</v>
      </c>
      <c r="T79" s="104" t="s">
        <v>51</v>
      </c>
      <c r="U79" s="104" t="s">
        <v>51</v>
      </c>
    </row>
    <row r="80" spans="1:21" ht="15" customHeight="1" x14ac:dyDescent="0.25">
      <c r="A80" s="166"/>
      <c r="B80" s="5">
        <v>109</v>
      </c>
      <c r="C80" s="17">
        <v>11</v>
      </c>
      <c r="D80" s="25" t="s">
        <v>19</v>
      </c>
      <c r="E80" s="5">
        <v>23</v>
      </c>
      <c r="F80" s="17">
        <v>2</v>
      </c>
      <c r="G80" s="5">
        <v>2021</v>
      </c>
      <c r="H80" s="170" t="s">
        <v>40</v>
      </c>
      <c r="I80" s="46"/>
      <c r="J80" s="26" t="s">
        <v>47</v>
      </c>
      <c r="K80" s="32" t="s">
        <v>45</v>
      </c>
      <c r="L80" s="27" t="s">
        <v>44</v>
      </c>
      <c r="M80" s="5">
        <v>0</v>
      </c>
      <c r="N80" s="17">
        <v>0</v>
      </c>
      <c r="O80" s="17">
        <v>0</v>
      </c>
      <c r="P80" s="100" t="s">
        <v>52</v>
      </c>
      <c r="Q80" s="101" t="s">
        <v>1</v>
      </c>
      <c r="R80" s="102" t="s">
        <v>1</v>
      </c>
      <c r="S80" s="103">
        <v>0</v>
      </c>
      <c r="T80" s="104" t="s">
        <v>51</v>
      </c>
      <c r="U80" s="104" t="s">
        <v>51</v>
      </c>
    </row>
    <row r="81" spans="1:21" ht="15" customHeight="1" x14ac:dyDescent="0.25">
      <c r="A81" s="166"/>
      <c r="B81" s="5">
        <v>110</v>
      </c>
      <c r="C81" s="17">
        <v>12</v>
      </c>
      <c r="D81" s="25" t="s">
        <v>19</v>
      </c>
      <c r="E81" s="5">
        <v>8</v>
      </c>
      <c r="F81" s="17">
        <v>3</v>
      </c>
      <c r="G81" s="5">
        <v>2021</v>
      </c>
      <c r="H81" s="170" t="s">
        <v>40</v>
      </c>
      <c r="I81" s="46"/>
      <c r="J81" s="26" t="s">
        <v>47</v>
      </c>
      <c r="K81" s="32" t="s">
        <v>45</v>
      </c>
      <c r="L81" s="27" t="s">
        <v>44</v>
      </c>
      <c r="M81" s="5">
        <v>0</v>
      </c>
      <c r="N81" s="17">
        <v>0</v>
      </c>
      <c r="O81" s="17" t="s">
        <v>1</v>
      </c>
      <c r="P81" s="100" t="s">
        <v>51</v>
      </c>
      <c r="Q81" s="101" t="s">
        <v>1</v>
      </c>
      <c r="R81" s="102" t="s">
        <v>1</v>
      </c>
      <c r="S81" s="103">
        <v>0</v>
      </c>
      <c r="T81" s="104" t="s">
        <v>51</v>
      </c>
      <c r="U81" s="104" t="s">
        <v>51</v>
      </c>
    </row>
    <row r="82" spans="1:21" ht="15" customHeight="1" x14ac:dyDescent="0.25">
      <c r="A82" s="166"/>
      <c r="B82" s="5">
        <v>111</v>
      </c>
      <c r="C82" s="17">
        <v>13</v>
      </c>
      <c r="D82" s="25" t="s">
        <v>19</v>
      </c>
      <c r="E82" s="5">
        <v>9</v>
      </c>
      <c r="F82" s="17">
        <v>3</v>
      </c>
      <c r="G82" s="5">
        <v>2021</v>
      </c>
      <c r="H82" s="170" t="s">
        <v>40</v>
      </c>
      <c r="I82" s="46"/>
      <c r="J82" s="26" t="s">
        <v>47</v>
      </c>
      <c r="K82" s="32" t="s">
        <v>45</v>
      </c>
      <c r="L82" s="27" t="s">
        <v>44</v>
      </c>
      <c r="M82" s="5">
        <v>0</v>
      </c>
      <c r="N82" s="17">
        <v>0</v>
      </c>
      <c r="O82" s="17" t="s">
        <v>1</v>
      </c>
      <c r="P82" s="100" t="s">
        <v>51</v>
      </c>
      <c r="Q82" s="101" t="s">
        <v>1</v>
      </c>
      <c r="R82" s="102" t="s">
        <v>1</v>
      </c>
      <c r="S82" s="103" t="s">
        <v>1</v>
      </c>
      <c r="T82" s="104" t="s">
        <v>51</v>
      </c>
      <c r="U82" s="104" t="s">
        <v>51</v>
      </c>
    </row>
    <row r="83" spans="1:21" ht="15" customHeight="1" x14ac:dyDescent="0.25">
      <c r="A83" s="166"/>
      <c r="B83" s="5">
        <v>112</v>
      </c>
      <c r="C83" s="17">
        <v>14</v>
      </c>
      <c r="D83" s="25" t="s">
        <v>19</v>
      </c>
      <c r="E83" s="5">
        <v>9</v>
      </c>
      <c r="F83" s="17">
        <v>3</v>
      </c>
      <c r="G83" s="5">
        <v>2021</v>
      </c>
      <c r="H83" s="170" t="s">
        <v>40</v>
      </c>
      <c r="I83" s="46"/>
      <c r="J83" s="26" t="s">
        <v>47</v>
      </c>
      <c r="K83" s="32" t="s">
        <v>45</v>
      </c>
      <c r="L83" s="27" t="s">
        <v>44</v>
      </c>
      <c r="M83" s="5">
        <v>0</v>
      </c>
      <c r="N83" s="17">
        <v>0</v>
      </c>
      <c r="O83" s="17" t="s">
        <v>1</v>
      </c>
      <c r="P83" s="100" t="s">
        <v>51</v>
      </c>
      <c r="Q83" s="101" t="s">
        <v>1</v>
      </c>
      <c r="R83" s="102" t="s">
        <v>1</v>
      </c>
      <c r="S83" s="103" t="s">
        <v>1</v>
      </c>
      <c r="T83" s="104" t="s">
        <v>51</v>
      </c>
      <c r="U83" s="104" t="s">
        <v>51</v>
      </c>
    </row>
    <row r="84" spans="1:21" ht="15" customHeight="1" x14ac:dyDescent="0.25">
      <c r="A84" s="166"/>
      <c r="B84" s="5">
        <v>113</v>
      </c>
      <c r="C84" s="17">
        <v>15</v>
      </c>
      <c r="D84" s="25" t="s">
        <v>19</v>
      </c>
      <c r="E84" s="5">
        <v>14</v>
      </c>
      <c r="F84" s="17">
        <v>2</v>
      </c>
      <c r="G84" s="5">
        <v>2021</v>
      </c>
      <c r="H84" s="170" t="s">
        <v>40</v>
      </c>
      <c r="I84" s="46"/>
      <c r="J84" s="26" t="s">
        <v>47</v>
      </c>
      <c r="K84" s="32" t="s">
        <v>45</v>
      </c>
      <c r="L84" s="27" t="s">
        <v>44</v>
      </c>
      <c r="M84" s="5">
        <v>0</v>
      </c>
      <c r="N84" s="17">
        <v>0</v>
      </c>
      <c r="O84" s="17">
        <v>0</v>
      </c>
      <c r="P84" s="100" t="s">
        <v>52</v>
      </c>
      <c r="Q84" s="101" t="s">
        <v>1</v>
      </c>
      <c r="R84" s="102" t="s">
        <v>1</v>
      </c>
      <c r="S84" s="103" t="s">
        <v>1</v>
      </c>
      <c r="T84" s="104" t="s">
        <v>51</v>
      </c>
      <c r="U84" s="104" t="s">
        <v>51</v>
      </c>
    </row>
    <row r="85" spans="1:21" ht="15" customHeight="1" x14ac:dyDescent="0.25">
      <c r="A85" s="166"/>
      <c r="B85" s="5">
        <v>114</v>
      </c>
      <c r="C85" s="17">
        <v>16</v>
      </c>
      <c r="D85" s="25" t="s">
        <v>19</v>
      </c>
      <c r="E85" s="5">
        <v>21</v>
      </c>
      <c r="F85" s="17">
        <v>2</v>
      </c>
      <c r="G85" s="5">
        <v>2021</v>
      </c>
      <c r="H85" s="170" t="s">
        <v>40</v>
      </c>
      <c r="I85" s="46"/>
      <c r="J85" s="26" t="s">
        <v>47</v>
      </c>
      <c r="K85" s="32" t="s">
        <v>45</v>
      </c>
      <c r="L85" s="27" t="s">
        <v>44</v>
      </c>
      <c r="M85" s="5">
        <v>0</v>
      </c>
      <c r="N85" s="17">
        <v>0</v>
      </c>
      <c r="O85" s="17">
        <v>0</v>
      </c>
      <c r="P85" s="100" t="s">
        <v>52</v>
      </c>
      <c r="Q85" s="101" t="s">
        <v>1</v>
      </c>
      <c r="R85" s="102" t="s">
        <v>1</v>
      </c>
      <c r="S85" s="103" t="s">
        <v>1</v>
      </c>
      <c r="T85" s="104" t="s">
        <v>51</v>
      </c>
      <c r="U85" s="104" t="s">
        <v>51</v>
      </c>
    </row>
    <row r="86" spans="1:21" ht="15" customHeight="1" x14ac:dyDescent="0.25">
      <c r="A86" s="166"/>
      <c r="B86" s="5">
        <v>115</v>
      </c>
      <c r="C86" s="17">
        <v>17</v>
      </c>
      <c r="D86" s="25" t="s">
        <v>19</v>
      </c>
      <c r="E86" s="5">
        <v>16</v>
      </c>
      <c r="F86" s="17">
        <v>2</v>
      </c>
      <c r="G86" s="5">
        <v>2021</v>
      </c>
      <c r="H86" s="170" t="s">
        <v>40</v>
      </c>
      <c r="I86" s="46"/>
      <c r="J86" s="26" t="s">
        <v>47</v>
      </c>
      <c r="K86" s="32" t="s">
        <v>45</v>
      </c>
      <c r="L86" s="27" t="s">
        <v>44</v>
      </c>
      <c r="M86" s="5">
        <v>0</v>
      </c>
      <c r="N86" s="17">
        <v>0</v>
      </c>
      <c r="O86" s="102">
        <v>0</v>
      </c>
      <c r="P86" s="100" t="s">
        <v>52</v>
      </c>
      <c r="Q86" s="101" t="s">
        <v>1</v>
      </c>
      <c r="R86" s="102" t="s">
        <v>1</v>
      </c>
      <c r="S86" s="103" t="s">
        <v>1</v>
      </c>
      <c r="T86" s="104" t="s">
        <v>51</v>
      </c>
      <c r="U86" s="104" t="s">
        <v>51</v>
      </c>
    </row>
    <row r="87" spans="1:21" ht="15" customHeight="1" x14ac:dyDescent="0.25">
      <c r="A87" s="166"/>
      <c r="B87" s="5">
        <v>116</v>
      </c>
      <c r="C87" s="17">
        <v>18</v>
      </c>
      <c r="D87" s="25" t="s">
        <v>19</v>
      </c>
      <c r="E87" s="5">
        <v>25</v>
      </c>
      <c r="F87" s="17">
        <v>2</v>
      </c>
      <c r="G87" s="5">
        <v>2021</v>
      </c>
      <c r="H87" s="170" t="s">
        <v>40</v>
      </c>
      <c r="I87" s="46"/>
      <c r="J87" s="26" t="s">
        <v>47</v>
      </c>
      <c r="K87" s="32" t="s">
        <v>45</v>
      </c>
      <c r="L87" s="27" t="s">
        <v>44</v>
      </c>
      <c r="M87" s="5">
        <v>0</v>
      </c>
      <c r="N87" s="17">
        <v>0</v>
      </c>
      <c r="O87" s="102" t="s">
        <v>1</v>
      </c>
      <c r="P87" s="100" t="s">
        <v>51</v>
      </c>
      <c r="Q87" s="101" t="s">
        <v>1</v>
      </c>
      <c r="R87" s="102" t="s">
        <v>1</v>
      </c>
      <c r="S87" s="103" t="s">
        <v>1</v>
      </c>
      <c r="T87" s="104" t="s">
        <v>51</v>
      </c>
      <c r="U87" s="104" t="s">
        <v>51</v>
      </c>
    </row>
    <row r="88" spans="1:21" ht="15" customHeight="1" x14ac:dyDescent="0.25">
      <c r="A88" s="166"/>
      <c r="B88" s="5">
        <v>117</v>
      </c>
      <c r="C88" s="17">
        <v>21</v>
      </c>
      <c r="D88" s="25" t="s">
        <v>19</v>
      </c>
      <c r="E88" s="5">
        <v>19</v>
      </c>
      <c r="F88" s="17">
        <v>1</v>
      </c>
      <c r="G88" s="5">
        <v>2021</v>
      </c>
      <c r="H88" s="170" t="s">
        <v>40</v>
      </c>
      <c r="I88" s="46"/>
      <c r="J88" s="5" t="s">
        <v>48</v>
      </c>
      <c r="K88" s="32" t="s">
        <v>45</v>
      </c>
      <c r="L88" s="27" t="s">
        <v>44</v>
      </c>
      <c r="M88" s="5">
        <v>0</v>
      </c>
      <c r="N88" s="17">
        <v>0</v>
      </c>
      <c r="O88" s="102">
        <v>0</v>
      </c>
      <c r="P88" s="100" t="s">
        <v>52</v>
      </c>
      <c r="Q88" s="101" t="s">
        <v>1</v>
      </c>
      <c r="R88" s="102" t="s">
        <v>1</v>
      </c>
      <c r="S88" s="103" t="s">
        <v>1</v>
      </c>
      <c r="T88" s="104" t="s">
        <v>51</v>
      </c>
      <c r="U88" s="104" t="s">
        <v>51</v>
      </c>
    </row>
    <row r="89" spans="1:21" ht="15" customHeight="1" x14ac:dyDescent="0.25">
      <c r="A89" s="166"/>
      <c r="B89" s="15">
        <v>118</v>
      </c>
      <c r="C89" s="21">
        <v>27</v>
      </c>
      <c r="D89" s="20" t="s">
        <v>19</v>
      </c>
      <c r="E89" s="15">
        <v>15</v>
      </c>
      <c r="F89" s="21">
        <v>5</v>
      </c>
      <c r="G89" s="15">
        <v>2021</v>
      </c>
      <c r="H89" s="168" t="s">
        <v>40</v>
      </c>
      <c r="I89" s="47"/>
      <c r="J89" s="23" t="s">
        <v>47</v>
      </c>
      <c r="K89" s="33" t="s">
        <v>45</v>
      </c>
      <c r="L89" s="24" t="s">
        <v>44</v>
      </c>
      <c r="M89" s="59">
        <v>0</v>
      </c>
      <c r="N89" s="57">
        <v>0</v>
      </c>
      <c r="O89" s="57">
        <v>0</v>
      </c>
      <c r="P89" s="93" t="s">
        <v>52</v>
      </c>
      <c r="Q89" s="94">
        <v>2</v>
      </c>
      <c r="R89" s="57">
        <v>2</v>
      </c>
      <c r="S89" s="59" t="s">
        <v>1</v>
      </c>
      <c r="T89" s="96">
        <v>4</v>
      </c>
      <c r="U89" s="96">
        <v>4</v>
      </c>
    </row>
    <row r="90" spans="1:21" ht="15" customHeight="1" x14ac:dyDescent="0.25">
      <c r="A90" s="166"/>
      <c r="B90" s="13">
        <v>119</v>
      </c>
      <c r="C90" s="19">
        <v>29</v>
      </c>
      <c r="D90" s="28" t="s">
        <v>19</v>
      </c>
      <c r="E90" s="13">
        <v>11</v>
      </c>
      <c r="F90" s="19">
        <v>5</v>
      </c>
      <c r="G90" s="13">
        <v>2021</v>
      </c>
      <c r="H90" s="171" t="s">
        <v>40</v>
      </c>
      <c r="I90" s="48"/>
      <c r="J90" s="29" t="s">
        <v>47</v>
      </c>
      <c r="K90" s="35" t="s">
        <v>45</v>
      </c>
      <c r="L90" s="30" t="s">
        <v>44</v>
      </c>
      <c r="M90" s="108">
        <v>0</v>
      </c>
      <c r="N90" s="95">
        <v>0</v>
      </c>
      <c r="O90" s="95" t="s">
        <v>1</v>
      </c>
      <c r="P90" s="106" t="s">
        <v>51</v>
      </c>
      <c r="Q90" s="107">
        <v>3</v>
      </c>
      <c r="R90" s="95">
        <v>3</v>
      </c>
      <c r="S90" s="108" t="s">
        <v>1</v>
      </c>
      <c r="T90" s="109">
        <v>6</v>
      </c>
      <c r="U90" s="109">
        <v>6</v>
      </c>
    </row>
    <row r="91" spans="1:21" ht="15" customHeight="1" x14ac:dyDescent="0.25">
      <c r="A91" s="166"/>
      <c r="B91" s="13">
        <v>120</v>
      </c>
      <c r="C91" s="19">
        <v>31</v>
      </c>
      <c r="D91" s="28" t="s">
        <v>19</v>
      </c>
      <c r="E91" s="13">
        <v>16</v>
      </c>
      <c r="F91" s="21">
        <v>3</v>
      </c>
      <c r="G91" s="15">
        <v>2021</v>
      </c>
      <c r="H91" s="168" t="s">
        <v>40</v>
      </c>
      <c r="I91" s="47"/>
      <c r="J91" s="33" t="s">
        <v>47</v>
      </c>
      <c r="K91" s="35" t="s">
        <v>45</v>
      </c>
      <c r="L91" s="30" t="s">
        <v>44</v>
      </c>
      <c r="M91" s="108">
        <v>0</v>
      </c>
      <c r="N91" s="95">
        <v>0</v>
      </c>
      <c r="O91" s="95">
        <v>0</v>
      </c>
      <c r="P91" s="106" t="s">
        <v>52</v>
      </c>
      <c r="Q91" s="107" t="s">
        <v>1</v>
      </c>
      <c r="R91" s="95" t="s">
        <v>1</v>
      </c>
      <c r="S91" s="108" t="s">
        <v>1</v>
      </c>
      <c r="T91" s="109" t="s">
        <v>51</v>
      </c>
      <c r="U91" s="158" t="s">
        <v>51</v>
      </c>
    </row>
    <row r="92" spans="1:21" ht="15" customHeight="1" x14ac:dyDescent="0.25">
      <c r="A92" s="166"/>
      <c r="B92" s="13">
        <v>121</v>
      </c>
      <c r="C92" s="19">
        <v>32</v>
      </c>
      <c r="D92" s="28" t="s">
        <v>19</v>
      </c>
      <c r="E92" s="13">
        <v>22</v>
      </c>
      <c r="F92" s="19">
        <v>3</v>
      </c>
      <c r="G92" s="13">
        <v>2021</v>
      </c>
      <c r="H92" s="171" t="s">
        <v>40</v>
      </c>
      <c r="I92" s="48"/>
      <c r="J92" s="29" t="s">
        <v>47</v>
      </c>
      <c r="K92" s="35" t="s">
        <v>45</v>
      </c>
      <c r="L92" s="30" t="s">
        <v>44</v>
      </c>
      <c r="M92" s="108">
        <v>0</v>
      </c>
      <c r="N92" s="95" t="s">
        <v>1</v>
      </c>
      <c r="O92" s="95" t="s">
        <v>1</v>
      </c>
      <c r="P92" s="106" t="s">
        <v>51</v>
      </c>
      <c r="Q92" s="107" t="s">
        <v>1</v>
      </c>
      <c r="R92" s="95" t="s">
        <v>1</v>
      </c>
      <c r="S92" s="108" t="s">
        <v>1</v>
      </c>
      <c r="T92" s="109" t="s">
        <v>51</v>
      </c>
      <c r="U92" s="158" t="s">
        <v>51</v>
      </c>
    </row>
    <row r="93" spans="1:21" ht="15" customHeight="1" x14ac:dyDescent="0.25">
      <c r="A93" s="166"/>
      <c r="B93" s="13">
        <v>122</v>
      </c>
      <c r="C93" s="19">
        <v>33</v>
      </c>
      <c r="D93" s="28" t="s">
        <v>19</v>
      </c>
      <c r="E93" s="13">
        <v>2</v>
      </c>
      <c r="F93" s="19">
        <v>4</v>
      </c>
      <c r="G93" s="13">
        <v>2021</v>
      </c>
      <c r="H93" s="171" t="s">
        <v>40</v>
      </c>
      <c r="I93" s="48"/>
      <c r="J93" s="29" t="s">
        <v>47</v>
      </c>
      <c r="K93" s="35" t="s">
        <v>45</v>
      </c>
      <c r="L93" s="30" t="s">
        <v>44</v>
      </c>
      <c r="M93" s="108">
        <v>0</v>
      </c>
      <c r="N93" s="95">
        <v>0</v>
      </c>
      <c r="O93" s="95" t="s">
        <v>1</v>
      </c>
      <c r="P93" s="106" t="s">
        <v>51</v>
      </c>
      <c r="Q93" s="107" t="s">
        <v>1</v>
      </c>
      <c r="R93" s="95" t="s">
        <v>1</v>
      </c>
      <c r="S93" s="108" t="s">
        <v>1</v>
      </c>
      <c r="T93" s="109" t="s">
        <v>51</v>
      </c>
      <c r="U93" s="109" t="s">
        <v>51</v>
      </c>
    </row>
    <row r="94" spans="1:21" ht="15" customHeight="1" x14ac:dyDescent="0.25">
      <c r="A94" s="166"/>
      <c r="B94" s="13">
        <v>123</v>
      </c>
      <c r="C94" s="19">
        <v>34</v>
      </c>
      <c r="D94" s="28" t="s">
        <v>19</v>
      </c>
      <c r="E94" s="13">
        <v>9</v>
      </c>
      <c r="F94" s="19">
        <v>4</v>
      </c>
      <c r="G94" s="13">
        <v>2021</v>
      </c>
      <c r="H94" s="171" t="s">
        <v>40</v>
      </c>
      <c r="I94" s="48"/>
      <c r="J94" s="29" t="s">
        <v>47</v>
      </c>
      <c r="K94" s="35" t="s">
        <v>45</v>
      </c>
      <c r="L94" s="30" t="s">
        <v>44</v>
      </c>
      <c r="M94" s="108">
        <v>0</v>
      </c>
      <c r="N94" s="95">
        <v>0</v>
      </c>
      <c r="O94" s="95">
        <v>0</v>
      </c>
      <c r="P94" s="106" t="s">
        <v>52</v>
      </c>
      <c r="Q94" s="107" t="s">
        <v>1</v>
      </c>
      <c r="R94" s="95" t="s">
        <v>1</v>
      </c>
      <c r="S94" s="108" t="s">
        <v>1</v>
      </c>
      <c r="T94" s="109" t="s">
        <v>51</v>
      </c>
      <c r="U94" s="109" t="s">
        <v>51</v>
      </c>
    </row>
    <row r="95" spans="1:21" ht="15" customHeight="1" x14ac:dyDescent="0.25">
      <c r="A95" s="166"/>
      <c r="B95" s="13">
        <v>124</v>
      </c>
      <c r="C95" s="19">
        <v>39</v>
      </c>
      <c r="D95" s="28" t="s">
        <v>19</v>
      </c>
      <c r="E95" s="13">
        <v>18</v>
      </c>
      <c r="F95" s="19">
        <v>4</v>
      </c>
      <c r="G95" s="13">
        <v>2021</v>
      </c>
      <c r="H95" s="171" t="s">
        <v>40</v>
      </c>
      <c r="I95" s="48"/>
      <c r="J95" s="29" t="s">
        <v>47</v>
      </c>
      <c r="K95" s="35" t="s">
        <v>45</v>
      </c>
      <c r="L95" s="30" t="s">
        <v>44</v>
      </c>
      <c r="M95" s="108">
        <v>0</v>
      </c>
      <c r="N95" s="95">
        <v>0</v>
      </c>
      <c r="O95" s="95">
        <v>0</v>
      </c>
      <c r="P95" s="106" t="s">
        <v>52</v>
      </c>
      <c r="Q95" s="107">
        <v>2</v>
      </c>
      <c r="R95" s="95">
        <v>2</v>
      </c>
      <c r="S95" s="108" t="s">
        <v>1</v>
      </c>
      <c r="T95" s="109">
        <v>4</v>
      </c>
      <c r="U95" s="109">
        <v>4</v>
      </c>
    </row>
    <row r="96" spans="1:21" ht="15" customHeight="1" x14ac:dyDescent="0.25">
      <c r="A96" s="166"/>
      <c r="B96" s="13">
        <v>125</v>
      </c>
      <c r="C96" s="19">
        <v>49</v>
      </c>
      <c r="D96" s="28" t="s">
        <v>19</v>
      </c>
      <c r="E96" s="13">
        <v>18</v>
      </c>
      <c r="F96" s="19">
        <v>4</v>
      </c>
      <c r="G96" s="13">
        <v>2021</v>
      </c>
      <c r="H96" s="171" t="s">
        <v>40</v>
      </c>
      <c r="I96" s="48"/>
      <c r="J96" s="29" t="s">
        <v>47</v>
      </c>
      <c r="K96" s="35" t="s">
        <v>45</v>
      </c>
      <c r="L96" s="30" t="s">
        <v>44</v>
      </c>
      <c r="M96" s="108">
        <v>0</v>
      </c>
      <c r="N96" s="95">
        <v>0</v>
      </c>
      <c r="O96" s="95">
        <v>0</v>
      </c>
      <c r="P96" s="106" t="s">
        <v>52</v>
      </c>
      <c r="Q96" s="107" t="s">
        <v>1</v>
      </c>
      <c r="R96" s="95" t="s">
        <v>1</v>
      </c>
      <c r="S96" s="108" t="s">
        <v>1</v>
      </c>
      <c r="T96" s="109" t="s">
        <v>51</v>
      </c>
      <c r="U96" s="109" t="s">
        <v>51</v>
      </c>
    </row>
    <row r="97" spans="1:21" ht="15" customHeight="1" x14ac:dyDescent="0.25">
      <c r="A97" s="166"/>
      <c r="B97" s="13">
        <v>126</v>
      </c>
      <c r="C97" s="19">
        <v>54</v>
      </c>
      <c r="D97" s="28" t="s">
        <v>19</v>
      </c>
      <c r="E97" s="13">
        <v>22</v>
      </c>
      <c r="F97" s="19">
        <v>4</v>
      </c>
      <c r="G97" s="13">
        <v>2021</v>
      </c>
      <c r="H97" s="171" t="s">
        <v>40</v>
      </c>
      <c r="I97" s="48"/>
      <c r="J97" s="29" t="s">
        <v>47</v>
      </c>
      <c r="K97" s="35" t="s">
        <v>45</v>
      </c>
      <c r="L97" s="30" t="s">
        <v>44</v>
      </c>
      <c r="M97" s="108">
        <v>0</v>
      </c>
      <c r="N97" s="95" t="s">
        <v>1</v>
      </c>
      <c r="O97" s="95" t="s">
        <v>1</v>
      </c>
      <c r="P97" s="106" t="s">
        <v>51</v>
      </c>
      <c r="Q97" s="107">
        <v>5</v>
      </c>
      <c r="R97" s="95">
        <v>5</v>
      </c>
      <c r="S97" s="108">
        <v>1</v>
      </c>
      <c r="T97" s="109">
        <v>11</v>
      </c>
      <c r="U97" s="109">
        <v>11</v>
      </c>
    </row>
    <row r="98" spans="1:21" ht="15" customHeight="1" x14ac:dyDescent="0.25">
      <c r="A98" s="166"/>
      <c r="B98" s="13">
        <v>127</v>
      </c>
      <c r="C98" s="19">
        <v>55</v>
      </c>
      <c r="D98" s="28" t="s">
        <v>19</v>
      </c>
      <c r="E98" s="13">
        <v>18</v>
      </c>
      <c r="F98" s="19">
        <v>4</v>
      </c>
      <c r="G98" s="13">
        <v>2021</v>
      </c>
      <c r="H98" s="171" t="s">
        <v>40</v>
      </c>
      <c r="I98" s="48"/>
      <c r="J98" s="29" t="s">
        <v>47</v>
      </c>
      <c r="K98" s="35" t="s">
        <v>45</v>
      </c>
      <c r="L98" s="30" t="s">
        <v>44</v>
      </c>
      <c r="M98" s="108">
        <v>0</v>
      </c>
      <c r="N98" s="95" t="s">
        <v>1</v>
      </c>
      <c r="O98" s="95" t="s">
        <v>1</v>
      </c>
      <c r="P98" s="106" t="s">
        <v>51</v>
      </c>
      <c r="Q98" s="107">
        <v>7</v>
      </c>
      <c r="R98" s="95">
        <v>8</v>
      </c>
      <c r="S98" s="108">
        <v>1</v>
      </c>
      <c r="T98" s="109">
        <v>16</v>
      </c>
      <c r="U98" s="158">
        <v>16</v>
      </c>
    </row>
    <row r="99" spans="1:21" ht="15" customHeight="1" x14ac:dyDescent="0.25">
      <c r="A99" s="166"/>
      <c r="B99" s="13">
        <v>128</v>
      </c>
      <c r="C99" s="19">
        <v>76</v>
      </c>
      <c r="D99" s="28" t="s">
        <v>19</v>
      </c>
      <c r="E99" s="13">
        <v>23</v>
      </c>
      <c r="F99" s="19">
        <v>7</v>
      </c>
      <c r="G99" s="13">
        <v>2021</v>
      </c>
      <c r="H99" s="171" t="s">
        <v>40</v>
      </c>
      <c r="I99" s="48"/>
      <c r="J99" s="29" t="s">
        <v>47</v>
      </c>
      <c r="K99" s="35" t="s">
        <v>45</v>
      </c>
      <c r="L99" s="30" t="s">
        <v>44</v>
      </c>
      <c r="M99" s="108">
        <v>0</v>
      </c>
      <c r="N99" s="95">
        <v>0</v>
      </c>
      <c r="O99" s="95">
        <v>0</v>
      </c>
      <c r="P99" s="106" t="s">
        <v>52</v>
      </c>
      <c r="Q99" s="107" t="s">
        <v>1</v>
      </c>
      <c r="R99" s="95" t="s">
        <v>1</v>
      </c>
      <c r="S99" s="108" t="s">
        <v>1</v>
      </c>
      <c r="T99" s="109" t="s">
        <v>51</v>
      </c>
      <c r="U99" s="109" t="s">
        <v>51</v>
      </c>
    </row>
    <row r="100" spans="1:21" ht="15" customHeight="1" x14ac:dyDescent="0.25">
      <c r="A100" s="166"/>
      <c r="B100" s="13">
        <v>129</v>
      </c>
      <c r="C100" s="19">
        <v>77</v>
      </c>
      <c r="D100" s="28" t="s">
        <v>19</v>
      </c>
      <c r="E100" s="13">
        <v>20</v>
      </c>
      <c r="F100" s="19">
        <v>4</v>
      </c>
      <c r="G100" s="13">
        <v>2021</v>
      </c>
      <c r="H100" s="171" t="s">
        <v>40</v>
      </c>
      <c r="I100" s="48"/>
      <c r="J100" s="29" t="s">
        <v>47</v>
      </c>
      <c r="K100" s="35" t="s">
        <v>45</v>
      </c>
      <c r="L100" s="30" t="s">
        <v>44</v>
      </c>
      <c r="M100" s="108">
        <v>0</v>
      </c>
      <c r="N100" s="95">
        <v>0</v>
      </c>
      <c r="O100" s="95">
        <v>0</v>
      </c>
      <c r="P100" s="106" t="s">
        <v>52</v>
      </c>
      <c r="Q100" s="107">
        <v>2</v>
      </c>
      <c r="R100" s="95">
        <v>1</v>
      </c>
      <c r="S100" s="108" t="s">
        <v>1</v>
      </c>
      <c r="T100" s="109">
        <v>3</v>
      </c>
      <c r="U100" s="109">
        <v>3</v>
      </c>
    </row>
    <row r="101" spans="1:21" ht="15" customHeight="1" x14ac:dyDescent="0.25">
      <c r="A101" s="166"/>
      <c r="B101" s="13">
        <v>130</v>
      </c>
      <c r="C101" s="19">
        <v>83</v>
      </c>
      <c r="D101" s="28" t="s">
        <v>19</v>
      </c>
      <c r="E101" s="13">
        <v>29</v>
      </c>
      <c r="F101" s="19">
        <v>4</v>
      </c>
      <c r="G101" s="13">
        <v>2021</v>
      </c>
      <c r="H101" s="171" t="s">
        <v>40</v>
      </c>
      <c r="I101" s="48"/>
      <c r="J101" s="29" t="s">
        <v>47</v>
      </c>
      <c r="K101" s="35" t="s">
        <v>45</v>
      </c>
      <c r="L101" s="30" t="s">
        <v>44</v>
      </c>
      <c r="M101" s="108">
        <v>0</v>
      </c>
      <c r="N101" s="95">
        <v>0</v>
      </c>
      <c r="O101" s="95">
        <v>0</v>
      </c>
      <c r="P101" s="106" t="s">
        <v>52</v>
      </c>
      <c r="Q101" s="107">
        <v>0</v>
      </c>
      <c r="R101" s="95" t="s">
        <v>1</v>
      </c>
      <c r="S101" s="108" t="s">
        <v>1</v>
      </c>
      <c r="T101" s="109" t="s">
        <v>51</v>
      </c>
      <c r="U101" s="109" t="s">
        <v>51</v>
      </c>
    </row>
    <row r="102" spans="1:21" ht="15" customHeight="1" x14ac:dyDescent="0.25">
      <c r="A102" s="166"/>
      <c r="B102" s="1">
        <v>131</v>
      </c>
      <c r="C102" s="18">
        <v>1</v>
      </c>
      <c r="D102" s="10">
        <v>2</v>
      </c>
      <c r="E102" s="1">
        <v>8</v>
      </c>
      <c r="F102" s="18">
        <v>12</v>
      </c>
      <c r="G102" s="1">
        <v>2018</v>
      </c>
      <c r="H102" s="169" t="s">
        <v>40</v>
      </c>
      <c r="I102" s="45">
        <v>16515</v>
      </c>
      <c r="J102" s="6" t="s">
        <v>20</v>
      </c>
      <c r="K102" s="34" t="s">
        <v>21</v>
      </c>
      <c r="L102" s="12" t="s">
        <v>44</v>
      </c>
      <c r="M102" s="98">
        <v>0</v>
      </c>
      <c r="N102" s="91">
        <v>0</v>
      </c>
      <c r="O102" s="91">
        <v>0</v>
      </c>
      <c r="P102" s="93" t="s">
        <v>52</v>
      </c>
      <c r="Q102" s="90">
        <v>1</v>
      </c>
      <c r="R102" s="91">
        <v>1</v>
      </c>
      <c r="S102" s="98">
        <v>0</v>
      </c>
      <c r="T102" s="96">
        <v>2</v>
      </c>
      <c r="U102" s="96">
        <v>2</v>
      </c>
    </row>
    <row r="103" spans="1:21" ht="15" customHeight="1" x14ac:dyDescent="0.25">
      <c r="A103" s="166"/>
      <c r="B103" s="163">
        <v>132</v>
      </c>
      <c r="C103" s="17">
        <v>2</v>
      </c>
      <c r="D103" s="25">
        <v>7</v>
      </c>
      <c r="E103" s="5">
        <v>6</v>
      </c>
      <c r="F103" s="17">
        <v>12</v>
      </c>
      <c r="G103" s="5">
        <v>2018</v>
      </c>
      <c r="H103" s="170" t="s">
        <v>40</v>
      </c>
      <c r="I103" s="46">
        <v>15754</v>
      </c>
      <c r="J103" s="5" t="s">
        <v>22</v>
      </c>
      <c r="K103" s="32" t="s">
        <v>21</v>
      </c>
      <c r="L103" s="27" t="s">
        <v>44</v>
      </c>
      <c r="M103" s="103">
        <v>0</v>
      </c>
      <c r="N103" s="102" t="s">
        <v>1</v>
      </c>
      <c r="O103" s="102">
        <v>0</v>
      </c>
      <c r="P103" s="97" t="s">
        <v>51</v>
      </c>
      <c r="Q103" s="101" t="s">
        <v>1</v>
      </c>
      <c r="R103" s="102" t="s">
        <v>1</v>
      </c>
      <c r="S103" s="103">
        <v>0</v>
      </c>
      <c r="T103" s="99" t="s">
        <v>51</v>
      </c>
      <c r="U103" s="99" t="s">
        <v>51</v>
      </c>
    </row>
    <row r="104" spans="1:21" ht="15" customHeight="1" x14ac:dyDescent="0.25">
      <c r="A104" s="166"/>
      <c r="B104" s="163">
        <v>133</v>
      </c>
      <c r="C104" s="17">
        <v>3</v>
      </c>
      <c r="D104" s="25">
        <v>8</v>
      </c>
      <c r="E104" s="5">
        <v>30</v>
      </c>
      <c r="F104" s="17">
        <v>11</v>
      </c>
      <c r="G104" s="5">
        <v>2018</v>
      </c>
      <c r="H104" s="170" t="s">
        <v>40</v>
      </c>
      <c r="I104" s="46">
        <v>15859</v>
      </c>
      <c r="J104" s="5" t="s">
        <v>23</v>
      </c>
      <c r="K104" s="32" t="s">
        <v>21</v>
      </c>
      <c r="L104" s="27" t="s">
        <v>44</v>
      </c>
      <c r="M104" s="103">
        <v>0</v>
      </c>
      <c r="N104" s="102">
        <v>0</v>
      </c>
      <c r="O104" s="102">
        <v>0</v>
      </c>
      <c r="P104" s="100" t="s">
        <v>52</v>
      </c>
      <c r="Q104" s="101" t="s">
        <v>1</v>
      </c>
      <c r="R104" s="102" t="s">
        <v>1</v>
      </c>
      <c r="S104" s="103">
        <v>0</v>
      </c>
      <c r="T104" s="104" t="s">
        <v>51</v>
      </c>
      <c r="U104" s="104" t="s">
        <v>51</v>
      </c>
    </row>
    <row r="105" spans="1:21" ht="15" customHeight="1" x14ac:dyDescent="0.25">
      <c r="A105" s="166"/>
      <c r="B105" s="5">
        <v>134</v>
      </c>
      <c r="C105" s="17">
        <v>4</v>
      </c>
      <c r="D105" s="25">
        <v>10</v>
      </c>
      <c r="E105" s="5">
        <v>23</v>
      </c>
      <c r="F105" s="17">
        <v>11</v>
      </c>
      <c r="G105" s="5">
        <v>2018</v>
      </c>
      <c r="H105" s="170" t="s">
        <v>40</v>
      </c>
      <c r="I105" s="46">
        <v>15345</v>
      </c>
      <c r="J105" s="5" t="s">
        <v>24</v>
      </c>
      <c r="K105" s="32" t="s">
        <v>21</v>
      </c>
      <c r="L105" s="27" t="s">
        <v>44</v>
      </c>
      <c r="M105" s="103">
        <v>0</v>
      </c>
      <c r="N105" s="102">
        <v>0</v>
      </c>
      <c r="O105" s="102">
        <v>0</v>
      </c>
      <c r="P105" s="100" t="s">
        <v>52</v>
      </c>
      <c r="Q105" s="101">
        <v>0</v>
      </c>
      <c r="R105" s="102" t="s">
        <v>1</v>
      </c>
      <c r="S105" s="103">
        <v>0</v>
      </c>
      <c r="T105" s="104" t="s">
        <v>51</v>
      </c>
      <c r="U105" s="159" t="s">
        <v>51</v>
      </c>
    </row>
    <row r="106" spans="1:21" ht="15" customHeight="1" x14ac:dyDescent="0.25">
      <c r="A106" s="166"/>
      <c r="B106" s="5">
        <v>135</v>
      </c>
      <c r="C106" s="17">
        <v>5</v>
      </c>
      <c r="D106" s="25">
        <v>16</v>
      </c>
      <c r="E106" s="5">
        <v>20</v>
      </c>
      <c r="F106" s="17">
        <v>10</v>
      </c>
      <c r="G106" s="5">
        <v>2018</v>
      </c>
      <c r="H106" s="170" t="s">
        <v>40</v>
      </c>
      <c r="I106" s="46">
        <v>16515</v>
      </c>
      <c r="J106" s="5" t="s">
        <v>20</v>
      </c>
      <c r="K106" s="17" t="s">
        <v>21</v>
      </c>
      <c r="L106" s="27" t="s">
        <v>44</v>
      </c>
      <c r="M106" s="103">
        <v>0</v>
      </c>
      <c r="N106" s="102">
        <v>0</v>
      </c>
      <c r="O106" s="102">
        <v>0</v>
      </c>
      <c r="P106" s="100" t="s">
        <v>52</v>
      </c>
      <c r="Q106" s="101" t="s">
        <v>1</v>
      </c>
      <c r="R106" s="102" t="s">
        <v>1</v>
      </c>
      <c r="S106" s="103" t="s">
        <v>1</v>
      </c>
      <c r="T106" s="104" t="s">
        <v>51</v>
      </c>
      <c r="U106" s="104" t="s">
        <v>51</v>
      </c>
    </row>
    <row r="107" spans="1:21" ht="15" customHeight="1" x14ac:dyDescent="0.25">
      <c r="A107" s="166"/>
      <c r="B107" s="5">
        <v>136</v>
      </c>
      <c r="C107" s="17">
        <v>6</v>
      </c>
      <c r="D107" s="25">
        <v>17</v>
      </c>
      <c r="E107" s="5">
        <v>20</v>
      </c>
      <c r="F107" s="17">
        <v>10</v>
      </c>
      <c r="G107" s="5">
        <v>2018</v>
      </c>
      <c r="H107" s="170" t="s">
        <v>40</v>
      </c>
      <c r="I107" s="46">
        <v>16515</v>
      </c>
      <c r="J107" s="5" t="s">
        <v>20</v>
      </c>
      <c r="K107" s="17" t="s">
        <v>21</v>
      </c>
      <c r="L107" s="27" t="s">
        <v>44</v>
      </c>
      <c r="M107" s="103">
        <v>0</v>
      </c>
      <c r="N107" s="102">
        <v>0</v>
      </c>
      <c r="O107" s="102" t="s">
        <v>1</v>
      </c>
      <c r="P107" s="100" t="s">
        <v>51</v>
      </c>
      <c r="Q107" s="101">
        <v>1</v>
      </c>
      <c r="R107" s="102">
        <v>1</v>
      </c>
      <c r="S107" s="103" t="s">
        <v>1</v>
      </c>
      <c r="T107" s="104">
        <v>2</v>
      </c>
      <c r="U107" s="104">
        <v>2</v>
      </c>
    </row>
    <row r="108" spans="1:21" ht="15" customHeight="1" x14ac:dyDescent="0.25">
      <c r="A108" s="166"/>
      <c r="B108" s="163">
        <v>137</v>
      </c>
      <c r="C108" s="17">
        <v>7</v>
      </c>
      <c r="D108" s="25">
        <v>18</v>
      </c>
      <c r="E108" s="5">
        <v>30</v>
      </c>
      <c r="F108" s="17">
        <v>11</v>
      </c>
      <c r="G108" s="5">
        <v>2018</v>
      </c>
      <c r="H108" s="170" t="s">
        <v>40</v>
      </c>
      <c r="I108" s="46">
        <v>15859</v>
      </c>
      <c r="J108" s="5" t="s">
        <v>23</v>
      </c>
      <c r="K108" s="17" t="s">
        <v>21</v>
      </c>
      <c r="L108" s="27" t="s">
        <v>44</v>
      </c>
      <c r="M108" s="103">
        <v>0</v>
      </c>
      <c r="N108" s="102">
        <v>0</v>
      </c>
      <c r="O108" s="102">
        <v>0</v>
      </c>
      <c r="P108" s="100" t="s">
        <v>52</v>
      </c>
      <c r="Q108" s="101" t="s">
        <v>1</v>
      </c>
      <c r="R108" s="102" t="s">
        <v>1</v>
      </c>
      <c r="S108" s="103">
        <v>0</v>
      </c>
      <c r="T108" s="104" t="s">
        <v>51</v>
      </c>
      <c r="U108" s="104" t="s">
        <v>51</v>
      </c>
    </row>
    <row r="109" spans="1:21" ht="15" customHeight="1" x14ac:dyDescent="0.25">
      <c r="A109" s="166"/>
      <c r="B109" s="164">
        <v>138</v>
      </c>
      <c r="C109" s="145">
        <v>8</v>
      </c>
      <c r="D109" s="146">
        <v>25</v>
      </c>
      <c r="E109" s="147">
        <v>23</v>
      </c>
      <c r="F109" s="145">
        <v>11</v>
      </c>
      <c r="G109" s="147">
        <v>2018</v>
      </c>
      <c r="H109" s="173" t="s">
        <v>40</v>
      </c>
      <c r="I109" s="148">
        <v>15345</v>
      </c>
      <c r="J109" s="147" t="s">
        <v>24</v>
      </c>
      <c r="K109" s="145" t="s">
        <v>21</v>
      </c>
      <c r="L109" s="149" t="s">
        <v>44</v>
      </c>
      <c r="M109" s="150">
        <v>0</v>
      </c>
      <c r="N109" s="141">
        <v>0</v>
      </c>
      <c r="O109" s="141">
        <v>0</v>
      </c>
      <c r="P109" s="139" t="s">
        <v>52</v>
      </c>
      <c r="Q109" s="140">
        <v>0</v>
      </c>
      <c r="R109" s="141" t="s">
        <v>1</v>
      </c>
      <c r="S109" s="150" t="s">
        <v>1</v>
      </c>
      <c r="T109" s="143" t="s">
        <v>51</v>
      </c>
      <c r="U109" s="157" t="s">
        <v>51</v>
      </c>
    </row>
    <row r="110" spans="1:21" ht="15" customHeight="1" x14ac:dyDescent="0.25">
      <c r="A110" s="166"/>
      <c r="B110" s="114">
        <v>139</v>
      </c>
      <c r="C110" s="18">
        <v>9</v>
      </c>
      <c r="D110" s="10">
        <v>30</v>
      </c>
      <c r="E110" s="1">
        <v>20</v>
      </c>
      <c r="F110" s="18">
        <v>10</v>
      </c>
      <c r="G110" s="1">
        <v>2018</v>
      </c>
      <c r="H110" s="169" t="s">
        <v>40</v>
      </c>
      <c r="I110" s="45">
        <v>16515</v>
      </c>
      <c r="J110" s="1" t="s">
        <v>20</v>
      </c>
      <c r="K110" s="18" t="s">
        <v>21</v>
      </c>
      <c r="L110" s="12" t="s">
        <v>44</v>
      </c>
      <c r="M110" s="98">
        <v>0</v>
      </c>
      <c r="N110" s="91">
        <v>0</v>
      </c>
      <c r="O110" s="91">
        <v>0</v>
      </c>
      <c r="P110" s="97" t="s">
        <v>52</v>
      </c>
      <c r="Q110" s="90">
        <v>1</v>
      </c>
      <c r="R110" s="91">
        <v>1</v>
      </c>
      <c r="S110" s="98" t="s">
        <v>1</v>
      </c>
      <c r="T110" s="99">
        <v>2</v>
      </c>
      <c r="U110" s="99">
        <v>2</v>
      </c>
    </row>
    <row r="111" spans="1:21" ht="15" customHeight="1" x14ac:dyDescent="0.25">
      <c r="A111" s="166"/>
      <c r="B111" s="5">
        <v>140</v>
      </c>
      <c r="C111" s="17">
        <v>10</v>
      </c>
      <c r="D111" s="25">
        <v>31</v>
      </c>
      <c r="E111" s="5">
        <v>20</v>
      </c>
      <c r="F111" s="17">
        <v>10</v>
      </c>
      <c r="G111" s="5">
        <v>2018</v>
      </c>
      <c r="H111" s="170" t="s">
        <v>40</v>
      </c>
      <c r="I111" s="46">
        <v>16515</v>
      </c>
      <c r="J111" s="5" t="s">
        <v>20</v>
      </c>
      <c r="K111" s="17" t="s">
        <v>21</v>
      </c>
      <c r="L111" s="27" t="s">
        <v>44</v>
      </c>
      <c r="M111" s="103">
        <v>0</v>
      </c>
      <c r="N111" s="102">
        <v>0</v>
      </c>
      <c r="O111" s="102">
        <v>0</v>
      </c>
      <c r="P111" s="100" t="s">
        <v>52</v>
      </c>
      <c r="Q111" s="101">
        <v>1</v>
      </c>
      <c r="R111" s="102">
        <v>1</v>
      </c>
      <c r="S111" s="103" t="s">
        <v>1</v>
      </c>
      <c r="T111" s="104">
        <v>2</v>
      </c>
      <c r="U111" s="104">
        <v>2</v>
      </c>
    </row>
    <row r="112" spans="1:21" ht="15" customHeight="1" x14ac:dyDescent="0.25">
      <c r="A112" s="166"/>
      <c r="B112" s="153">
        <v>141</v>
      </c>
      <c r="C112" s="151">
        <v>11</v>
      </c>
      <c r="D112" s="152">
        <v>33</v>
      </c>
      <c r="E112" s="153">
        <v>23</v>
      </c>
      <c r="F112" s="151">
        <v>11</v>
      </c>
      <c r="G112" s="153">
        <v>2018</v>
      </c>
      <c r="H112" s="174" t="s">
        <v>40</v>
      </c>
      <c r="I112" s="192">
        <v>15345</v>
      </c>
      <c r="J112" s="153" t="s">
        <v>24</v>
      </c>
      <c r="K112" s="151" t="s">
        <v>21</v>
      </c>
      <c r="L112" s="154" t="s">
        <v>44</v>
      </c>
      <c r="M112" s="132">
        <v>0</v>
      </c>
      <c r="N112" s="131">
        <v>0</v>
      </c>
      <c r="O112" s="131">
        <v>0</v>
      </c>
      <c r="P112" s="155" t="s">
        <v>52</v>
      </c>
      <c r="Q112" s="130">
        <v>0</v>
      </c>
      <c r="R112" s="131" t="s">
        <v>1</v>
      </c>
      <c r="S112" s="132" t="s">
        <v>1</v>
      </c>
      <c r="T112" s="133" t="s">
        <v>51</v>
      </c>
      <c r="U112" s="160" t="s">
        <v>51</v>
      </c>
    </row>
    <row r="113" spans="1:21" ht="15" customHeight="1" x14ac:dyDescent="0.25">
      <c r="A113" s="166"/>
      <c r="B113" s="124">
        <v>142</v>
      </c>
      <c r="C113" s="122">
        <v>12</v>
      </c>
      <c r="D113" s="123">
        <v>41</v>
      </c>
      <c r="E113" s="124">
        <v>23</v>
      </c>
      <c r="F113" s="122">
        <v>11</v>
      </c>
      <c r="G113" s="124">
        <v>2018</v>
      </c>
      <c r="H113" s="172" t="s">
        <v>40</v>
      </c>
      <c r="I113" s="191">
        <v>15345</v>
      </c>
      <c r="J113" s="124" t="s">
        <v>24</v>
      </c>
      <c r="K113" s="122" t="s">
        <v>21</v>
      </c>
      <c r="L113" s="127" t="s">
        <v>44</v>
      </c>
      <c r="M113" s="128">
        <v>0</v>
      </c>
      <c r="N113" s="129">
        <v>0</v>
      </c>
      <c r="O113" s="129">
        <v>0</v>
      </c>
      <c r="P113" s="156" t="s">
        <v>52</v>
      </c>
      <c r="Q113" s="135">
        <v>0</v>
      </c>
      <c r="R113" s="129" t="s">
        <v>1</v>
      </c>
      <c r="S113" s="128" t="s">
        <v>1</v>
      </c>
      <c r="T113" s="136" t="s">
        <v>51</v>
      </c>
      <c r="U113" s="161" t="s">
        <v>51</v>
      </c>
    </row>
    <row r="114" spans="1:21" ht="15" customHeight="1" x14ac:dyDescent="0.25">
      <c r="A114" s="166"/>
      <c r="B114" s="1">
        <v>143</v>
      </c>
      <c r="C114" s="18">
        <v>13</v>
      </c>
      <c r="D114" s="10">
        <v>44</v>
      </c>
      <c r="E114" s="1">
        <v>20</v>
      </c>
      <c r="F114" s="18">
        <v>10</v>
      </c>
      <c r="G114" s="1">
        <v>2018</v>
      </c>
      <c r="H114" s="169" t="s">
        <v>40</v>
      </c>
      <c r="I114" s="45">
        <v>16515</v>
      </c>
      <c r="J114" s="1" t="s">
        <v>20</v>
      </c>
      <c r="K114" s="18" t="s">
        <v>21</v>
      </c>
      <c r="L114" s="12" t="s">
        <v>44</v>
      </c>
      <c r="M114" s="98">
        <v>0</v>
      </c>
      <c r="N114" s="91">
        <v>0</v>
      </c>
      <c r="O114" s="91">
        <v>0</v>
      </c>
      <c r="P114" s="97" t="s">
        <v>52</v>
      </c>
      <c r="Q114" s="90" t="s">
        <v>1</v>
      </c>
      <c r="R114" s="91" t="s">
        <v>1</v>
      </c>
      <c r="S114" s="98" t="s">
        <v>1</v>
      </c>
      <c r="T114" s="144" t="s">
        <v>51</v>
      </c>
      <c r="U114" s="144" t="s">
        <v>51</v>
      </c>
    </row>
    <row r="115" spans="1:21" ht="15" customHeight="1" x14ac:dyDescent="0.25">
      <c r="A115" s="166"/>
      <c r="B115" s="5">
        <v>144</v>
      </c>
      <c r="C115" s="17">
        <v>14</v>
      </c>
      <c r="D115" s="25">
        <v>54</v>
      </c>
      <c r="E115" s="5">
        <v>4</v>
      </c>
      <c r="F115" s="17">
        <v>12</v>
      </c>
      <c r="G115" s="5">
        <v>2018</v>
      </c>
      <c r="H115" s="170" t="s">
        <v>40</v>
      </c>
      <c r="I115" s="46">
        <v>16818</v>
      </c>
      <c r="J115" s="5" t="s">
        <v>25</v>
      </c>
      <c r="K115" s="17" t="s">
        <v>21</v>
      </c>
      <c r="L115" s="27" t="s">
        <v>44</v>
      </c>
      <c r="M115" s="103">
        <v>0</v>
      </c>
      <c r="N115" s="102">
        <v>0</v>
      </c>
      <c r="O115" s="102">
        <v>0</v>
      </c>
      <c r="P115" s="100" t="s">
        <v>52</v>
      </c>
      <c r="Q115" s="101" t="s">
        <v>1</v>
      </c>
      <c r="R115" s="102" t="s">
        <v>1</v>
      </c>
      <c r="S115" s="103" t="s">
        <v>1</v>
      </c>
      <c r="T115" s="104" t="s">
        <v>51</v>
      </c>
      <c r="U115" s="104" t="s">
        <v>51</v>
      </c>
    </row>
    <row r="116" spans="1:21" ht="15" customHeight="1" x14ac:dyDescent="0.25">
      <c r="A116" s="166"/>
      <c r="B116" s="163">
        <v>145</v>
      </c>
      <c r="C116" s="17">
        <v>15</v>
      </c>
      <c r="D116" s="25">
        <v>57</v>
      </c>
      <c r="E116" s="5">
        <v>9</v>
      </c>
      <c r="F116" s="17">
        <v>11</v>
      </c>
      <c r="G116" s="5">
        <v>2018</v>
      </c>
      <c r="H116" s="170" t="s">
        <v>40</v>
      </c>
      <c r="I116" s="46">
        <v>15837</v>
      </c>
      <c r="J116" s="5" t="s">
        <v>26</v>
      </c>
      <c r="K116" s="17" t="s">
        <v>21</v>
      </c>
      <c r="L116" s="27" t="s">
        <v>44</v>
      </c>
      <c r="M116" s="103">
        <v>0</v>
      </c>
      <c r="N116" s="102">
        <v>0</v>
      </c>
      <c r="O116" s="102">
        <v>0</v>
      </c>
      <c r="P116" s="100" t="s">
        <v>52</v>
      </c>
      <c r="Q116" s="101" t="s">
        <v>1</v>
      </c>
      <c r="R116" s="102" t="s">
        <v>1</v>
      </c>
      <c r="S116" s="103" t="s">
        <v>1</v>
      </c>
      <c r="T116" s="104" t="s">
        <v>51</v>
      </c>
      <c r="U116" s="104" t="s">
        <v>51</v>
      </c>
    </row>
    <row r="117" spans="1:21" ht="15" customHeight="1" x14ac:dyDescent="0.25">
      <c r="A117" s="166"/>
      <c r="B117" s="163">
        <v>146</v>
      </c>
      <c r="C117" s="17">
        <v>16</v>
      </c>
      <c r="D117" s="25">
        <v>58</v>
      </c>
      <c r="E117" s="5">
        <v>6</v>
      </c>
      <c r="F117" s="17">
        <v>12</v>
      </c>
      <c r="G117" s="5">
        <v>2018</v>
      </c>
      <c r="H117" s="170" t="s">
        <v>40</v>
      </c>
      <c r="I117" s="46">
        <v>15754</v>
      </c>
      <c r="J117" s="5" t="s">
        <v>22</v>
      </c>
      <c r="K117" s="17" t="s">
        <v>21</v>
      </c>
      <c r="L117" s="27" t="s">
        <v>44</v>
      </c>
      <c r="M117" s="103">
        <v>0</v>
      </c>
      <c r="N117" s="102">
        <v>0</v>
      </c>
      <c r="O117" s="102">
        <v>0</v>
      </c>
      <c r="P117" s="100" t="s">
        <v>52</v>
      </c>
      <c r="Q117" s="101" t="s">
        <v>1</v>
      </c>
      <c r="R117" s="102" t="s">
        <v>1</v>
      </c>
      <c r="S117" s="103">
        <v>0</v>
      </c>
      <c r="T117" s="104" t="s">
        <v>51</v>
      </c>
      <c r="U117" s="104" t="s">
        <v>51</v>
      </c>
    </row>
    <row r="118" spans="1:21" ht="15" customHeight="1" x14ac:dyDescent="0.25">
      <c r="A118" s="166"/>
      <c r="B118" s="5">
        <v>147</v>
      </c>
      <c r="C118" s="17">
        <v>17</v>
      </c>
      <c r="D118" s="25">
        <v>64</v>
      </c>
      <c r="E118" s="5">
        <v>6</v>
      </c>
      <c r="F118" s="17">
        <v>12</v>
      </c>
      <c r="G118" s="5">
        <v>2018</v>
      </c>
      <c r="H118" s="170" t="s">
        <v>40</v>
      </c>
      <c r="I118" s="46">
        <v>15754</v>
      </c>
      <c r="J118" s="5" t="s">
        <v>22</v>
      </c>
      <c r="K118" s="17" t="s">
        <v>21</v>
      </c>
      <c r="L118" s="27" t="s">
        <v>44</v>
      </c>
      <c r="M118" s="103">
        <v>0</v>
      </c>
      <c r="N118" s="102">
        <v>0</v>
      </c>
      <c r="O118" s="102">
        <v>0</v>
      </c>
      <c r="P118" s="100" t="s">
        <v>52</v>
      </c>
      <c r="Q118" s="101" t="s">
        <v>1</v>
      </c>
      <c r="R118" s="102">
        <v>1</v>
      </c>
      <c r="S118" s="103" t="s">
        <v>1</v>
      </c>
      <c r="T118" s="104">
        <v>1</v>
      </c>
      <c r="U118" s="104">
        <v>1</v>
      </c>
    </row>
    <row r="119" spans="1:21" ht="15" customHeight="1" x14ac:dyDescent="0.25">
      <c r="A119" s="166"/>
      <c r="B119" s="5">
        <v>148</v>
      </c>
      <c r="C119" s="17">
        <v>18</v>
      </c>
      <c r="D119" s="25">
        <v>65</v>
      </c>
      <c r="E119" s="5">
        <v>4</v>
      </c>
      <c r="F119" s="17">
        <v>12</v>
      </c>
      <c r="G119" s="5">
        <v>2018</v>
      </c>
      <c r="H119" s="170" t="s">
        <v>40</v>
      </c>
      <c r="I119" s="46"/>
      <c r="J119" s="5" t="s">
        <v>25</v>
      </c>
      <c r="K119" s="17" t="s">
        <v>21</v>
      </c>
      <c r="L119" s="27" t="s">
        <v>44</v>
      </c>
      <c r="M119" s="103">
        <v>0</v>
      </c>
      <c r="N119" s="102">
        <v>0</v>
      </c>
      <c r="O119" s="102">
        <v>0</v>
      </c>
      <c r="P119" s="100" t="s">
        <v>52</v>
      </c>
      <c r="Q119" s="101" t="s">
        <v>1</v>
      </c>
      <c r="R119" s="102" t="s">
        <v>1</v>
      </c>
      <c r="S119" s="103">
        <v>0</v>
      </c>
      <c r="T119" s="104" t="s">
        <v>51</v>
      </c>
      <c r="U119" s="104" t="s">
        <v>51</v>
      </c>
    </row>
    <row r="120" spans="1:21" ht="15" customHeight="1" x14ac:dyDescent="0.25">
      <c r="A120" s="166"/>
      <c r="B120" s="5">
        <v>149</v>
      </c>
      <c r="C120" s="17">
        <v>19</v>
      </c>
      <c r="D120" s="25">
        <v>68</v>
      </c>
      <c r="E120" s="5">
        <v>6</v>
      </c>
      <c r="F120" s="17">
        <v>12</v>
      </c>
      <c r="G120" s="5">
        <v>2018</v>
      </c>
      <c r="H120" s="170" t="s">
        <v>40</v>
      </c>
      <c r="I120" s="46">
        <v>15754</v>
      </c>
      <c r="J120" s="5" t="s">
        <v>22</v>
      </c>
      <c r="K120" s="17" t="s">
        <v>21</v>
      </c>
      <c r="L120" s="27" t="s">
        <v>44</v>
      </c>
      <c r="M120" s="103">
        <v>0</v>
      </c>
      <c r="N120" s="102">
        <v>0</v>
      </c>
      <c r="O120" s="102">
        <v>0</v>
      </c>
      <c r="P120" s="100" t="s">
        <v>52</v>
      </c>
      <c r="Q120" s="101" t="s">
        <v>1</v>
      </c>
      <c r="R120" s="102" t="s">
        <v>1</v>
      </c>
      <c r="S120" s="103">
        <v>0</v>
      </c>
      <c r="T120" s="104" t="s">
        <v>51</v>
      </c>
      <c r="U120" s="104" t="s">
        <v>51</v>
      </c>
    </row>
    <row r="121" spans="1:21" ht="15" customHeight="1" x14ac:dyDescent="0.25">
      <c r="A121" s="166"/>
      <c r="B121" s="5">
        <v>150</v>
      </c>
      <c r="C121" s="17">
        <v>20</v>
      </c>
      <c r="D121" s="25">
        <v>69</v>
      </c>
      <c r="E121" s="5">
        <v>8</v>
      </c>
      <c r="F121" s="17">
        <v>12</v>
      </c>
      <c r="G121" s="5">
        <v>2018</v>
      </c>
      <c r="H121" s="170" t="s">
        <v>40</v>
      </c>
      <c r="I121" s="46">
        <v>16515</v>
      </c>
      <c r="J121" s="5" t="s">
        <v>20</v>
      </c>
      <c r="K121" s="17" t="s">
        <v>21</v>
      </c>
      <c r="L121" s="27" t="s">
        <v>44</v>
      </c>
      <c r="M121" s="103">
        <v>0</v>
      </c>
      <c r="N121" s="102">
        <v>0</v>
      </c>
      <c r="O121" s="102">
        <v>0</v>
      </c>
      <c r="P121" s="100" t="s">
        <v>52</v>
      </c>
      <c r="Q121" s="101" t="s">
        <v>1</v>
      </c>
      <c r="R121" s="102" t="s">
        <v>1</v>
      </c>
      <c r="S121" s="103" t="s">
        <v>1</v>
      </c>
      <c r="T121" s="104" t="s">
        <v>51</v>
      </c>
      <c r="U121" s="104" t="s">
        <v>51</v>
      </c>
    </row>
    <row r="122" spans="1:21" ht="15" customHeight="1" x14ac:dyDescent="0.25">
      <c r="A122" s="166"/>
      <c r="B122" s="5">
        <v>151</v>
      </c>
      <c r="C122" s="17">
        <v>21</v>
      </c>
      <c r="D122" s="25">
        <v>70</v>
      </c>
      <c r="E122" s="5">
        <v>4</v>
      </c>
      <c r="F122" s="17">
        <v>12</v>
      </c>
      <c r="G122" s="5">
        <v>2018</v>
      </c>
      <c r="H122" s="170" t="s">
        <v>40</v>
      </c>
      <c r="I122" s="46">
        <v>16818</v>
      </c>
      <c r="J122" s="5" t="s">
        <v>25</v>
      </c>
      <c r="K122" s="17" t="s">
        <v>21</v>
      </c>
      <c r="L122" s="27" t="s">
        <v>44</v>
      </c>
      <c r="M122" s="103">
        <v>0</v>
      </c>
      <c r="N122" s="102">
        <v>0</v>
      </c>
      <c r="O122" s="102">
        <v>0</v>
      </c>
      <c r="P122" s="100" t="s">
        <v>52</v>
      </c>
      <c r="Q122" s="101" t="s">
        <v>1</v>
      </c>
      <c r="R122" s="102" t="s">
        <v>1</v>
      </c>
      <c r="S122" s="103" t="s">
        <v>1</v>
      </c>
      <c r="T122" s="104" t="s">
        <v>51</v>
      </c>
      <c r="U122" s="104" t="s">
        <v>51</v>
      </c>
    </row>
    <row r="123" spans="1:21" ht="15" customHeight="1" x14ac:dyDescent="0.25">
      <c r="A123" s="166"/>
      <c r="B123" s="5">
        <v>152</v>
      </c>
      <c r="C123" s="17">
        <v>22</v>
      </c>
      <c r="D123" s="25">
        <v>80</v>
      </c>
      <c r="E123" s="5">
        <v>4</v>
      </c>
      <c r="F123" s="17">
        <v>12</v>
      </c>
      <c r="G123" s="5">
        <v>2018</v>
      </c>
      <c r="H123" s="170" t="s">
        <v>40</v>
      </c>
      <c r="I123" s="46">
        <v>16818</v>
      </c>
      <c r="J123" s="5" t="s">
        <v>25</v>
      </c>
      <c r="K123" s="17" t="s">
        <v>21</v>
      </c>
      <c r="L123" s="27" t="s">
        <v>44</v>
      </c>
      <c r="M123" s="103">
        <v>0</v>
      </c>
      <c r="N123" s="102">
        <v>0</v>
      </c>
      <c r="O123" s="102">
        <v>0</v>
      </c>
      <c r="P123" s="100" t="s">
        <v>52</v>
      </c>
      <c r="Q123" s="101" t="s">
        <v>1</v>
      </c>
      <c r="R123" s="102" t="s">
        <v>1</v>
      </c>
      <c r="S123" s="103" t="s">
        <v>1</v>
      </c>
      <c r="T123" s="104" t="s">
        <v>51</v>
      </c>
      <c r="U123" s="104" t="s">
        <v>51</v>
      </c>
    </row>
    <row r="124" spans="1:21" ht="15" customHeight="1" x14ac:dyDescent="0.25">
      <c r="A124" s="166"/>
      <c r="B124" s="5">
        <v>153</v>
      </c>
      <c r="C124" s="17">
        <v>23</v>
      </c>
      <c r="D124" s="25">
        <v>93</v>
      </c>
      <c r="E124" s="5">
        <v>10</v>
      </c>
      <c r="F124" s="17">
        <v>12</v>
      </c>
      <c r="G124" s="5">
        <v>2018</v>
      </c>
      <c r="H124" s="170" t="s">
        <v>40</v>
      </c>
      <c r="I124" s="46"/>
      <c r="J124" s="5" t="s">
        <v>27</v>
      </c>
      <c r="K124" s="17" t="s">
        <v>21</v>
      </c>
      <c r="L124" s="27" t="s">
        <v>44</v>
      </c>
      <c r="M124" s="103">
        <v>0</v>
      </c>
      <c r="N124" s="102">
        <v>0</v>
      </c>
      <c r="O124" s="102">
        <v>0</v>
      </c>
      <c r="P124" s="100" t="s">
        <v>52</v>
      </c>
      <c r="Q124" s="101" t="s">
        <v>1</v>
      </c>
      <c r="R124" s="102" t="s">
        <v>1</v>
      </c>
      <c r="S124" s="103" t="s">
        <v>1</v>
      </c>
      <c r="T124" s="104" t="s">
        <v>51</v>
      </c>
      <c r="U124" s="104" t="s">
        <v>51</v>
      </c>
    </row>
    <row r="125" spans="1:21" ht="15" customHeight="1" x14ac:dyDescent="0.25">
      <c r="A125" s="166"/>
      <c r="B125" s="5">
        <v>154</v>
      </c>
      <c r="C125" s="17">
        <v>24</v>
      </c>
      <c r="D125" s="25">
        <v>99</v>
      </c>
      <c r="E125" s="5">
        <v>10</v>
      </c>
      <c r="F125" s="17">
        <v>12</v>
      </c>
      <c r="G125" s="5">
        <v>2018</v>
      </c>
      <c r="H125" s="170" t="s">
        <v>40</v>
      </c>
      <c r="I125" s="46"/>
      <c r="J125" s="5" t="s">
        <v>27</v>
      </c>
      <c r="K125" s="17" t="s">
        <v>21</v>
      </c>
      <c r="L125" s="27" t="s">
        <v>44</v>
      </c>
      <c r="M125" s="103">
        <v>0</v>
      </c>
      <c r="N125" s="102">
        <v>0</v>
      </c>
      <c r="O125" s="102">
        <v>0</v>
      </c>
      <c r="P125" s="100" t="s">
        <v>52</v>
      </c>
      <c r="Q125" s="101" t="s">
        <v>1</v>
      </c>
      <c r="R125" s="102" t="s">
        <v>1</v>
      </c>
      <c r="S125" s="103">
        <v>0</v>
      </c>
      <c r="T125" s="104" t="s">
        <v>51</v>
      </c>
      <c r="U125" s="104" t="s">
        <v>51</v>
      </c>
    </row>
    <row r="126" spans="1:21" ht="15" customHeight="1" x14ac:dyDescent="0.25">
      <c r="A126" s="166"/>
      <c r="B126" s="5">
        <v>155</v>
      </c>
      <c r="C126" s="17">
        <v>25</v>
      </c>
      <c r="D126" s="25">
        <v>104</v>
      </c>
      <c r="E126" s="5">
        <v>6</v>
      </c>
      <c r="F126" s="17">
        <v>12</v>
      </c>
      <c r="G126" s="5">
        <v>2018</v>
      </c>
      <c r="H126" s="170" t="s">
        <v>40</v>
      </c>
      <c r="I126" s="46">
        <v>15754</v>
      </c>
      <c r="J126" s="5" t="s">
        <v>22</v>
      </c>
      <c r="K126" s="17" t="s">
        <v>21</v>
      </c>
      <c r="L126" s="27" t="s">
        <v>44</v>
      </c>
      <c r="M126" s="103">
        <v>0</v>
      </c>
      <c r="N126" s="102">
        <v>0</v>
      </c>
      <c r="O126" s="102">
        <v>0</v>
      </c>
      <c r="P126" s="100" t="s">
        <v>52</v>
      </c>
      <c r="Q126" s="101" t="s">
        <v>1</v>
      </c>
      <c r="R126" s="102" t="s">
        <v>1</v>
      </c>
      <c r="S126" s="103">
        <v>0</v>
      </c>
      <c r="T126" s="104" t="s">
        <v>51</v>
      </c>
      <c r="U126" s="104" t="s">
        <v>51</v>
      </c>
    </row>
    <row r="127" spans="1:21" ht="15" customHeight="1" x14ac:dyDescent="0.25">
      <c r="A127" s="166"/>
      <c r="B127" s="15">
        <v>156</v>
      </c>
      <c r="C127" s="21">
        <v>26</v>
      </c>
      <c r="D127" s="20">
        <v>106</v>
      </c>
      <c r="E127" s="15">
        <v>6</v>
      </c>
      <c r="F127" s="21">
        <v>12</v>
      </c>
      <c r="G127" s="15">
        <v>2018</v>
      </c>
      <c r="H127" s="168" t="s">
        <v>40</v>
      </c>
      <c r="I127" s="47">
        <v>15754</v>
      </c>
      <c r="J127" s="15" t="s">
        <v>22</v>
      </c>
      <c r="K127" s="21" t="s">
        <v>21</v>
      </c>
      <c r="L127" s="24" t="s">
        <v>44</v>
      </c>
      <c r="M127" s="59">
        <v>0</v>
      </c>
      <c r="N127" s="57">
        <v>0</v>
      </c>
      <c r="O127" s="57">
        <v>0</v>
      </c>
      <c r="P127" s="93" t="s">
        <v>52</v>
      </c>
      <c r="Q127" s="94" t="s">
        <v>1</v>
      </c>
      <c r="R127" s="112" t="s">
        <v>1</v>
      </c>
      <c r="S127" s="59">
        <v>0</v>
      </c>
      <c r="T127" s="96" t="s">
        <v>51</v>
      </c>
      <c r="U127" s="96" t="s">
        <v>51</v>
      </c>
    </row>
    <row r="128" spans="1:21" ht="15" customHeight="1" x14ac:dyDescent="0.25">
      <c r="A128" s="166"/>
      <c r="B128" s="13">
        <v>157</v>
      </c>
      <c r="C128" s="19">
        <v>27</v>
      </c>
      <c r="D128" s="28">
        <v>109</v>
      </c>
      <c r="E128" s="13">
        <v>10</v>
      </c>
      <c r="F128" s="19">
        <v>12</v>
      </c>
      <c r="G128" s="13">
        <v>2018</v>
      </c>
      <c r="H128" s="171" t="s">
        <v>40</v>
      </c>
      <c r="I128" s="48"/>
      <c r="J128" s="13" t="s">
        <v>27</v>
      </c>
      <c r="K128" s="19" t="s">
        <v>21</v>
      </c>
      <c r="L128" s="30" t="s">
        <v>44</v>
      </c>
      <c r="M128" s="108">
        <v>0</v>
      </c>
      <c r="N128" s="95">
        <v>0</v>
      </c>
      <c r="O128" s="95">
        <v>0</v>
      </c>
      <c r="P128" s="106" t="s">
        <v>52</v>
      </c>
      <c r="Q128" s="107" t="s">
        <v>1</v>
      </c>
      <c r="R128" s="95" t="s">
        <v>1</v>
      </c>
      <c r="S128" s="108">
        <v>0</v>
      </c>
      <c r="T128" s="109" t="s">
        <v>51</v>
      </c>
      <c r="U128" s="109" t="s">
        <v>51</v>
      </c>
    </row>
    <row r="129" spans="1:21" ht="15" customHeight="1" x14ac:dyDescent="0.25">
      <c r="A129" s="166"/>
      <c r="B129" s="13">
        <v>158</v>
      </c>
      <c r="C129" s="19">
        <v>28</v>
      </c>
      <c r="D129" s="28">
        <v>110</v>
      </c>
      <c r="E129" s="13">
        <v>6</v>
      </c>
      <c r="F129" s="19">
        <v>12</v>
      </c>
      <c r="G129" s="13">
        <v>2018</v>
      </c>
      <c r="H129" s="171" t="s">
        <v>40</v>
      </c>
      <c r="I129" s="48">
        <v>15754</v>
      </c>
      <c r="J129" s="13" t="s">
        <v>22</v>
      </c>
      <c r="K129" s="19" t="s">
        <v>21</v>
      </c>
      <c r="L129" s="30" t="s">
        <v>44</v>
      </c>
      <c r="M129" s="108">
        <v>0</v>
      </c>
      <c r="N129" s="95">
        <v>0</v>
      </c>
      <c r="O129" s="95">
        <v>0</v>
      </c>
      <c r="P129" s="106" t="s">
        <v>52</v>
      </c>
      <c r="Q129" s="107" t="s">
        <v>1</v>
      </c>
      <c r="R129" s="95" t="s">
        <v>1</v>
      </c>
      <c r="S129" s="108">
        <v>0</v>
      </c>
      <c r="T129" s="109" t="s">
        <v>51</v>
      </c>
      <c r="U129" s="109" t="s">
        <v>51</v>
      </c>
    </row>
    <row r="130" spans="1:21" ht="15" customHeight="1" x14ac:dyDescent="0.25">
      <c r="A130" s="166"/>
      <c r="B130" s="13">
        <v>159</v>
      </c>
      <c r="C130" s="19">
        <v>29</v>
      </c>
      <c r="D130" s="28">
        <v>119</v>
      </c>
      <c r="E130" s="13">
        <v>8</v>
      </c>
      <c r="F130" s="19">
        <v>12</v>
      </c>
      <c r="G130" s="13">
        <v>2018</v>
      </c>
      <c r="H130" s="171" t="s">
        <v>40</v>
      </c>
      <c r="I130" s="48">
        <v>16515</v>
      </c>
      <c r="J130" s="13" t="s">
        <v>20</v>
      </c>
      <c r="K130" s="19" t="s">
        <v>21</v>
      </c>
      <c r="L130" s="30" t="s">
        <v>44</v>
      </c>
      <c r="M130" s="108">
        <v>0</v>
      </c>
      <c r="N130" s="95">
        <v>0</v>
      </c>
      <c r="O130" s="95">
        <v>0</v>
      </c>
      <c r="P130" s="106" t="s">
        <v>52</v>
      </c>
      <c r="Q130" s="107" t="s">
        <v>1</v>
      </c>
      <c r="R130" s="95" t="s">
        <v>1</v>
      </c>
      <c r="S130" s="108" t="s">
        <v>1</v>
      </c>
      <c r="T130" s="109" t="s">
        <v>51</v>
      </c>
      <c r="U130" s="109" t="s">
        <v>51</v>
      </c>
    </row>
    <row r="131" spans="1:21" ht="15" customHeight="1" x14ac:dyDescent="0.25">
      <c r="A131" s="166"/>
      <c r="B131" s="13">
        <v>160</v>
      </c>
      <c r="C131" s="19">
        <v>30</v>
      </c>
      <c r="D131" s="28">
        <v>124</v>
      </c>
      <c r="E131" s="13">
        <v>30</v>
      </c>
      <c r="F131" s="19">
        <v>11</v>
      </c>
      <c r="G131" s="13">
        <v>2018</v>
      </c>
      <c r="H131" s="171" t="s">
        <v>40</v>
      </c>
      <c r="I131" s="48">
        <v>15859</v>
      </c>
      <c r="J131" s="13" t="s">
        <v>23</v>
      </c>
      <c r="K131" s="19" t="s">
        <v>21</v>
      </c>
      <c r="L131" s="30" t="s">
        <v>44</v>
      </c>
      <c r="M131" s="108">
        <v>0</v>
      </c>
      <c r="N131" s="95">
        <v>0</v>
      </c>
      <c r="O131" s="95">
        <v>0</v>
      </c>
      <c r="P131" s="106" t="s">
        <v>52</v>
      </c>
      <c r="Q131" s="107" t="s">
        <v>1</v>
      </c>
      <c r="R131" s="95" t="s">
        <v>1</v>
      </c>
      <c r="S131" s="108" t="s">
        <v>1</v>
      </c>
      <c r="T131" s="109" t="s">
        <v>51</v>
      </c>
      <c r="U131" s="109" t="s">
        <v>51</v>
      </c>
    </row>
    <row r="132" spans="1:21" ht="15" customHeight="1" x14ac:dyDescent="0.25">
      <c r="A132" s="166"/>
      <c r="B132" s="13">
        <v>161</v>
      </c>
      <c r="C132" s="19">
        <v>31</v>
      </c>
      <c r="D132" s="28">
        <v>126</v>
      </c>
      <c r="E132" s="13">
        <v>30</v>
      </c>
      <c r="F132" s="19">
        <v>11</v>
      </c>
      <c r="G132" s="13">
        <v>2018</v>
      </c>
      <c r="H132" s="171" t="s">
        <v>40</v>
      </c>
      <c r="I132" s="48">
        <v>15859</v>
      </c>
      <c r="J132" s="13" t="s">
        <v>23</v>
      </c>
      <c r="K132" s="19" t="s">
        <v>21</v>
      </c>
      <c r="L132" s="30" t="s">
        <v>44</v>
      </c>
      <c r="M132" s="108">
        <v>0</v>
      </c>
      <c r="N132" s="95">
        <v>0</v>
      </c>
      <c r="O132" s="95">
        <v>0</v>
      </c>
      <c r="P132" s="106" t="s">
        <v>52</v>
      </c>
      <c r="Q132" s="107" t="s">
        <v>1</v>
      </c>
      <c r="R132" s="95" t="s">
        <v>1</v>
      </c>
      <c r="S132" s="108" t="s">
        <v>1</v>
      </c>
      <c r="T132" s="109" t="s">
        <v>51</v>
      </c>
      <c r="U132" s="109" t="s">
        <v>51</v>
      </c>
    </row>
    <row r="133" spans="1:21" ht="15" customHeight="1" x14ac:dyDescent="0.25">
      <c r="A133" s="166"/>
      <c r="B133" s="13">
        <v>162</v>
      </c>
      <c r="C133" s="19">
        <v>32</v>
      </c>
      <c r="D133" s="28">
        <v>129</v>
      </c>
      <c r="E133" s="13">
        <v>30</v>
      </c>
      <c r="F133" s="19">
        <v>11</v>
      </c>
      <c r="G133" s="13">
        <v>2018</v>
      </c>
      <c r="H133" s="171" t="s">
        <v>40</v>
      </c>
      <c r="I133" s="48">
        <v>15859</v>
      </c>
      <c r="J133" s="13" t="s">
        <v>23</v>
      </c>
      <c r="K133" s="19" t="s">
        <v>21</v>
      </c>
      <c r="L133" s="30" t="s">
        <v>44</v>
      </c>
      <c r="M133" s="108">
        <v>0</v>
      </c>
      <c r="N133" s="95">
        <v>0</v>
      </c>
      <c r="O133" s="95">
        <v>0</v>
      </c>
      <c r="P133" s="106" t="s">
        <v>52</v>
      </c>
      <c r="Q133" s="107" t="s">
        <v>1</v>
      </c>
      <c r="R133" s="95" t="s">
        <v>1</v>
      </c>
      <c r="S133" s="108" t="s">
        <v>1</v>
      </c>
      <c r="T133" s="109" t="s">
        <v>51</v>
      </c>
      <c r="U133" s="109" t="s">
        <v>51</v>
      </c>
    </row>
    <row r="134" spans="1:21" ht="15" customHeight="1" x14ac:dyDescent="0.25">
      <c r="A134" s="166"/>
      <c r="B134" s="13">
        <v>163</v>
      </c>
      <c r="C134" s="19">
        <v>33</v>
      </c>
      <c r="D134" s="28">
        <v>136</v>
      </c>
      <c r="E134" s="13">
        <v>30</v>
      </c>
      <c r="F134" s="19">
        <v>11</v>
      </c>
      <c r="G134" s="13">
        <v>2018</v>
      </c>
      <c r="H134" s="171" t="s">
        <v>40</v>
      </c>
      <c r="I134" s="48">
        <v>15859</v>
      </c>
      <c r="J134" s="13" t="s">
        <v>23</v>
      </c>
      <c r="K134" s="19" t="s">
        <v>21</v>
      </c>
      <c r="L134" s="30" t="s">
        <v>44</v>
      </c>
      <c r="M134" s="108">
        <v>0</v>
      </c>
      <c r="N134" s="95">
        <v>0</v>
      </c>
      <c r="O134" s="95">
        <v>0</v>
      </c>
      <c r="P134" s="106" t="s">
        <v>52</v>
      </c>
      <c r="Q134" s="107" t="s">
        <v>1</v>
      </c>
      <c r="R134" s="95" t="s">
        <v>1</v>
      </c>
      <c r="S134" s="108" t="s">
        <v>1</v>
      </c>
      <c r="T134" s="109" t="s">
        <v>51</v>
      </c>
      <c r="U134" s="109" t="s">
        <v>51</v>
      </c>
    </row>
    <row r="135" spans="1:21" ht="15" customHeight="1" x14ac:dyDescent="0.25">
      <c r="A135" s="166"/>
      <c r="B135" s="13">
        <v>164</v>
      </c>
      <c r="C135" s="19">
        <v>34</v>
      </c>
      <c r="D135" s="28">
        <v>137</v>
      </c>
      <c r="E135" s="13">
        <v>30</v>
      </c>
      <c r="F135" s="19">
        <v>11</v>
      </c>
      <c r="G135" s="13">
        <v>2018</v>
      </c>
      <c r="H135" s="171" t="s">
        <v>40</v>
      </c>
      <c r="I135" s="48">
        <v>15859</v>
      </c>
      <c r="J135" s="13" t="s">
        <v>23</v>
      </c>
      <c r="K135" s="19" t="s">
        <v>21</v>
      </c>
      <c r="L135" s="30" t="s">
        <v>44</v>
      </c>
      <c r="M135" s="108">
        <v>0</v>
      </c>
      <c r="N135" s="95">
        <v>0</v>
      </c>
      <c r="O135" s="95" t="s">
        <v>1</v>
      </c>
      <c r="P135" s="106" t="s">
        <v>51</v>
      </c>
      <c r="Q135" s="107" t="s">
        <v>1</v>
      </c>
      <c r="R135" s="95" t="s">
        <v>1</v>
      </c>
      <c r="S135" s="108">
        <v>0</v>
      </c>
      <c r="T135" s="109" t="s">
        <v>51</v>
      </c>
      <c r="U135" s="109" t="s">
        <v>51</v>
      </c>
    </row>
    <row r="136" spans="1:21" ht="15" customHeight="1" x14ac:dyDescent="0.25">
      <c r="A136" s="166"/>
      <c r="B136" s="13">
        <v>165</v>
      </c>
      <c r="C136" s="19">
        <v>35</v>
      </c>
      <c r="D136" s="28">
        <v>138</v>
      </c>
      <c r="E136" s="13">
        <v>30</v>
      </c>
      <c r="F136" s="19">
        <v>11</v>
      </c>
      <c r="G136" s="13">
        <v>2018</v>
      </c>
      <c r="H136" s="171" t="s">
        <v>40</v>
      </c>
      <c r="I136" s="48">
        <v>15859</v>
      </c>
      <c r="J136" s="13" t="s">
        <v>23</v>
      </c>
      <c r="K136" s="19" t="s">
        <v>21</v>
      </c>
      <c r="L136" s="30" t="s">
        <v>44</v>
      </c>
      <c r="M136" s="108">
        <v>0</v>
      </c>
      <c r="N136" s="95">
        <v>0</v>
      </c>
      <c r="O136" s="95">
        <v>0</v>
      </c>
      <c r="P136" s="106" t="s">
        <v>52</v>
      </c>
      <c r="Q136" s="107" t="s">
        <v>1</v>
      </c>
      <c r="R136" s="95" t="s">
        <v>1</v>
      </c>
      <c r="S136" s="108" t="s">
        <v>1</v>
      </c>
      <c r="T136" s="109" t="s">
        <v>51</v>
      </c>
      <c r="U136" s="109" t="s">
        <v>51</v>
      </c>
    </row>
    <row r="137" spans="1:21" ht="15" customHeight="1" x14ac:dyDescent="0.25">
      <c r="A137" s="166"/>
      <c r="B137" s="13">
        <v>166</v>
      </c>
      <c r="C137" s="19">
        <v>36</v>
      </c>
      <c r="D137" s="28">
        <v>141</v>
      </c>
      <c r="E137" s="13">
        <v>10</v>
      </c>
      <c r="F137" s="19">
        <v>12</v>
      </c>
      <c r="G137" s="13">
        <v>2018</v>
      </c>
      <c r="H137" s="171" t="s">
        <v>40</v>
      </c>
      <c r="I137" s="48">
        <v>15859</v>
      </c>
      <c r="J137" s="13" t="s">
        <v>27</v>
      </c>
      <c r="K137" s="19" t="s">
        <v>21</v>
      </c>
      <c r="L137" s="30" t="s">
        <v>44</v>
      </c>
      <c r="M137" s="108">
        <v>0</v>
      </c>
      <c r="N137" s="95" t="s">
        <v>1</v>
      </c>
      <c r="O137" s="95">
        <v>0</v>
      </c>
      <c r="P137" s="106" t="s">
        <v>51</v>
      </c>
      <c r="Q137" s="107" t="s">
        <v>1</v>
      </c>
      <c r="R137" s="95" t="s">
        <v>1</v>
      </c>
      <c r="S137" s="108" t="s">
        <v>1</v>
      </c>
      <c r="T137" s="109" t="s">
        <v>51</v>
      </c>
      <c r="U137" s="109" t="s">
        <v>51</v>
      </c>
    </row>
    <row r="138" spans="1:21" ht="15" customHeight="1" x14ac:dyDescent="0.25">
      <c r="A138" s="166"/>
      <c r="B138" s="13">
        <v>167</v>
      </c>
      <c r="C138" s="19">
        <v>38</v>
      </c>
      <c r="D138" s="28">
        <v>150</v>
      </c>
      <c r="E138" s="13">
        <v>10</v>
      </c>
      <c r="F138" s="19">
        <v>1</v>
      </c>
      <c r="G138" s="13">
        <v>2019</v>
      </c>
      <c r="H138" s="171" t="s">
        <v>40</v>
      </c>
      <c r="I138" s="48"/>
      <c r="J138" s="13" t="s">
        <v>27</v>
      </c>
      <c r="K138" s="19" t="s">
        <v>21</v>
      </c>
      <c r="L138" s="30" t="s">
        <v>44</v>
      </c>
      <c r="M138" s="108">
        <v>0</v>
      </c>
      <c r="N138" s="95" t="s">
        <v>1</v>
      </c>
      <c r="O138" s="95">
        <v>0</v>
      </c>
      <c r="P138" s="106" t="s">
        <v>51</v>
      </c>
      <c r="Q138" s="107" t="s">
        <v>1</v>
      </c>
      <c r="R138" s="95">
        <v>1</v>
      </c>
      <c r="S138" s="108" t="s">
        <v>1</v>
      </c>
      <c r="T138" s="109">
        <v>1</v>
      </c>
      <c r="U138" s="109">
        <v>1</v>
      </c>
    </row>
    <row r="139" spans="1:21" ht="15" customHeight="1" x14ac:dyDescent="0.25">
      <c r="A139" s="166"/>
      <c r="B139" s="13">
        <v>168</v>
      </c>
      <c r="C139" s="19">
        <v>39</v>
      </c>
      <c r="D139" s="28">
        <v>151</v>
      </c>
      <c r="E139" s="13">
        <v>10</v>
      </c>
      <c r="F139" s="19">
        <v>1</v>
      </c>
      <c r="G139" s="13">
        <v>2019</v>
      </c>
      <c r="H139" s="171" t="s">
        <v>40</v>
      </c>
      <c r="I139" s="48"/>
      <c r="J139" s="13" t="s">
        <v>27</v>
      </c>
      <c r="K139" s="19" t="s">
        <v>21</v>
      </c>
      <c r="L139" s="30" t="s">
        <v>44</v>
      </c>
      <c r="M139" s="108">
        <v>0</v>
      </c>
      <c r="N139" s="95">
        <v>0</v>
      </c>
      <c r="O139" s="95">
        <v>0</v>
      </c>
      <c r="P139" s="106" t="s">
        <v>52</v>
      </c>
      <c r="Q139" s="107" t="s">
        <v>1</v>
      </c>
      <c r="R139" s="95" t="s">
        <v>1</v>
      </c>
      <c r="S139" s="108" t="s">
        <v>1</v>
      </c>
      <c r="T139" s="109" t="s">
        <v>51</v>
      </c>
      <c r="U139" s="109" t="s">
        <v>51</v>
      </c>
    </row>
    <row r="140" spans="1:21" ht="15" customHeight="1" x14ac:dyDescent="0.25">
      <c r="A140" s="166"/>
      <c r="B140" s="13">
        <v>169</v>
      </c>
      <c r="C140" s="19">
        <v>46</v>
      </c>
      <c r="D140" s="28">
        <v>1257</v>
      </c>
      <c r="E140" s="13">
        <v>7</v>
      </c>
      <c r="F140" s="19">
        <v>12</v>
      </c>
      <c r="G140" s="13">
        <v>2018</v>
      </c>
      <c r="H140" s="171" t="s">
        <v>40</v>
      </c>
      <c r="I140" s="48"/>
      <c r="J140" s="13" t="s">
        <v>28</v>
      </c>
      <c r="K140" s="19" t="s">
        <v>46</v>
      </c>
      <c r="L140" s="30" t="s">
        <v>44</v>
      </c>
      <c r="M140" s="108">
        <v>0</v>
      </c>
      <c r="N140" s="95">
        <v>0</v>
      </c>
      <c r="O140" s="95">
        <v>0</v>
      </c>
      <c r="P140" s="106" t="s">
        <v>52</v>
      </c>
      <c r="Q140" s="107" t="s">
        <v>1</v>
      </c>
      <c r="R140" s="95" t="s">
        <v>1</v>
      </c>
      <c r="S140" s="108" t="s">
        <v>1</v>
      </c>
      <c r="T140" s="109" t="s">
        <v>51</v>
      </c>
      <c r="U140" s="109" t="s">
        <v>51</v>
      </c>
    </row>
    <row r="141" spans="1:21" ht="15" customHeight="1" x14ac:dyDescent="0.25">
      <c r="A141" s="166"/>
      <c r="B141" s="13">
        <v>170</v>
      </c>
      <c r="C141" s="19">
        <v>47</v>
      </c>
      <c r="D141" s="28">
        <v>1209</v>
      </c>
      <c r="E141" s="13">
        <v>7</v>
      </c>
      <c r="F141" s="19">
        <v>12</v>
      </c>
      <c r="G141" s="13">
        <v>2018</v>
      </c>
      <c r="H141" s="171" t="s">
        <v>40</v>
      </c>
      <c r="I141" s="48"/>
      <c r="J141" s="13" t="s">
        <v>28</v>
      </c>
      <c r="K141" s="19" t="s">
        <v>46</v>
      </c>
      <c r="L141" s="30" t="s">
        <v>44</v>
      </c>
      <c r="M141" s="108">
        <v>0</v>
      </c>
      <c r="N141" s="95">
        <v>0</v>
      </c>
      <c r="O141" s="95">
        <v>0</v>
      </c>
      <c r="P141" s="106" t="s">
        <v>52</v>
      </c>
      <c r="Q141" s="107" t="s">
        <v>1</v>
      </c>
      <c r="R141" s="95" t="s">
        <v>1</v>
      </c>
      <c r="S141" s="108" t="s">
        <v>1</v>
      </c>
      <c r="T141" s="109" t="s">
        <v>51</v>
      </c>
      <c r="U141" s="109" t="s">
        <v>51</v>
      </c>
    </row>
    <row r="142" spans="1:21" ht="15" customHeight="1" x14ac:dyDescent="0.25">
      <c r="A142" s="166"/>
      <c r="B142" s="13">
        <v>171</v>
      </c>
      <c r="C142" s="19">
        <v>48</v>
      </c>
      <c r="D142" s="28">
        <v>1301</v>
      </c>
      <c r="E142" s="13">
        <v>7</v>
      </c>
      <c r="F142" s="19">
        <v>12</v>
      </c>
      <c r="G142" s="13">
        <v>2018</v>
      </c>
      <c r="H142" s="171" t="s">
        <v>40</v>
      </c>
      <c r="I142" s="48"/>
      <c r="J142" s="13" t="s">
        <v>28</v>
      </c>
      <c r="K142" s="19" t="s">
        <v>46</v>
      </c>
      <c r="L142" s="30" t="s">
        <v>44</v>
      </c>
      <c r="M142" s="108">
        <v>0</v>
      </c>
      <c r="N142" s="95">
        <v>0</v>
      </c>
      <c r="O142" s="95">
        <v>0</v>
      </c>
      <c r="P142" s="106" t="s">
        <v>52</v>
      </c>
      <c r="Q142" s="107" t="s">
        <v>1</v>
      </c>
      <c r="R142" s="95" t="s">
        <v>1</v>
      </c>
      <c r="S142" s="108">
        <v>0</v>
      </c>
      <c r="T142" s="109" t="s">
        <v>51</v>
      </c>
      <c r="U142" s="109" t="s">
        <v>51</v>
      </c>
    </row>
    <row r="143" spans="1:21" ht="15" customHeight="1" x14ac:dyDescent="0.25">
      <c r="A143" s="166"/>
      <c r="B143" s="15">
        <v>172</v>
      </c>
      <c r="C143" s="21">
        <v>49</v>
      </c>
      <c r="D143" s="20">
        <v>1306</v>
      </c>
      <c r="E143" s="15">
        <v>7</v>
      </c>
      <c r="F143" s="21">
        <v>12</v>
      </c>
      <c r="G143" s="15">
        <v>2018</v>
      </c>
      <c r="H143" s="168" t="s">
        <v>40</v>
      </c>
      <c r="I143" s="47"/>
      <c r="J143" s="15" t="s">
        <v>28</v>
      </c>
      <c r="K143" s="21" t="s">
        <v>46</v>
      </c>
      <c r="L143" s="24" t="s">
        <v>44</v>
      </c>
      <c r="M143" s="98">
        <v>0</v>
      </c>
      <c r="N143" s="91" t="s">
        <v>1</v>
      </c>
      <c r="O143" s="91">
        <v>0</v>
      </c>
      <c r="P143" s="97" t="s">
        <v>51</v>
      </c>
      <c r="Q143" s="90" t="s">
        <v>1</v>
      </c>
      <c r="R143" s="91" t="s">
        <v>1</v>
      </c>
      <c r="S143" s="98">
        <v>0</v>
      </c>
      <c r="T143" s="99" t="s">
        <v>51</v>
      </c>
      <c r="U143" s="99" t="s">
        <v>51</v>
      </c>
    </row>
    <row r="144" spans="1:21" ht="15" customHeight="1" x14ac:dyDescent="0.25">
      <c r="A144" s="166"/>
      <c r="B144" s="1">
        <v>173</v>
      </c>
      <c r="C144" s="18">
        <v>51</v>
      </c>
      <c r="D144" s="10">
        <v>1348</v>
      </c>
      <c r="E144" s="1">
        <v>7</v>
      </c>
      <c r="F144" s="18">
        <v>12</v>
      </c>
      <c r="G144" s="1">
        <v>2018</v>
      </c>
      <c r="H144" s="169" t="s">
        <v>40</v>
      </c>
      <c r="I144" s="45"/>
      <c r="J144" s="1" t="s">
        <v>28</v>
      </c>
      <c r="K144" s="18" t="s">
        <v>46</v>
      </c>
      <c r="L144" s="6" t="s">
        <v>44</v>
      </c>
      <c r="M144" s="110">
        <v>0</v>
      </c>
      <c r="N144" s="57">
        <v>0</v>
      </c>
      <c r="O144" s="57">
        <v>0</v>
      </c>
      <c r="P144" s="93" t="s">
        <v>52</v>
      </c>
      <c r="Q144" s="94">
        <v>0</v>
      </c>
      <c r="R144" s="57" t="s">
        <v>1</v>
      </c>
      <c r="S144" s="59">
        <v>0</v>
      </c>
      <c r="T144" s="96" t="s">
        <v>51</v>
      </c>
      <c r="U144" s="57" t="s">
        <v>51</v>
      </c>
    </row>
    <row r="145" spans="1:22" ht="15" customHeight="1" x14ac:dyDescent="0.25">
      <c r="A145" s="166"/>
      <c r="B145" s="5">
        <v>174</v>
      </c>
      <c r="C145" s="17">
        <v>52</v>
      </c>
      <c r="D145" s="25">
        <v>1349</v>
      </c>
      <c r="E145" s="5">
        <v>7</v>
      </c>
      <c r="F145" s="17">
        <v>12</v>
      </c>
      <c r="G145" s="5">
        <v>2018</v>
      </c>
      <c r="H145" s="170" t="s">
        <v>40</v>
      </c>
      <c r="I145" s="46"/>
      <c r="J145" s="5" t="s">
        <v>28</v>
      </c>
      <c r="K145" s="17" t="s">
        <v>46</v>
      </c>
      <c r="L145" s="27" t="s">
        <v>44</v>
      </c>
      <c r="M145" s="103">
        <v>0</v>
      </c>
      <c r="N145" s="102">
        <v>0</v>
      </c>
      <c r="O145" s="57">
        <v>0</v>
      </c>
      <c r="P145" s="100" t="s">
        <v>52</v>
      </c>
      <c r="Q145" s="101" t="s">
        <v>1</v>
      </c>
      <c r="R145" s="102" t="s">
        <v>1</v>
      </c>
      <c r="S145" s="103">
        <v>0</v>
      </c>
      <c r="T145" s="104" t="s">
        <v>51</v>
      </c>
      <c r="U145" s="104" t="s">
        <v>51</v>
      </c>
    </row>
    <row r="146" spans="1:22" ht="15" customHeight="1" x14ac:dyDescent="0.25">
      <c r="A146" s="166"/>
      <c r="B146" s="5">
        <v>175</v>
      </c>
      <c r="C146" s="17">
        <v>53</v>
      </c>
      <c r="D146" s="25">
        <v>523883</v>
      </c>
      <c r="E146" s="5">
        <v>14</v>
      </c>
      <c r="F146" s="17">
        <v>12</v>
      </c>
      <c r="G146" s="5">
        <v>2018</v>
      </c>
      <c r="H146" s="170" t="s">
        <v>40</v>
      </c>
      <c r="I146" s="46">
        <v>19322</v>
      </c>
      <c r="J146" s="5" t="s">
        <v>29</v>
      </c>
      <c r="K146" s="17" t="s">
        <v>21</v>
      </c>
      <c r="L146" s="27" t="s">
        <v>44</v>
      </c>
      <c r="M146" s="103">
        <v>0</v>
      </c>
      <c r="N146" s="102" t="s">
        <v>1</v>
      </c>
      <c r="O146" s="57" t="s">
        <v>1</v>
      </c>
      <c r="P146" s="100" t="s">
        <v>51</v>
      </c>
      <c r="Q146" s="101">
        <v>1</v>
      </c>
      <c r="R146" s="102">
        <v>1</v>
      </c>
      <c r="S146" s="103" t="s">
        <v>1</v>
      </c>
      <c r="T146" s="104">
        <v>2</v>
      </c>
      <c r="U146" s="104">
        <v>2</v>
      </c>
    </row>
    <row r="147" spans="1:22" ht="15" customHeight="1" x14ac:dyDescent="0.25">
      <c r="A147" s="166"/>
      <c r="B147" s="5">
        <v>176</v>
      </c>
      <c r="C147" s="17">
        <v>54</v>
      </c>
      <c r="D147" s="25">
        <v>524791</v>
      </c>
      <c r="E147" s="5">
        <v>14</v>
      </c>
      <c r="F147" s="17">
        <v>12</v>
      </c>
      <c r="G147" s="5">
        <v>2018</v>
      </c>
      <c r="H147" s="170" t="s">
        <v>40</v>
      </c>
      <c r="I147" s="46">
        <v>19322</v>
      </c>
      <c r="J147" s="5" t="s">
        <v>29</v>
      </c>
      <c r="K147" s="17" t="s">
        <v>21</v>
      </c>
      <c r="L147" s="27" t="s">
        <v>44</v>
      </c>
      <c r="M147" s="103">
        <v>0</v>
      </c>
      <c r="N147" s="102" t="s">
        <v>1</v>
      </c>
      <c r="O147" s="102">
        <v>0</v>
      </c>
      <c r="P147" s="100" t="s">
        <v>51</v>
      </c>
      <c r="Q147" s="101" t="s">
        <v>1</v>
      </c>
      <c r="R147" s="102" t="s">
        <v>1</v>
      </c>
      <c r="S147" s="103" t="s">
        <v>1</v>
      </c>
      <c r="T147" s="104" t="s">
        <v>51</v>
      </c>
      <c r="U147" s="104" t="s">
        <v>51</v>
      </c>
    </row>
    <row r="148" spans="1:22" ht="15" customHeight="1" x14ac:dyDescent="0.25">
      <c r="A148" s="166"/>
      <c r="B148" s="5">
        <v>177</v>
      </c>
      <c r="C148" s="17">
        <v>55</v>
      </c>
      <c r="D148" s="25">
        <v>524792</v>
      </c>
      <c r="E148" s="5">
        <v>14</v>
      </c>
      <c r="F148" s="17">
        <v>12</v>
      </c>
      <c r="G148" s="5">
        <v>2018</v>
      </c>
      <c r="H148" s="170" t="s">
        <v>40</v>
      </c>
      <c r="I148" s="46">
        <v>19322</v>
      </c>
      <c r="J148" s="5" t="s">
        <v>29</v>
      </c>
      <c r="K148" s="17" t="s">
        <v>21</v>
      </c>
      <c r="L148" s="27" t="s">
        <v>44</v>
      </c>
      <c r="M148" s="103">
        <v>0</v>
      </c>
      <c r="N148" s="102">
        <v>0</v>
      </c>
      <c r="O148" s="102">
        <v>0</v>
      </c>
      <c r="P148" s="100" t="s">
        <v>52</v>
      </c>
      <c r="Q148" s="101" t="s">
        <v>1</v>
      </c>
      <c r="R148" s="102" t="s">
        <v>1</v>
      </c>
      <c r="S148" s="103">
        <v>0</v>
      </c>
      <c r="T148" s="104" t="s">
        <v>51</v>
      </c>
      <c r="U148" s="104" t="s">
        <v>51</v>
      </c>
    </row>
    <row r="149" spans="1:22" ht="15" customHeight="1" x14ac:dyDescent="0.25">
      <c r="A149" s="166"/>
      <c r="B149" s="5">
        <v>178</v>
      </c>
      <c r="C149" s="17">
        <v>56</v>
      </c>
      <c r="D149" s="25">
        <v>524793</v>
      </c>
      <c r="E149" s="5">
        <v>14</v>
      </c>
      <c r="F149" s="17">
        <v>12</v>
      </c>
      <c r="G149" s="5">
        <v>2018</v>
      </c>
      <c r="H149" s="170" t="s">
        <v>40</v>
      </c>
      <c r="I149" s="46">
        <v>19322</v>
      </c>
      <c r="J149" s="5" t="s">
        <v>29</v>
      </c>
      <c r="K149" s="17" t="s">
        <v>21</v>
      </c>
      <c r="L149" s="27" t="s">
        <v>44</v>
      </c>
      <c r="M149" s="103">
        <v>0</v>
      </c>
      <c r="N149" s="102">
        <v>0</v>
      </c>
      <c r="O149" s="102">
        <v>0</v>
      </c>
      <c r="P149" s="100" t="s">
        <v>52</v>
      </c>
      <c r="Q149" s="101" t="s">
        <v>1</v>
      </c>
      <c r="R149" s="102" t="s">
        <v>1</v>
      </c>
      <c r="S149" s="103" t="s">
        <v>1</v>
      </c>
      <c r="T149" s="104" t="s">
        <v>51</v>
      </c>
      <c r="U149" s="104" t="s">
        <v>51</v>
      </c>
    </row>
    <row r="150" spans="1:22" ht="15" customHeight="1" x14ac:dyDescent="0.25">
      <c r="A150" s="166"/>
      <c r="B150" s="5">
        <v>179</v>
      </c>
      <c r="C150" s="17">
        <v>57</v>
      </c>
      <c r="D150" s="25">
        <v>524794</v>
      </c>
      <c r="E150" s="5">
        <v>14</v>
      </c>
      <c r="F150" s="17">
        <v>12</v>
      </c>
      <c r="G150" s="5">
        <v>2018</v>
      </c>
      <c r="H150" s="170" t="s">
        <v>40</v>
      </c>
      <c r="I150" s="46">
        <v>19322</v>
      </c>
      <c r="J150" s="5" t="s">
        <v>29</v>
      </c>
      <c r="K150" s="17" t="s">
        <v>21</v>
      </c>
      <c r="L150" s="27" t="s">
        <v>44</v>
      </c>
      <c r="M150" s="103">
        <v>0</v>
      </c>
      <c r="N150" s="102" t="s">
        <v>1</v>
      </c>
      <c r="O150" s="102" t="s">
        <v>1</v>
      </c>
      <c r="P150" s="100" t="s">
        <v>51</v>
      </c>
      <c r="Q150" s="101" t="s">
        <v>1</v>
      </c>
      <c r="R150" s="102" t="s">
        <v>1</v>
      </c>
      <c r="S150" s="103">
        <v>0</v>
      </c>
      <c r="T150" s="104" t="s">
        <v>51</v>
      </c>
      <c r="U150" s="104" t="s">
        <v>51</v>
      </c>
    </row>
    <row r="151" spans="1:22" ht="15" customHeight="1" x14ac:dyDescent="0.25">
      <c r="A151" s="166"/>
      <c r="B151" s="5">
        <v>180</v>
      </c>
      <c r="C151" s="17">
        <v>58</v>
      </c>
      <c r="D151" s="25">
        <v>524811</v>
      </c>
      <c r="E151" s="5">
        <v>14</v>
      </c>
      <c r="F151" s="17">
        <v>12</v>
      </c>
      <c r="G151" s="5">
        <v>2018</v>
      </c>
      <c r="H151" s="170" t="s">
        <v>40</v>
      </c>
      <c r="I151" s="46">
        <v>19322</v>
      </c>
      <c r="J151" s="5" t="s">
        <v>29</v>
      </c>
      <c r="K151" s="17" t="s">
        <v>21</v>
      </c>
      <c r="L151" s="27" t="s">
        <v>44</v>
      </c>
      <c r="M151" s="103">
        <v>0</v>
      </c>
      <c r="N151" s="102" t="s">
        <v>1</v>
      </c>
      <c r="O151" s="102" t="s">
        <v>1</v>
      </c>
      <c r="P151" s="100" t="s">
        <v>51</v>
      </c>
      <c r="Q151" s="101" t="s">
        <v>1</v>
      </c>
      <c r="R151" s="102" t="s">
        <v>1</v>
      </c>
      <c r="S151" s="103">
        <v>0</v>
      </c>
      <c r="T151" s="104" t="s">
        <v>51</v>
      </c>
      <c r="U151" s="104" t="s">
        <v>51</v>
      </c>
    </row>
    <row r="152" spans="1:22" ht="15" customHeight="1" x14ac:dyDescent="0.25">
      <c r="A152" s="166"/>
      <c r="B152" s="5">
        <v>181</v>
      </c>
      <c r="C152" s="17">
        <v>59</v>
      </c>
      <c r="D152" s="25">
        <v>524813</v>
      </c>
      <c r="E152" s="5">
        <v>14</v>
      </c>
      <c r="F152" s="17">
        <v>12</v>
      </c>
      <c r="G152" s="5">
        <v>2018</v>
      </c>
      <c r="H152" s="170" t="s">
        <v>40</v>
      </c>
      <c r="I152" s="46">
        <v>19322</v>
      </c>
      <c r="J152" s="5" t="s">
        <v>29</v>
      </c>
      <c r="K152" s="17" t="s">
        <v>21</v>
      </c>
      <c r="L152" s="27" t="s">
        <v>44</v>
      </c>
      <c r="M152" s="103">
        <v>0</v>
      </c>
      <c r="N152" s="102">
        <v>0</v>
      </c>
      <c r="O152" s="102">
        <v>0</v>
      </c>
      <c r="P152" s="100" t="s">
        <v>52</v>
      </c>
      <c r="Q152" s="101" t="s">
        <v>1</v>
      </c>
      <c r="R152" s="102" t="s">
        <v>1</v>
      </c>
      <c r="S152" s="103">
        <v>0</v>
      </c>
      <c r="T152" s="104" t="s">
        <v>51</v>
      </c>
      <c r="U152" s="104" t="s">
        <v>51</v>
      </c>
    </row>
    <row r="153" spans="1:22" ht="15" customHeight="1" x14ac:dyDescent="0.25">
      <c r="A153" s="166"/>
      <c r="B153" s="5">
        <v>182</v>
      </c>
      <c r="C153" s="17">
        <v>60</v>
      </c>
      <c r="D153" s="25">
        <v>520062</v>
      </c>
      <c r="E153" s="5">
        <v>24</v>
      </c>
      <c r="F153" s="17">
        <v>11</v>
      </c>
      <c r="G153" s="5">
        <v>2018</v>
      </c>
      <c r="H153" s="170" t="s">
        <v>40</v>
      </c>
      <c r="I153" s="46">
        <v>15344</v>
      </c>
      <c r="J153" s="5" t="s">
        <v>30</v>
      </c>
      <c r="K153" s="17" t="s">
        <v>21</v>
      </c>
      <c r="L153" s="27" t="s">
        <v>44</v>
      </c>
      <c r="M153" s="103">
        <v>0</v>
      </c>
      <c r="N153" s="102">
        <v>0</v>
      </c>
      <c r="O153" s="102">
        <v>0</v>
      </c>
      <c r="P153" s="100" t="s">
        <v>52</v>
      </c>
      <c r="Q153" s="101" t="s">
        <v>1</v>
      </c>
      <c r="R153" s="102" t="s">
        <v>1</v>
      </c>
      <c r="S153" s="103">
        <v>0</v>
      </c>
      <c r="T153" s="104" t="s">
        <v>51</v>
      </c>
      <c r="U153" s="104" t="s">
        <v>51</v>
      </c>
    </row>
    <row r="154" spans="1:22" ht="15" customHeight="1" x14ac:dyDescent="0.25">
      <c r="A154" s="166"/>
      <c r="B154" s="5">
        <v>183</v>
      </c>
      <c r="C154" s="17">
        <v>61</v>
      </c>
      <c r="D154" s="25">
        <v>520065</v>
      </c>
      <c r="E154" s="5">
        <v>24</v>
      </c>
      <c r="F154" s="17">
        <v>11</v>
      </c>
      <c r="G154" s="5">
        <v>2018</v>
      </c>
      <c r="H154" s="170" t="s">
        <v>40</v>
      </c>
      <c r="I154" s="46">
        <v>15344</v>
      </c>
      <c r="J154" s="5" t="s">
        <v>30</v>
      </c>
      <c r="K154" s="17" t="s">
        <v>21</v>
      </c>
      <c r="L154" s="27" t="s">
        <v>44</v>
      </c>
      <c r="M154" s="103">
        <v>0</v>
      </c>
      <c r="N154" s="102" t="s">
        <v>1</v>
      </c>
      <c r="O154" s="102">
        <v>0</v>
      </c>
      <c r="P154" s="100" t="s">
        <v>51</v>
      </c>
      <c r="Q154" s="101" t="s">
        <v>1</v>
      </c>
      <c r="R154" s="102" t="s">
        <v>1</v>
      </c>
      <c r="S154" s="103" t="s">
        <v>1</v>
      </c>
      <c r="T154" s="104" t="s">
        <v>51</v>
      </c>
      <c r="U154" s="104" t="s">
        <v>51</v>
      </c>
    </row>
    <row r="155" spans="1:22" ht="15" customHeight="1" x14ac:dyDescent="0.25">
      <c r="A155" s="166"/>
      <c r="B155" s="5">
        <v>184</v>
      </c>
      <c r="C155" s="17">
        <v>62</v>
      </c>
      <c r="D155" s="25">
        <v>523910</v>
      </c>
      <c r="E155" s="5">
        <v>14</v>
      </c>
      <c r="F155" s="17">
        <v>12</v>
      </c>
      <c r="G155" s="5">
        <v>2018</v>
      </c>
      <c r="H155" s="170" t="s">
        <v>40</v>
      </c>
      <c r="I155" s="46">
        <v>19322</v>
      </c>
      <c r="J155" s="5" t="s">
        <v>29</v>
      </c>
      <c r="K155" s="17" t="s">
        <v>21</v>
      </c>
      <c r="L155" s="27" t="s">
        <v>44</v>
      </c>
      <c r="M155" s="103">
        <v>0</v>
      </c>
      <c r="N155" s="102">
        <v>0</v>
      </c>
      <c r="O155" s="102" t="s">
        <v>1</v>
      </c>
      <c r="P155" s="100" t="s">
        <v>51</v>
      </c>
      <c r="Q155" s="101" t="s">
        <v>1</v>
      </c>
      <c r="R155" s="102" t="s">
        <v>1</v>
      </c>
      <c r="S155" s="103">
        <v>0</v>
      </c>
      <c r="T155" s="104" t="s">
        <v>51</v>
      </c>
      <c r="U155" s="104" t="s">
        <v>51</v>
      </c>
    </row>
    <row r="156" spans="1:22" ht="15" customHeight="1" x14ac:dyDescent="0.25">
      <c r="A156" s="166"/>
      <c r="B156" s="5">
        <v>185</v>
      </c>
      <c r="C156" s="17">
        <v>63</v>
      </c>
      <c r="D156" s="25">
        <v>554891</v>
      </c>
      <c r="E156" s="5">
        <v>22</v>
      </c>
      <c r="F156" s="17">
        <v>11</v>
      </c>
      <c r="G156" s="5">
        <v>2018</v>
      </c>
      <c r="H156" s="170" t="s">
        <v>40</v>
      </c>
      <c r="I156" s="46"/>
      <c r="J156" s="5" t="s">
        <v>31</v>
      </c>
      <c r="K156" s="17" t="s">
        <v>21</v>
      </c>
      <c r="L156" s="27" t="s">
        <v>44</v>
      </c>
      <c r="M156" s="103">
        <v>0</v>
      </c>
      <c r="N156" s="102">
        <v>0</v>
      </c>
      <c r="O156" s="102">
        <v>0</v>
      </c>
      <c r="P156" s="100" t="s">
        <v>52</v>
      </c>
      <c r="Q156" s="101" t="s">
        <v>1</v>
      </c>
      <c r="R156" s="102" t="s">
        <v>1</v>
      </c>
      <c r="S156" s="103">
        <v>0</v>
      </c>
      <c r="T156" s="104" t="s">
        <v>51</v>
      </c>
      <c r="U156" s="104" t="s">
        <v>51</v>
      </c>
    </row>
    <row r="157" spans="1:22" ht="15" customHeight="1" x14ac:dyDescent="0.25">
      <c r="A157" s="166"/>
      <c r="B157" s="15">
        <v>186</v>
      </c>
      <c r="C157" s="21">
        <v>64</v>
      </c>
      <c r="D157" s="20">
        <v>554896</v>
      </c>
      <c r="E157" s="15">
        <v>22</v>
      </c>
      <c r="F157" s="21">
        <v>11</v>
      </c>
      <c r="G157" s="15">
        <v>2018</v>
      </c>
      <c r="H157" s="168" t="s">
        <v>40</v>
      </c>
      <c r="I157" s="47"/>
      <c r="J157" s="15" t="s">
        <v>31</v>
      </c>
      <c r="K157" s="21" t="s">
        <v>21</v>
      </c>
      <c r="L157" s="24" t="s">
        <v>44</v>
      </c>
      <c r="M157" s="59">
        <v>0</v>
      </c>
      <c r="N157" s="57">
        <v>0</v>
      </c>
      <c r="O157" s="57">
        <v>0</v>
      </c>
      <c r="P157" s="93" t="s">
        <v>52</v>
      </c>
      <c r="Q157" s="94" t="s">
        <v>1</v>
      </c>
      <c r="R157" s="57" t="s">
        <v>1</v>
      </c>
      <c r="S157" s="59" t="s">
        <v>1</v>
      </c>
      <c r="T157" s="96" t="s">
        <v>51</v>
      </c>
      <c r="U157" s="96" t="s">
        <v>51</v>
      </c>
    </row>
    <row r="158" spans="1:22" ht="15" customHeight="1" x14ac:dyDescent="0.25">
      <c r="A158" s="166"/>
      <c r="B158" s="1">
        <v>187</v>
      </c>
      <c r="C158" s="18">
        <v>65</v>
      </c>
      <c r="D158" s="10">
        <v>554912</v>
      </c>
      <c r="E158" s="1">
        <v>22</v>
      </c>
      <c r="F158" s="18">
        <v>11</v>
      </c>
      <c r="G158" s="1">
        <v>2018</v>
      </c>
      <c r="H158" s="169" t="s">
        <v>40</v>
      </c>
      <c r="I158" s="45"/>
      <c r="J158" s="1" t="s">
        <v>31</v>
      </c>
      <c r="K158" s="18" t="s">
        <v>21</v>
      </c>
      <c r="L158" s="12" t="s">
        <v>44</v>
      </c>
      <c r="M158" s="98">
        <v>0</v>
      </c>
      <c r="N158" s="91">
        <v>0</v>
      </c>
      <c r="O158" s="91">
        <v>0</v>
      </c>
      <c r="P158" s="97" t="s">
        <v>52</v>
      </c>
      <c r="Q158" s="90" t="s">
        <v>1</v>
      </c>
      <c r="R158" s="91" t="s">
        <v>1</v>
      </c>
      <c r="S158" s="98" t="s">
        <v>1</v>
      </c>
      <c r="T158" s="99" t="s">
        <v>51</v>
      </c>
      <c r="U158" s="99" t="s">
        <v>51</v>
      </c>
    </row>
    <row r="159" spans="1:22" ht="15" customHeight="1" x14ac:dyDescent="0.25">
      <c r="A159" s="166"/>
      <c r="B159" s="15">
        <v>188</v>
      </c>
      <c r="C159" s="21">
        <v>66</v>
      </c>
      <c r="D159" s="20">
        <v>554916</v>
      </c>
      <c r="E159" s="15">
        <v>22</v>
      </c>
      <c r="F159" s="21">
        <v>11</v>
      </c>
      <c r="G159" s="15">
        <v>2018</v>
      </c>
      <c r="H159" s="168" t="s">
        <v>40</v>
      </c>
      <c r="I159" s="47"/>
      <c r="J159" s="15" t="s">
        <v>31</v>
      </c>
      <c r="K159" s="21" t="s">
        <v>21</v>
      </c>
      <c r="L159" s="24" t="s">
        <v>44</v>
      </c>
      <c r="M159" s="59">
        <v>0</v>
      </c>
      <c r="N159" s="57">
        <v>0</v>
      </c>
      <c r="O159" s="57">
        <v>0</v>
      </c>
      <c r="P159" s="93" t="s">
        <v>52</v>
      </c>
      <c r="Q159" s="94" t="s">
        <v>1</v>
      </c>
      <c r="R159" s="57" t="s">
        <v>1</v>
      </c>
      <c r="S159" s="59">
        <v>0</v>
      </c>
      <c r="T159" s="96" t="s">
        <v>51</v>
      </c>
      <c r="U159" s="60" t="s">
        <v>51</v>
      </c>
    </row>
    <row r="160" spans="1:22" ht="15" customHeight="1" x14ac:dyDescent="0.25">
      <c r="A160" s="166"/>
      <c r="B160" s="15">
        <v>189</v>
      </c>
      <c r="C160" s="21">
        <v>67</v>
      </c>
      <c r="D160" s="20">
        <v>554918</v>
      </c>
      <c r="E160" s="15">
        <v>22</v>
      </c>
      <c r="F160" s="21">
        <v>11</v>
      </c>
      <c r="G160" s="15">
        <v>2018</v>
      </c>
      <c r="H160" s="168" t="s">
        <v>40</v>
      </c>
      <c r="I160" s="47"/>
      <c r="J160" s="15" t="s">
        <v>31</v>
      </c>
      <c r="K160" s="21" t="s">
        <v>21</v>
      </c>
      <c r="L160" s="24" t="s">
        <v>44</v>
      </c>
      <c r="M160" s="59">
        <v>0</v>
      </c>
      <c r="N160" s="57">
        <v>0</v>
      </c>
      <c r="O160" s="57">
        <v>0</v>
      </c>
      <c r="P160" s="93" t="s">
        <v>52</v>
      </c>
      <c r="Q160" s="94">
        <v>1</v>
      </c>
      <c r="R160" s="57">
        <v>1</v>
      </c>
      <c r="S160" s="59" t="s">
        <v>1</v>
      </c>
      <c r="T160" s="96">
        <v>2</v>
      </c>
      <c r="U160" s="183">
        <v>2</v>
      </c>
      <c r="V160" s="184"/>
    </row>
    <row r="161" spans="1:21" ht="15" customHeight="1" x14ac:dyDescent="0.25">
      <c r="A161" s="166"/>
      <c r="B161" s="1">
        <v>190</v>
      </c>
      <c r="C161" s="18">
        <v>68</v>
      </c>
      <c r="D161" s="10">
        <v>557214</v>
      </c>
      <c r="E161" s="1">
        <v>24</v>
      </c>
      <c r="F161" s="18">
        <v>11</v>
      </c>
      <c r="G161" s="1">
        <v>2018</v>
      </c>
      <c r="H161" s="169" t="s">
        <v>40</v>
      </c>
      <c r="I161" s="45">
        <v>15344</v>
      </c>
      <c r="J161" s="1" t="s">
        <v>30</v>
      </c>
      <c r="K161" s="18" t="s">
        <v>21</v>
      </c>
      <c r="L161" s="12" t="s">
        <v>44</v>
      </c>
      <c r="M161" s="98">
        <v>0</v>
      </c>
      <c r="N161" s="91">
        <v>0</v>
      </c>
      <c r="O161" s="91">
        <v>0</v>
      </c>
      <c r="P161" s="97" t="s">
        <v>52</v>
      </c>
      <c r="Q161" s="90" t="s">
        <v>1</v>
      </c>
      <c r="R161" s="91" t="s">
        <v>1</v>
      </c>
      <c r="S161" s="98">
        <v>0</v>
      </c>
      <c r="T161" s="99" t="s">
        <v>51</v>
      </c>
      <c r="U161" s="113" t="s">
        <v>51</v>
      </c>
    </row>
    <row r="162" spans="1:21" ht="15" customHeight="1" x14ac:dyDescent="0.25">
      <c r="A162" s="166"/>
      <c r="B162" s="15">
        <v>191</v>
      </c>
      <c r="C162" s="21">
        <v>69</v>
      </c>
      <c r="D162" s="20">
        <v>566800</v>
      </c>
      <c r="E162" s="15">
        <v>24</v>
      </c>
      <c r="F162" s="21">
        <v>11</v>
      </c>
      <c r="G162" s="15">
        <v>2018</v>
      </c>
      <c r="H162" s="168" t="s">
        <v>40</v>
      </c>
      <c r="I162" s="47">
        <v>15344</v>
      </c>
      <c r="J162" s="15" t="s">
        <v>30</v>
      </c>
      <c r="K162" s="21" t="s">
        <v>21</v>
      </c>
      <c r="L162" s="24" t="s">
        <v>44</v>
      </c>
      <c r="M162" s="59">
        <v>0</v>
      </c>
      <c r="N162" s="57" t="s">
        <v>1</v>
      </c>
      <c r="O162" s="57">
        <v>0</v>
      </c>
      <c r="P162" s="93" t="s">
        <v>51</v>
      </c>
      <c r="Q162" s="94" t="s">
        <v>1</v>
      </c>
      <c r="R162" s="57" t="s">
        <v>1</v>
      </c>
      <c r="S162" s="59" t="s">
        <v>1</v>
      </c>
      <c r="T162" s="96" t="s">
        <v>51</v>
      </c>
      <c r="U162" s="60" t="s">
        <v>51</v>
      </c>
    </row>
    <row r="163" spans="1:21" ht="15" customHeight="1" x14ac:dyDescent="0.25">
      <c r="A163" s="166"/>
      <c r="B163" s="13">
        <v>192</v>
      </c>
      <c r="C163" s="19">
        <v>77</v>
      </c>
      <c r="D163" s="28">
        <v>738249</v>
      </c>
      <c r="E163" s="13">
        <v>23</v>
      </c>
      <c r="F163" s="19">
        <v>11</v>
      </c>
      <c r="G163" s="13">
        <v>2018</v>
      </c>
      <c r="H163" s="171" t="s">
        <v>40</v>
      </c>
      <c r="I163" s="48"/>
      <c r="J163" s="13" t="s">
        <v>32</v>
      </c>
      <c r="K163" s="19" t="s">
        <v>21</v>
      </c>
      <c r="L163" s="30" t="s">
        <v>44</v>
      </c>
      <c r="M163" s="108">
        <v>0</v>
      </c>
      <c r="N163" s="95">
        <v>0</v>
      </c>
      <c r="O163" s="95">
        <v>0</v>
      </c>
      <c r="P163" s="106" t="s">
        <v>52</v>
      </c>
      <c r="Q163" s="107">
        <v>0</v>
      </c>
      <c r="R163" s="95" t="s">
        <v>1</v>
      </c>
      <c r="S163" s="108" t="s">
        <v>1</v>
      </c>
      <c r="T163" s="109" t="s">
        <v>51</v>
      </c>
      <c r="U163" s="106" t="s">
        <v>51</v>
      </c>
    </row>
    <row r="164" spans="1:21" ht="15" customHeight="1" x14ac:dyDescent="0.25">
      <c r="A164" s="166"/>
      <c r="B164" s="14">
        <v>193</v>
      </c>
      <c r="C164" s="14">
        <v>82</v>
      </c>
      <c r="D164" s="28">
        <v>524784</v>
      </c>
      <c r="E164" s="13">
        <v>14</v>
      </c>
      <c r="F164" s="19">
        <v>10</v>
      </c>
      <c r="G164" s="13">
        <v>2018</v>
      </c>
      <c r="H164" s="171" t="s">
        <v>40</v>
      </c>
      <c r="I164" s="48">
        <v>19322</v>
      </c>
      <c r="J164" s="13" t="s">
        <v>29</v>
      </c>
      <c r="K164" s="19" t="s">
        <v>21</v>
      </c>
      <c r="L164" s="30" t="s">
        <v>44</v>
      </c>
      <c r="M164" s="108">
        <v>0</v>
      </c>
      <c r="N164" s="95" t="s">
        <v>1</v>
      </c>
      <c r="O164" s="95">
        <v>0</v>
      </c>
      <c r="P164" s="106" t="s">
        <v>51</v>
      </c>
      <c r="Q164" s="107" t="s">
        <v>1</v>
      </c>
      <c r="R164" s="95" t="s">
        <v>1</v>
      </c>
      <c r="S164" s="108">
        <v>0</v>
      </c>
      <c r="T164" s="109" t="s">
        <v>51</v>
      </c>
      <c r="U164" s="109" t="s">
        <v>51</v>
      </c>
    </row>
    <row r="165" spans="1:21" ht="15" customHeight="1" x14ac:dyDescent="0.25">
      <c r="A165" s="166"/>
      <c r="B165" s="14">
        <v>194</v>
      </c>
      <c r="C165" s="14">
        <v>83</v>
      </c>
      <c r="D165" s="28">
        <v>738379</v>
      </c>
      <c r="E165" s="13">
        <v>14</v>
      </c>
      <c r="F165" s="19">
        <v>10</v>
      </c>
      <c r="G165" s="13">
        <v>2018</v>
      </c>
      <c r="H165" s="171" t="s">
        <v>40</v>
      </c>
      <c r="I165" s="48"/>
      <c r="J165" s="13" t="s">
        <v>32</v>
      </c>
      <c r="K165" s="19" t="s">
        <v>21</v>
      </c>
      <c r="L165" s="30" t="s">
        <v>44</v>
      </c>
      <c r="M165" s="108">
        <v>0</v>
      </c>
      <c r="N165" s="95">
        <v>0</v>
      </c>
      <c r="O165" s="95">
        <v>0</v>
      </c>
      <c r="P165" s="106" t="s">
        <v>52</v>
      </c>
      <c r="Q165" s="107">
        <v>0</v>
      </c>
      <c r="R165" s="95" t="s">
        <v>1</v>
      </c>
      <c r="S165" s="108" t="s">
        <v>1</v>
      </c>
      <c r="T165" s="109" t="s">
        <v>51</v>
      </c>
      <c r="U165" s="109" t="s">
        <v>51</v>
      </c>
    </row>
    <row r="166" spans="1:21" ht="15" customHeight="1" x14ac:dyDescent="0.25">
      <c r="A166" s="166"/>
      <c r="B166" s="14">
        <v>195</v>
      </c>
      <c r="C166" s="14">
        <v>84</v>
      </c>
      <c r="D166" s="28">
        <v>738265</v>
      </c>
      <c r="E166" s="13">
        <v>13</v>
      </c>
      <c r="F166" s="19">
        <v>12</v>
      </c>
      <c r="G166" s="13">
        <v>2018</v>
      </c>
      <c r="H166" s="171" t="s">
        <v>40</v>
      </c>
      <c r="I166" s="48"/>
      <c r="J166" s="13" t="s">
        <v>32</v>
      </c>
      <c r="K166" s="19" t="s">
        <v>21</v>
      </c>
      <c r="L166" s="30" t="s">
        <v>44</v>
      </c>
      <c r="M166" s="108">
        <v>0</v>
      </c>
      <c r="N166" s="95">
        <v>0</v>
      </c>
      <c r="O166" s="95">
        <v>0</v>
      </c>
      <c r="P166" s="106" t="s">
        <v>52</v>
      </c>
      <c r="Q166" s="107" t="s">
        <v>1</v>
      </c>
      <c r="R166" s="95" t="s">
        <v>1</v>
      </c>
      <c r="S166" s="108" t="s">
        <v>1</v>
      </c>
      <c r="T166" s="109" t="s">
        <v>51</v>
      </c>
      <c r="U166" s="109" t="s">
        <v>51</v>
      </c>
    </row>
    <row r="167" spans="1:21" ht="15" customHeight="1" x14ac:dyDescent="0.25">
      <c r="A167" s="166"/>
      <c r="B167" s="14">
        <v>196</v>
      </c>
      <c r="C167" s="14">
        <v>85</v>
      </c>
      <c r="D167" s="28">
        <v>738237</v>
      </c>
      <c r="E167" s="13">
        <v>13</v>
      </c>
      <c r="F167" s="19">
        <v>12</v>
      </c>
      <c r="G167" s="13">
        <v>2018</v>
      </c>
      <c r="H167" s="171" t="s">
        <v>40</v>
      </c>
      <c r="I167" s="48"/>
      <c r="J167" s="13" t="s">
        <v>32</v>
      </c>
      <c r="K167" s="19" t="s">
        <v>21</v>
      </c>
      <c r="L167" s="30" t="s">
        <v>44</v>
      </c>
      <c r="M167" s="108">
        <v>0</v>
      </c>
      <c r="N167" s="95" t="s">
        <v>1</v>
      </c>
      <c r="O167" s="95">
        <v>0</v>
      </c>
      <c r="P167" s="106" t="s">
        <v>51</v>
      </c>
      <c r="Q167" s="107" t="s">
        <v>1</v>
      </c>
      <c r="R167" s="95" t="s">
        <v>1</v>
      </c>
      <c r="S167" s="108">
        <v>0</v>
      </c>
      <c r="T167" s="109" t="s">
        <v>51</v>
      </c>
      <c r="U167" s="109" t="s">
        <v>51</v>
      </c>
    </row>
    <row r="168" spans="1:21" ht="15" customHeight="1" x14ac:dyDescent="0.25">
      <c r="A168" s="166"/>
      <c r="B168" s="16">
        <v>197</v>
      </c>
      <c r="C168" s="14">
        <v>86</v>
      </c>
      <c r="D168" s="28">
        <v>738394</v>
      </c>
      <c r="E168" s="13">
        <v>13</v>
      </c>
      <c r="F168" s="19">
        <v>12</v>
      </c>
      <c r="G168" s="13">
        <v>2018</v>
      </c>
      <c r="H168" s="171" t="s">
        <v>40</v>
      </c>
      <c r="I168" s="48"/>
      <c r="J168" s="13" t="s">
        <v>32</v>
      </c>
      <c r="K168" s="19" t="s">
        <v>21</v>
      </c>
      <c r="L168" s="30" t="s">
        <v>44</v>
      </c>
      <c r="M168" s="108">
        <v>0</v>
      </c>
      <c r="N168" s="95">
        <v>0</v>
      </c>
      <c r="O168" s="95">
        <v>0</v>
      </c>
      <c r="P168" s="106" t="s">
        <v>52</v>
      </c>
      <c r="Q168" s="107">
        <v>1</v>
      </c>
      <c r="R168" s="95" t="s">
        <v>1</v>
      </c>
      <c r="S168" s="108" t="s">
        <v>1</v>
      </c>
      <c r="T168" s="109">
        <v>1</v>
      </c>
      <c r="U168" s="109">
        <v>1</v>
      </c>
    </row>
    <row r="169" spans="1:21" ht="15" customHeight="1" x14ac:dyDescent="0.25">
      <c r="A169" s="166"/>
      <c r="B169" s="239">
        <v>198</v>
      </c>
      <c r="C169" s="239">
        <v>87</v>
      </c>
      <c r="D169" s="25">
        <v>47440</v>
      </c>
      <c r="E169" s="5">
        <v>13</v>
      </c>
      <c r="F169" s="17">
        <v>12</v>
      </c>
      <c r="G169" s="5">
        <v>2018</v>
      </c>
      <c r="H169" s="170" t="s">
        <v>40</v>
      </c>
      <c r="I169" s="46"/>
      <c r="J169" s="5" t="s">
        <v>32</v>
      </c>
      <c r="K169" s="17" t="s">
        <v>21</v>
      </c>
      <c r="L169" s="27" t="s">
        <v>44</v>
      </c>
      <c r="M169" s="103">
        <v>0</v>
      </c>
      <c r="N169" s="102">
        <v>0</v>
      </c>
      <c r="O169" s="102">
        <v>0</v>
      </c>
      <c r="P169" s="100" t="s">
        <v>52</v>
      </c>
      <c r="Q169" s="101" t="s">
        <v>1</v>
      </c>
      <c r="R169" s="102" t="s">
        <v>1</v>
      </c>
      <c r="S169" s="103" t="s">
        <v>1</v>
      </c>
      <c r="T169" s="104" t="s">
        <v>51</v>
      </c>
      <c r="U169" s="104" t="s">
        <v>51</v>
      </c>
    </row>
    <row r="170" spans="1:21" ht="15" customHeight="1" x14ac:dyDescent="0.25">
      <c r="A170" s="166"/>
      <c r="B170" s="16">
        <v>199</v>
      </c>
      <c r="C170" s="21">
        <v>88</v>
      </c>
      <c r="D170" s="241" t="s">
        <v>19</v>
      </c>
      <c r="E170" s="16">
        <v>7</v>
      </c>
      <c r="F170" s="21">
        <v>7</v>
      </c>
      <c r="G170" s="241">
        <v>2021</v>
      </c>
      <c r="H170" s="22" t="s">
        <v>40</v>
      </c>
      <c r="I170" s="242"/>
      <c r="J170" s="21" t="s">
        <v>48</v>
      </c>
      <c r="K170" s="21" t="s">
        <v>45</v>
      </c>
      <c r="L170" s="241" t="s">
        <v>44</v>
      </c>
      <c r="M170" s="103">
        <v>0</v>
      </c>
      <c r="N170" s="21">
        <v>0</v>
      </c>
      <c r="O170" s="138">
        <v>0</v>
      </c>
      <c r="P170" s="100" t="s">
        <v>52</v>
      </c>
      <c r="Q170" s="140" t="s">
        <v>1</v>
      </c>
      <c r="R170" s="140" t="s">
        <v>1</v>
      </c>
      <c r="S170" s="21">
        <v>0</v>
      </c>
      <c r="T170" s="143" t="s">
        <v>51</v>
      </c>
      <c r="U170" s="104" t="s">
        <v>51</v>
      </c>
    </row>
    <row r="171" spans="1:21" ht="15" customHeight="1" x14ac:dyDescent="0.25">
      <c r="A171" s="166"/>
      <c r="B171" s="16">
        <v>200</v>
      </c>
      <c r="C171" s="21">
        <v>90</v>
      </c>
      <c r="D171" s="241" t="s">
        <v>19</v>
      </c>
      <c r="E171" s="16">
        <v>17</v>
      </c>
      <c r="F171" s="21">
        <v>7</v>
      </c>
      <c r="G171" s="241">
        <v>2021</v>
      </c>
      <c r="H171" s="168" t="s">
        <v>40</v>
      </c>
      <c r="I171" s="242"/>
      <c r="J171" s="21" t="s">
        <v>47</v>
      </c>
      <c r="K171" s="21" t="s">
        <v>45</v>
      </c>
      <c r="L171" s="241" t="s">
        <v>44</v>
      </c>
      <c r="M171" s="103">
        <v>0</v>
      </c>
      <c r="N171" s="21">
        <v>0</v>
      </c>
      <c r="O171" s="138">
        <v>0</v>
      </c>
      <c r="P171" s="96" t="s">
        <v>52</v>
      </c>
      <c r="Q171" s="140" t="s">
        <v>1</v>
      </c>
      <c r="R171" s="140" t="s">
        <v>1</v>
      </c>
      <c r="S171" s="140" t="s">
        <v>1</v>
      </c>
      <c r="T171" s="143" t="s">
        <v>51</v>
      </c>
      <c r="U171" s="104" t="s">
        <v>51</v>
      </c>
    </row>
    <row r="172" spans="1:21" ht="15" customHeight="1" x14ac:dyDescent="0.25">
      <c r="A172" s="166"/>
      <c r="B172" s="16">
        <v>201</v>
      </c>
      <c r="C172" s="21">
        <v>92</v>
      </c>
      <c r="D172" s="241" t="s">
        <v>19</v>
      </c>
      <c r="E172" s="16">
        <v>28</v>
      </c>
      <c r="F172" s="21">
        <v>4</v>
      </c>
      <c r="G172" s="241">
        <v>2021</v>
      </c>
      <c r="H172" s="168" t="s">
        <v>40</v>
      </c>
      <c r="I172" s="242"/>
      <c r="J172" s="21" t="s">
        <v>47</v>
      </c>
      <c r="K172" s="21" t="s">
        <v>45</v>
      </c>
      <c r="L172" s="241" t="s">
        <v>44</v>
      </c>
      <c r="M172" s="103">
        <v>0</v>
      </c>
      <c r="N172" s="21" t="s">
        <v>1</v>
      </c>
      <c r="O172" s="138">
        <v>0</v>
      </c>
      <c r="P172" s="106" t="s">
        <v>51</v>
      </c>
      <c r="Q172" s="140" t="s">
        <v>1</v>
      </c>
      <c r="R172" s="140" t="s">
        <v>1</v>
      </c>
      <c r="S172" s="140" t="s">
        <v>1</v>
      </c>
      <c r="T172" s="143" t="s">
        <v>51</v>
      </c>
      <c r="U172" s="104" t="s">
        <v>51</v>
      </c>
    </row>
    <row r="173" spans="1:21" ht="15" customHeight="1" x14ac:dyDescent="0.25">
      <c r="A173" s="166"/>
      <c r="B173" s="16">
        <v>202</v>
      </c>
      <c r="C173" s="21">
        <v>94</v>
      </c>
      <c r="D173" s="241" t="s">
        <v>19</v>
      </c>
      <c r="E173" s="16">
        <v>30</v>
      </c>
      <c r="F173" s="21">
        <v>4</v>
      </c>
      <c r="G173" s="241">
        <v>2021</v>
      </c>
      <c r="H173" s="168" t="s">
        <v>40</v>
      </c>
      <c r="I173" s="242"/>
      <c r="J173" s="21" t="s">
        <v>47</v>
      </c>
      <c r="K173" s="21" t="s">
        <v>45</v>
      </c>
      <c r="L173" s="241" t="s">
        <v>44</v>
      </c>
      <c r="M173" s="103">
        <v>0</v>
      </c>
      <c r="N173" s="21" t="s">
        <v>1</v>
      </c>
      <c r="O173" s="138">
        <v>0</v>
      </c>
      <c r="P173" s="106" t="s">
        <v>51</v>
      </c>
      <c r="Q173" s="140" t="s">
        <v>1</v>
      </c>
      <c r="R173" s="140" t="s">
        <v>1</v>
      </c>
      <c r="S173" s="140" t="s">
        <v>1</v>
      </c>
      <c r="T173" s="143" t="s">
        <v>51</v>
      </c>
      <c r="U173" s="104" t="s">
        <v>51</v>
      </c>
    </row>
    <row r="174" spans="1:21" ht="15" customHeight="1" x14ac:dyDescent="0.25">
      <c r="A174" s="166"/>
      <c r="B174" s="16">
        <v>203</v>
      </c>
      <c r="C174" s="21">
        <v>96</v>
      </c>
      <c r="D174" s="241" t="s">
        <v>19</v>
      </c>
      <c r="E174" s="16">
        <v>1</v>
      </c>
      <c r="F174" s="21">
        <v>5</v>
      </c>
      <c r="G174" s="241">
        <v>2021</v>
      </c>
      <c r="H174" s="168" t="s">
        <v>40</v>
      </c>
      <c r="I174" s="242"/>
      <c r="J174" s="21" t="s">
        <v>47</v>
      </c>
      <c r="K174" s="21" t="s">
        <v>45</v>
      </c>
      <c r="L174" s="241" t="s">
        <v>44</v>
      </c>
      <c r="M174" s="103">
        <v>0</v>
      </c>
      <c r="N174" s="21" t="s">
        <v>1</v>
      </c>
      <c r="O174" s="138">
        <v>0</v>
      </c>
      <c r="P174" s="106" t="s">
        <v>51</v>
      </c>
      <c r="Q174" s="16">
        <v>1</v>
      </c>
      <c r="R174" s="21">
        <v>1</v>
      </c>
      <c r="S174" s="140" t="s">
        <v>1</v>
      </c>
      <c r="T174" s="241">
        <v>2</v>
      </c>
      <c r="U174" s="22">
        <v>2</v>
      </c>
    </row>
    <row r="175" spans="1:21" ht="15" customHeight="1" x14ac:dyDescent="0.25">
      <c r="A175" s="166"/>
      <c r="B175" s="16">
        <v>204</v>
      </c>
      <c r="C175" s="21">
        <v>98</v>
      </c>
      <c r="D175" s="241" t="s">
        <v>19</v>
      </c>
      <c r="E175" s="16">
        <v>29</v>
      </c>
      <c r="F175" s="17">
        <v>4</v>
      </c>
      <c r="G175" s="241">
        <v>2021</v>
      </c>
      <c r="H175" s="168" t="s">
        <v>40</v>
      </c>
      <c r="I175" s="242"/>
      <c r="J175" s="21" t="s">
        <v>47</v>
      </c>
      <c r="K175" s="21" t="s">
        <v>45</v>
      </c>
      <c r="L175" s="241" t="s">
        <v>44</v>
      </c>
      <c r="M175" s="103">
        <v>0</v>
      </c>
      <c r="N175" s="21" t="s">
        <v>1</v>
      </c>
      <c r="O175" s="138">
        <v>0</v>
      </c>
      <c r="P175" s="106" t="s">
        <v>51</v>
      </c>
      <c r="Q175" s="140" t="s">
        <v>1</v>
      </c>
      <c r="R175" s="140" t="s">
        <v>1</v>
      </c>
      <c r="S175" s="140" t="s">
        <v>1</v>
      </c>
      <c r="T175" s="143" t="s">
        <v>51</v>
      </c>
      <c r="U175" s="104" t="s">
        <v>51</v>
      </c>
    </row>
    <row r="176" spans="1:21" ht="15" customHeight="1" x14ac:dyDescent="0.25">
      <c r="A176" s="166"/>
      <c r="B176" s="16">
        <v>205</v>
      </c>
      <c r="C176" s="21">
        <v>99</v>
      </c>
      <c r="D176" s="241" t="s">
        <v>19</v>
      </c>
      <c r="E176" s="16">
        <v>22</v>
      </c>
      <c r="F176" s="21">
        <v>7</v>
      </c>
      <c r="G176" s="241">
        <v>2021</v>
      </c>
      <c r="H176" s="168" t="s">
        <v>40</v>
      </c>
      <c r="I176" s="242"/>
      <c r="J176" s="21" t="s">
        <v>47</v>
      </c>
      <c r="K176" s="21" t="s">
        <v>45</v>
      </c>
      <c r="L176" s="241" t="s">
        <v>44</v>
      </c>
      <c r="M176" s="103">
        <v>0</v>
      </c>
      <c r="N176" s="21">
        <v>0</v>
      </c>
      <c r="O176" s="138">
        <v>0</v>
      </c>
      <c r="P176" s="96" t="s">
        <v>52</v>
      </c>
      <c r="Q176" s="140" t="s">
        <v>1</v>
      </c>
      <c r="R176" s="140" t="s">
        <v>1</v>
      </c>
      <c r="S176" s="140" t="s">
        <v>1</v>
      </c>
      <c r="T176" s="143" t="s">
        <v>51</v>
      </c>
      <c r="U176" s="104" t="s">
        <v>51</v>
      </c>
    </row>
    <row r="177" spans="1:21" ht="15" customHeight="1" x14ac:dyDescent="0.25">
      <c r="A177" s="166"/>
      <c r="B177" s="16">
        <v>206</v>
      </c>
      <c r="C177" s="21">
        <v>100</v>
      </c>
      <c r="D177" s="241" t="s">
        <v>19</v>
      </c>
      <c r="E177" s="16">
        <v>27</v>
      </c>
      <c r="F177" s="21">
        <v>4</v>
      </c>
      <c r="G177" s="241">
        <v>2021</v>
      </c>
      <c r="H177" s="168" t="s">
        <v>40</v>
      </c>
      <c r="I177" s="242"/>
      <c r="J177" s="21" t="s">
        <v>47</v>
      </c>
      <c r="K177" s="21" t="s">
        <v>45</v>
      </c>
      <c r="L177" s="241" t="s">
        <v>44</v>
      </c>
      <c r="M177" s="110">
        <v>0</v>
      </c>
      <c r="N177" s="21" t="s">
        <v>1</v>
      </c>
      <c r="O177" s="138">
        <v>0</v>
      </c>
      <c r="P177" s="106" t="s">
        <v>51</v>
      </c>
      <c r="Q177" s="16">
        <v>1</v>
      </c>
      <c r="R177" s="140" t="s">
        <v>1</v>
      </c>
      <c r="S177" s="140" t="s">
        <v>1</v>
      </c>
      <c r="T177" s="241">
        <v>1</v>
      </c>
      <c r="U177" s="22">
        <v>1</v>
      </c>
    </row>
    <row r="178" spans="1:21" ht="15" customHeight="1" x14ac:dyDescent="0.25"/>
    <row r="179" spans="1:21" ht="15" customHeight="1" x14ac:dyDescent="0.25"/>
    <row r="180" spans="1:21" ht="15" customHeight="1" x14ac:dyDescent="0.25"/>
    <row r="181" spans="1:21" ht="15" customHeight="1" x14ac:dyDescent="0.25"/>
    <row r="182" spans="1:21" ht="15" customHeight="1" x14ac:dyDescent="0.25"/>
    <row r="183" spans="1:21" ht="15" customHeight="1" x14ac:dyDescent="0.25"/>
    <row r="184" spans="1:21" ht="15" customHeight="1" x14ac:dyDescent="0.25"/>
    <row r="185" spans="1:21" ht="15" customHeight="1" x14ac:dyDescent="0.25"/>
    <row r="186" spans="1:21" ht="15" customHeight="1" x14ac:dyDescent="0.25"/>
    <row r="187" spans="1:21" ht="15" customHeight="1" x14ac:dyDescent="0.25"/>
    <row r="188" spans="1:21" ht="15" customHeight="1" x14ac:dyDescent="0.25"/>
    <row r="189" spans="1:21" ht="15" customHeight="1" x14ac:dyDescent="0.25"/>
    <row r="190" spans="1:21" ht="15" customHeight="1" x14ac:dyDescent="0.25"/>
    <row r="191" spans="1:21" ht="15" customHeight="1" x14ac:dyDescent="0.25"/>
    <row r="192" spans="1:21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</sheetData>
  <autoFilter ref="B12:U177" xr:uid="{00000000-0009-0000-0000-000000000000}">
    <filterColumn colId="3" showButton="0"/>
    <filterColumn colId="4" showButton="0"/>
    <filterColumn colId="6">
      <customFilters>
        <customFilter operator="notEqual" val=" "/>
      </customFilters>
    </filterColumn>
    <filterColumn colId="7" showButton="0"/>
    <filterColumn colId="8" showButton="0"/>
    <filterColumn colId="9" showButton="0"/>
    <sortState xmlns:xlrd2="http://schemas.microsoft.com/office/spreadsheetml/2017/richdata2" ref="B41:U169">
      <sortCondition ref="B12:B169"/>
    </sortState>
  </autoFilter>
  <sortState xmlns:xlrd2="http://schemas.microsoft.com/office/spreadsheetml/2017/richdata2" ref="B14:U169">
    <sortCondition ref="B14:B169"/>
  </sortState>
  <mergeCells count="15">
    <mergeCell ref="E12:G12"/>
    <mergeCell ref="H12:H13"/>
    <mergeCell ref="D12:D13"/>
    <mergeCell ref="C12:C13"/>
    <mergeCell ref="B12:B13"/>
    <mergeCell ref="R12:R13"/>
    <mergeCell ref="S12:S13"/>
    <mergeCell ref="T12:T13"/>
    <mergeCell ref="U12:U13"/>
    <mergeCell ref="I12:L12"/>
    <mergeCell ref="M12:M13"/>
    <mergeCell ref="N12:N13"/>
    <mergeCell ref="O12:O13"/>
    <mergeCell ref="Q12:Q13"/>
    <mergeCell ref="P12:P1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78"/>
  <sheetViews>
    <sheetView showGridLines="0" tabSelected="1" topLeftCell="B12" zoomScaleNormal="100" workbookViewId="0">
      <pane xSplit="2" ySplit="2" topLeftCell="D115" activePane="bottomRight" state="frozen"/>
      <selection activeCell="B12" sqref="B12"/>
      <selection pane="topRight" activeCell="D12" sqref="D12"/>
      <selection pane="bottomLeft" activeCell="B14" sqref="B14"/>
      <selection pane="bottomRight" activeCell="B124" sqref="A124:XFD124"/>
    </sheetView>
  </sheetViews>
  <sheetFormatPr baseColWidth="10" defaultRowHeight="15" x14ac:dyDescent="0.25"/>
  <cols>
    <col min="2" max="7" width="15.7109375" customWidth="1"/>
    <col min="8" max="8" width="20.7109375" customWidth="1"/>
    <col min="9" max="9" width="15.7109375" customWidth="1"/>
    <col min="10" max="10" width="20.7109375" customWidth="1"/>
    <col min="11" max="12" width="15.7109375" customWidth="1"/>
    <col min="13" max="21" width="20.7109375" customWidth="1"/>
  </cols>
  <sheetData>
    <row r="1" spans="1:21" ht="15.75" thickBot="1" x14ac:dyDescent="0.3"/>
    <row r="2" spans="1:21" ht="21" x14ac:dyDescent="0.35">
      <c r="E2" s="78" t="s">
        <v>4</v>
      </c>
      <c r="F2" s="67"/>
      <c r="G2" s="77"/>
      <c r="H2" s="68"/>
      <c r="I2" s="68"/>
      <c r="J2" s="69"/>
      <c r="K2" s="79"/>
    </row>
    <row r="3" spans="1:21" x14ac:dyDescent="0.25">
      <c r="E3" s="70"/>
      <c r="F3" s="64">
        <v>0</v>
      </c>
      <c r="G3" s="76" t="s">
        <v>56</v>
      </c>
      <c r="H3" s="64"/>
      <c r="I3" s="64"/>
      <c r="J3" s="71"/>
      <c r="K3" s="79"/>
    </row>
    <row r="4" spans="1:21" x14ac:dyDescent="0.25">
      <c r="E4" s="72"/>
      <c r="F4" s="64" t="s">
        <v>54</v>
      </c>
      <c r="G4" s="66" t="s">
        <v>147</v>
      </c>
      <c r="H4" s="64"/>
      <c r="I4" s="64"/>
      <c r="J4" s="71"/>
      <c r="K4" s="79"/>
    </row>
    <row r="5" spans="1:21" ht="15.75" thickBot="1" x14ac:dyDescent="0.3">
      <c r="E5" s="72"/>
      <c r="F5" s="64"/>
      <c r="G5" s="76"/>
      <c r="H5" s="64"/>
      <c r="I5" s="64"/>
      <c r="J5" s="71"/>
    </row>
    <row r="6" spans="1:21" ht="15.75" thickBot="1" x14ac:dyDescent="0.3">
      <c r="E6" s="72"/>
      <c r="F6" s="61"/>
      <c r="G6" s="76" t="s">
        <v>5</v>
      </c>
      <c r="H6" s="64"/>
      <c r="I6" s="64"/>
      <c r="J6" s="71"/>
    </row>
    <row r="7" spans="1:21" ht="15.75" thickBot="1" x14ac:dyDescent="0.3">
      <c r="E7" s="72"/>
      <c r="F7" s="62"/>
      <c r="G7" s="66" t="s">
        <v>55</v>
      </c>
      <c r="H7" s="64"/>
      <c r="I7" s="64"/>
      <c r="J7" s="71"/>
    </row>
    <row r="8" spans="1:21" ht="15.75" thickBot="1" x14ac:dyDescent="0.3">
      <c r="E8" s="72"/>
      <c r="F8" s="63"/>
      <c r="G8" s="66" t="s">
        <v>57</v>
      </c>
      <c r="H8" s="64"/>
      <c r="I8" s="64"/>
      <c r="J8" s="71"/>
    </row>
    <row r="9" spans="1:21" ht="15.75" thickBot="1" x14ac:dyDescent="0.3">
      <c r="E9" s="73"/>
      <c r="F9" s="74"/>
      <c r="G9" s="74"/>
      <c r="H9" s="74"/>
      <c r="I9" s="74"/>
      <c r="J9" s="75"/>
    </row>
    <row r="10" spans="1:21" x14ac:dyDescent="0.25">
      <c r="B10" s="87"/>
      <c r="C10" s="87"/>
      <c r="D10" s="87"/>
    </row>
    <row r="11" spans="1:21" ht="15.75" thickBot="1" x14ac:dyDescent="0.3"/>
    <row r="12" spans="1:21" ht="78" customHeight="1" x14ac:dyDescent="0.25">
      <c r="B12" s="275" t="s">
        <v>33</v>
      </c>
      <c r="C12" s="273" t="s">
        <v>17</v>
      </c>
      <c r="D12" s="271" t="s">
        <v>18</v>
      </c>
      <c r="E12" s="277" t="s">
        <v>34</v>
      </c>
      <c r="F12" s="268"/>
      <c r="G12" s="278"/>
      <c r="H12" s="269" t="s">
        <v>0</v>
      </c>
      <c r="I12" s="279" t="s">
        <v>35</v>
      </c>
      <c r="J12" s="262"/>
      <c r="K12" s="262"/>
      <c r="L12" s="263"/>
      <c r="M12" s="282" t="s">
        <v>66</v>
      </c>
      <c r="N12" s="284" t="s">
        <v>86</v>
      </c>
      <c r="O12" s="258" t="s">
        <v>58</v>
      </c>
      <c r="P12" s="286" t="s">
        <v>6</v>
      </c>
      <c r="Q12" s="264" t="s">
        <v>7</v>
      </c>
      <c r="R12" s="288" t="s">
        <v>8</v>
      </c>
      <c r="S12" s="290" t="s">
        <v>67</v>
      </c>
      <c r="T12" s="292" t="s">
        <v>13</v>
      </c>
      <c r="U12" s="280" t="s">
        <v>59</v>
      </c>
    </row>
    <row r="13" spans="1:21" ht="15.75" thickBot="1" x14ac:dyDescent="0.3">
      <c r="B13" s="276"/>
      <c r="C13" s="274"/>
      <c r="D13" s="272"/>
      <c r="E13" s="7" t="s">
        <v>36</v>
      </c>
      <c r="F13" s="7" t="s">
        <v>37</v>
      </c>
      <c r="G13" s="7" t="s">
        <v>38</v>
      </c>
      <c r="H13" s="270"/>
      <c r="I13" s="52" t="s">
        <v>41</v>
      </c>
      <c r="J13" s="8" t="s">
        <v>50</v>
      </c>
      <c r="K13" s="8" t="s">
        <v>43</v>
      </c>
      <c r="L13" s="11" t="s">
        <v>42</v>
      </c>
      <c r="M13" s="283"/>
      <c r="N13" s="285"/>
      <c r="O13" s="259"/>
      <c r="P13" s="287"/>
      <c r="Q13" s="265"/>
      <c r="R13" s="289"/>
      <c r="S13" s="291"/>
      <c r="T13" s="293"/>
      <c r="U13" s="281"/>
    </row>
    <row r="14" spans="1:21" ht="15" customHeight="1" x14ac:dyDescent="0.25">
      <c r="A14" s="166"/>
      <c r="B14" s="1">
        <v>1</v>
      </c>
      <c r="C14" s="51">
        <v>1</v>
      </c>
      <c r="D14" s="9" t="s">
        <v>19</v>
      </c>
      <c r="E14" s="1">
        <v>24</v>
      </c>
      <c r="F14" s="18">
        <v>1</v>
      </c>
      <c r="G14" s="1">
        <v>2021</v>
      </c>
      <c r="H14" s="167" t="s">
        <v>39</v>
      </c>
      <c r="I14" s="44"/>
      <c r="J14" s="6" t="s">
        <v>47</v>
      </c>
      <c r="K14" s="34" t="s">
        <v>45</v>
      </c>
      <c r="L14" s="38" t="s">
        <v>44</v>
      </c>
      <c r="M14" s="107" t="s">
        <v>1</v>
      </c>
      <c r="N14" s="57" t="s">
        <v>2</v>
      </c>
      <c r="O14" s="115" t="s">
        <v>51</v>
      </c>
      <c r="P14" s="116">
        <v>0</v>
      </c>
      <c r="Q14" s="107" t="s">
        <v>1</v>
      </c>
      <c r="R14" s="95">
        <v>0</v>
      </c>
      <c r="S14" s="117" t="s">
        <v>51</v>
      </c>
      <c r="T14" s="118">
        <v>0</v>
      </c>
      <c r="U14" s="119" t="s">
        <v>51</v>
      </c>
    </row>
    <row r="15" spans="1:21" ht="15" customHeight="1" x14ac:dyDescent="0.25">
      <c r="A15" s="166"/>
      <c r="B15" s="15">
        <v>2</v>
      </c>
      <c r="C15" s="21">
        <v>19</v>
      </c>
      <c r="D15" s="20" t="s">
        <v>19</v>
      </c>
      <c r="E15" s="15">
        <v>27</v>
      </c>
      <c r="F15" s="21">
        <v>5</v>
      </c>
      <c r="G15" s="15">
        <v>2021</v>
      </c>
      <c r="H15" s="168" t="s">
        <v>39</v>
      </c>
      <c r="I15" s="2"/>
      <c r="J15" s="23" t="s">
        <v>47</v>
      </c>
      <c r="K15" s="33" t="s">
        <v>45</v>
      </c>
      <c r="L15" s="39" t="s">
        <v>44</v>
      </c>
      <c r="M15" s="94" t="s">
        <v>1</v>
      </c>
      <c r="N15" s="57">
        <v>0</v>
      </c>
      <c r="O15" s="96" t="s">
        <v>51</v>
      </c>
      <c r="P15" s="120">
        <v>0</v>
      </c>
      <c r="Q15" s="94" t="s">
        <v>1</v>
      </c>
      <c r="R15" s="57" t="s">
        <v>1</v>
      </c>
      <c r="S15" s="121" t="s">
        <v>51</v>
      </c>
      <c r="T15" s="59">
        <v>0</v>
      </c>
      <c r="U15" s="22" t="s">
        <v>51</v>
      </c>
    </row>
    <row r="16" spans="1:21" ht="15" customHeight="1" x14ac:dyDescent="0.25">
      <c r="A16" s="166"/>
      <c r="B16" s="1">
        <v>3</v>
      </c>
      <c r="C16" s="18">
        <v>20</v>
      </c>
      <c r="D16" s="10" t="s">
        <v>19</v>
      </c>
      <c r="E16" s="1">
        <v>29</v>
      </c>
      <c r="F16" s="18">
        <v>5</v>
      </c>
      <c r="G16" s="1">
        <v>2021</v>
      </c>
      <c r="H16" s="169" t="s">
        <v>39</v>
      </c>
      <c r="I16" s="4"/>
      <c r="J16" s="6" t="s">
        <v>47</v>
      </c>
      <c r="K16" s="34" t="s">
        <v>45</v>
      </c>
      <c r="L16" s="40" t="s">
        <v>44</v>
      </c>
      <c r="M16" s="94" t="s">
        <v>1</v>
      </c>
      <c r="N16" s="57" t="s">
        <v>2</v>
      </c>
      <c r="O16" s="96" t="s">
        <v>51</v>
      </c>
      <c r="P16" s="120">
        <v>0</v>
      </c>
      <c r="Q16" s="94">
        <v>15</v>
      </c>
      <c r="R16" s="57">
        <v>0</v>
      </c>
      <c r="S16" s="121">
        <v>15</v>
      </c>
      <c r="T16" s="59">
        <v>0</v>
      </c>
      <c r="U16" s="22">
        <v>15</v>
      </c>
    </row>
    <row r="17" spans="1:21" ht="15" customHeight="1" x14ac:dyDescent="0.25">
      <c r="A17" s="166"/>
      <c r="B17" s="5">
        <v>4</v>
      </c>
      <c r="C17" s="17">
        <v>22</v>
      </c>
      <c r="D17" s="25" t="s">
        <v>19</v>
      </c>
      <c r="E17" s="5">
        <v>2</v>
      </c>
      <c r="F17" s="17">
        <v>5</v>
      </c>
      <c r="G17" s="5">
        <v>2021</v>
      </c>
      <c r="H17" s="170" t="s">
        <v>39</v>
      </c>
      <c r="I17" s="43"/>
      <c r="J17" s="5" t="s">
        <v>48</v>
      </c>
      <c r="K17" s="32" t="s">
        <v>45</v>
      </c>
      <c r="L17" s="41" t="s">
        <v>44</v>
      </c>
      <c r="M17" s="94" t="s">
        <v>1</v>
      </c>
      <c r="N17" s="57" t="s">
        <v>2</v>
      </c>
      <c r="O17" s="96" t="s">
        <v>51</v>
      </c>
      <c r="P17" s="120">
        <v>0</v>
      </c>
      <c r="Q17" s="94">
        <v>1</v>
      </c>
      <c r="R17" s="57">
        <v>0</v>
      </c>
      <c r="S17" s="121">
        <v>1</v>
      </c>
      <c r="T17" s="59">
        <v>0</v>
      </c>
      <c r="U17" s="22">
        <v>1</v>
      </c>
    </row>
    <row r="18" spans="1:21" ht="15" customHeight="1" x14ac:dyDescent="0.25">
      <c r="A18" s="166"/>
      <c r="B18" s="5">
        <v>5</v>
      </c>
      <c r="C18" s="17">
        <v>23</v>
      </c>
      <c r="D18" s="25" t="s">
        <v>19</v>
      </c>
      <c r="E18" s="5">
        <v>27</v>
      </c>
      <c r="F18" s="17">
        <v>6</v>
      </c>
      <c r="G18" s="5">
        <v>2021</v>
      </c>
      <c r="H18" s="170" t="s">
        <v>39</v>
      </c>
      <c r="I18" s="43"/>
      <c r="J18" s="5" t="s">
        <v>48</v>
      </c>
      <c r="K18" s="32" t="s">
        <v>45</v>
      </c>
      <c r="L18" s="41" t="s">
        <v>44</v>
      </c>
      <c r="M18" s="94" t="s">
        <v>1</v>
      </c>
      <c r="N18" s="57">
        <v>0</v>
      </c>
      <c r="O18" s="96" t="s">
        <v>51</v>
      </c>
      <c r="P18" s="120">
        <v>0</v>
      </c>
      <c r="Q18" s="94">
        <v>1</v>
      </c>
      <c r="R18" s="57">
        <v>0</v>
      </c>
      <c r="S18" s="121">
        <v>1</v>
      </c>
      <c r="T18" s="59" t="s">
        <v>2</v>
      </c>
      <c r="U18" s="22">
        <v>1</v>
      </c>
    </row>
    <row r="19" spans="1:21" ht="15" customHeight="1" x14ac:dyDescent="0.25">
      <c r="A19" s="166"/>
      <c r="B19" s="5">
        <v>6</v>
      </c>
      <c r="C19" s="17">
        <v>26</v>
      </c>
      <c r="D19" s="25" t="s">
        <v>19</v>
      </c>
      <c r="E19" s="5">
        <v>14</v>
      </c>
      <c r="F19" s="17">
        <v>5</v>
      </c>
      <c r="G19" s="5">
        <v>2021</v>
      </c>
      <c r="H19" s="170" t="s">
        <v>39</v>
      </c>
      <c r="I19" s="43"/>
      <c r="J19" s="26" t="s">
        <v>47</v>
      </c>
      <c r="K19" s="32" t="s">
        <v>45</v>
      </c>
      <c r="L19" s="41" t="s">
        <v>44</v>
      </c>
      <c r="M19" s="94" t="s">
        <v>1</v>
      </c>
      <c r="N19" s="57" t="s">
        <v>2</v>
      </c>
      <c r="O19" s="96" t="s">
        <v>51</v>
      </c>
      <c r="P19" s="120">
        <v>0</v>
      </c>
      <c r="Q19" s="94">
        <v>1</v>
      </c>
      <c r="R19" s="57">
        <v>0</v>
      </c>
      <c r="S19" s="121">
        <v>1</v>
      </c>
      <c r="T19" s="59">
        <v>0</v>
      </c>
      <c r="U19" s="22">
        <v>1</v>
      </c>
    </row>
    <row r="20" spans="1:21" ht="15" customHeight="1" x14ac:dyDescent="0.25">
      <c r="A20" s="166"/>
      <c r="B20" s="5">
        <v>7</v>
      </c>
      <c r="C20" s="17">
        <v>28</v>
      </c>
      <c r="D20" s="25" t="s">
        <v>19</v>
      </c>
      <c r="E20" s="5">
        <v>15</v>
      </c>
      <c r="F20" s="17">
        <v>5</v>
      </c>
      <c r="G20" s="5">
        <v>2021</v>
      </c>
      <c r="H20" s="170" t="s">
        <v>39</v>
      </c>
      <c r="I20" s="43"/>
      <c r="J20" s="26" t="s">
        <v>47</v>
      </c>
      <c r="K20" s="32" t="s">
        <v>45</v>
      </c>
      <c r="L20" s="41" t="s">
        <v>44</v>
      </c>
      <c r="M20" s="94">
        <v>3</v>
      </c>
      <c r="N20" s="57" t="s">
        <v>2</v>
      </c>
      <c r="O20" s="96">
        <v>3</v>
      </c>
      <c r="P20" s="120">
        <v>0</v>
      </c>
      <c r="Q20" s="94" t="s">
        <v>1</v>
      </c>
      <c r="R20" s="57">
        <v>0</v>
      </c>
      <c r="S20" s="121" t="s">
        <v>51</v>
      </c>
      <c r="T20" s="59">
        <v>0</v>
      </c>
      <c r="U20" s="22">
        <v>3</v>
      </c>
    </row>
    <row r="21" spans="1:21" ht="15" customHeight="1" x14ac:dyDescent="0.25">
      <c r="A21" s="166"/>
      <c r="B21" s="5">
        <v>8</v>
      </c>
      <c r="C21" s="17">
        <v>30</v>
      </c>
      <c r="D21" s="25" t="s">
        <v>19</v>
      </c>
      <c r="E21" s="5">
        <v>14</v>
      </c>
      <c r="F21" s="17">
        <v>5</v>
      </c>
      <c r="G21" s="5">
        <v>2021</v>
      </c>
      <c r="H21" s="170" t="s">
        <v>39</v>
      </c>
      <c r="I21" s="43"/>
      <c r="J21" s="26" t="s">
        <v>47</v>
      </c>
      <c r="K21" s="32" t="s">
        <v>45</v>
      </c>
      <c r="L21" s="39" t="s">
        <v>44</v>
      </c>
      <c r="M21" s="94" t="s">
        <v>1</v>
      </c>
      <c r="N21" s="57" t="s">
        <v>2</v>
      </c>
      <c r="O21" s="96" t="s">
        <v>51</v>
      </c>
      <c r="P21" s="120">
        <v>0</v>
      </c>
      <c r="Q21" s="94" t="s">
        <v>1</v>
      </c>
      <c r="R21" s="57">
        <v>0</v>
      </c>
      <c r="S21" s="121" t="s">
        <v>51</v>
      </c>
      <c r="T21" s="59" t="s">
        <v>2</v>
      </c>
      <c r="U21" s="22" t="s">
        <v>51</v>
      </c>
    </row>
    <row r="22" spans="1:21" ht="15" customHeight="1" x14ac:dyDescent="0.25">
      <c r="A22" s="166"/>
      <c r="B22" s="5">
        <v>9</v>
      </c>
      <c r="C22" s="17">
        <v>35</v>
      </c>
      <c r="D22" s="25" t="s">
        <v>19</v>
      </c>
      <c r="E22" s="5">
        <v>16</v>
      </c>
      <c r="F22" s="17">
        <v>4</v>
      </c>
      <c r="G22" s="5">
        <v>2021</v>
      </c>
      <c r="H22" s="170" t="s">
        <v>39</v>
      </c>
      <c r="I22" s="43"/>
      <c r="J22" s="26" t="s">
        <v>47</v>
      </c>
      <c r="K22" s="32" t="s">
        <v>45</v>
      </c>
      <c r="L22" s="41" t="s">
        <v>44</v>
      </c>
      <c r="M22" s="94">
        <v>1</v>
      </c>
      <c r="N22" s="57" t="s">
        <v>2</v>
      </c>
      <c r="O22" s="96">
        <v>1</v>
      </c>
      <c r="P22" s="120">
        <v>0</v>
      </c>
      <c r="Q22" s="94" t="s">
        <v>1</v>
      </c>
      <c r="R22" s="57">
        <v>0</v>
      </c>
      <c r="S22" s="121" t="s">
        <v>51</v>
      </c>
      <c r="T22" s="59" t="s">
        <v>2</v>
      </c>
      <c r="U22" s="22">
        <v>1</v>
      </c>
    </row>
    <row r="23" spans="1:21" ht="15" customHeight="1" x14ac:dyDescent="0.25">
      <c r="A23" s="166"/>
      <c r="B23" s="5">
        <v>10</v>
      </c>
      <c r="C23" s="17">
        <v>36</v>
      </c>
      <c r="D23" s="25" t="s">
        <v>19</v>
      </c>
      <c r="E23" s="5">
        <v>16</v>
      </c>
      <c r="F23" s="17">
        <v>4</v>
      </c>
      <c r="G23" s="5">
        <v>2021</v>
      </c>
      <c r="H23" s="170" t="s">
        <v>39</v>
      </c>
      <c r="I23" s="43"/>
      <c r="J23" s="26" t="s">
        <v>47</v>
      </c>
      <c r="K23" s="32" t="s">
        <v>45</v>
      </c>
      <c r="L23" s="41" t="s">
        <v>44</v>
      </c>
      <c r="M23" s="94" t="s">
        <v>1</v>
      </c>
      <c r="N23" s="57" t="s">
        <v>2</v>
      </c>
      <c r="O23" s="96" t="s">
        <v>51</v>
      </c>
      <c r="P23" s="120">
        <v>0</v>
      </c>
      <c r="Q23" s="94">
        <v>2</v>
      </c>
      <c r="R23" s="57">
        <v>0</v>
      </c>
      <c r="S23" s="121">
        <v>2</v>
      </c>
      <c r="T23" s="59" t="s">
        <v>2</v>
      </c>
      <c r="U23" s="22">
        <v>2</v>
      </c>
    </row>
    <row r="24" spans="1:21" ht="15" customHeight="1" x14ac:dyDescent="0.25">
      <c r="A24" s="166"/>
      <c r="B24" s="5">
        <v>11</v>
      </c>
      <c r="C24" s="17">
        <v>37</v>
      </c>
      <c r="D24" s="25" t="s">
        <v>19</v>
      </c>
      <c r="E24" s="5">
        <v>18</v>
      </c>
      <c r="F24" s="17">
        <v>4</v>
      </c>
      <c r="G24" s="5">
        <v>2021</v>
      </c>
      <c r="H24" s="170" t="s">
        <v>39</v>
      </c>
      <c r="I24" s="43"/>
      <c r="J24" s="26" t="s">
        <v>47</v>
      </c>
      <c r="K24" s="32" t="s">
        <v>45</v>
      </c>
      <c r="L24" s="41" t="s">
        <v>44</v>
      </c>
      <c r="M24" s="94" t="s">
        <v>1</v>
      </c>
      <c r="N24" s="57" t="s">
        <v>2</v>
      </c>
      <c r="O24" s="96" t="s">
        <v>51</v>
      </c>
      <c r="P24" s="120">
        <v>0</v>
      </c>
      <c r="Q24" s="94">
        <v>1</v>
      </c>
      <c r="R24" s="57">
        <v>0</v>
      </c>
      <c r="S24" s="121">
        <v>1</v>
      </c>
      <c r="T24" s="59" t="s">
        <v>2</v>
      </c>
      <c r="U24" s="22">
        <v>1</v>
      </c>
    </row>
    <row r="25" spans="1:21" ht="15" customHeight="1" x14ac:dyDescent="0.25">
      <c r="A25" s="166"/>
      <c r="B25" s="5">
        <v>12</v>
      </c>
      <c r="C25" s="17">
        <v>38</v>
      </c>
      <c r="D25" s="25" t="s">
        <v>19</v>
      </c>
      <c r="E25" s="5">
        <v>18</v>
      </c>
      <c r="F25" s="17">
        <v>4</v>
      </c>
      <c r="G25" s="5">
        <v>2021</v>
      </c>
      <c r="H25" s="170" t="s">
        <v>39</v>
      </c>
      <c r="I25" s="43"/>
      <c r="J25" s="26" t="s">
        <v>47</v>
      </c>
      <c r="K25" s="32" t="s">
        <v>45</v>
      </c>
      <c r="L25" s="41" t="s">
        <v>44</v>
      </c>
      <c r="M25" s="94" t="s">
        <v>1</v>
      </c>
      <c r="N25" s="57" t="s">
        <v>2</v>
      </c>
      <c r="O25" s="96" t="s">
        <v>51</v>
      </c>
      <c r="P25" s="120">
        <v>0</v>
      </c>
      <c r="Q25" s="94">
        <v>4</v>
      </c>
      <c r="R25" s="57">
        <v>0</v>
      </c>
      <c r="S25" s="121">
        <v>4</v>
      </c>
      <c r="T25" s="59">
        <v>0</v>
      </c>
      <c r="U25" s="22">
        <v>4</v>
      </c>
    </row>
    <row r="26" spans="1:21" ht="15" customHeight="1" x14ac:dyDescent="0.25">
      <c r="A26" s="166"/>
      <c r="B26" s="5">
        <v>13</v>
      </c>
      <c r="C26" s="17">
        <v>40</v>
      </c>
      <c r="D26" s="25" t="s">
        <v>19</v>
      </c>
      <c r="E26" s="5">
        <v>19</v>
      </c>
      <c r="F26" s="17">
        <v>4</v>
      </c>
      <c r="G26" s="5">
        <v>2021</v>
      </c>
      <c r="H26" s="170" t="s">
        <v>39</v>
      </c>
      <c r="I26" s="43"/>
      <c r="J26" s="26" t="s">
        <v>47</v>
      </c>
      <c r="K26" s="32" t="s">
        <v>45</v>
      </c>
      <c r="L26" s="41" t="s">
        <v>44</v>
      </c>
      <c r="M26" s="94">
        <v>1</v>
      </c>
      <c r="N26" s="57" t="s">
        <v>2</v>
      </c>
      <c r="O26" s="96">
        <v>1</v>
      </c>
      <c r="P26" s="120">
        <v>0</v>
      </c>
      <c r="Q26" s="94" t="s">
        <v>1</v>
      </c>
      <c r="R26" s="57">
        <v>0</v>
      </c>
      <c r="S26" s="121" t="s">
        <v>51</v>
      </c>
      <c r="T26" s="59">
        <v>0</v>
      </c>
      <c r="U26" s="22">
        <v>1</v>
      </c>
    </row>
    <row r="27" spans="1:21" ht="15" customHeight="1" x14ac:dyDescent="0.25">
      <c r="A27" s="166"/>
      <c r="B27" s="5">
        <v>14</v>
      </c>
      <c r="C27" s="17">
        <v>41</v>
      </c>
      <c r="D27" s="25" t="s">
        <v>19</v>
      </c>
      <c r="E27" s="5">
        <v>19</v>
      </c>
      <c r="F27" s="17">
        <v>4</v>
      </c>
      <c r="G27" s="5">
        <v>2021</v>
      </c>
      <c r="H27" s="170" t="s">
        <v>39</v>
      </c>
      <c r="I27" s="43"/>
      <c r="J27" s="26" t="s">
        <v>47</v>
      </c>
      <c r="K27" s="32" t="s">
        <v>45</v>
      </c>
      <c r="L27" s="41" t="s">
        <v>44</v>
      </c>
      <c r="M27" s="94">
        <v>3</v>
      </c>
      <c r="N27" s="57" t="s">
        <v>2</v>
      </c>
      <c r="O27" s="96">
        <v>3</v>
      </c>
      <c r="P27" s="120">
        <v>0</v>
      </c>
      <c r="Q27" s="94" t="s">
        <v>1</v>
      </c>
      <c r="R27" s="57">
        <v>0</v>
      </c>
      <c r="S27" s="121" t="s">
        <v>51</v>
      </c>
      <c r="T27" s="59" t="s">
        <v>2</v>
      </c>
      <c r="U27" s="22">
        <v>3</v>
      </c>
    </row>
    <row r="28" spans="1:21" ht="15" customHeight="1" x14ac:dyDescent="0.25">
      <c r="A28" s="166"/>
      <c r="B28" s="5">
        <v>15</v>
      </c>
      <c r="C28" s="17">
        <v>42</v>
      </c>
      <c r="D28" s="25" t="s">
        <v>19</v>
      </c>
      <c r="E28" s="5">
        <v>21</v>
      </c>
      <c r="F28" s="17">
        <v>4</v>
      </c>
      <c r="G28" s="5">
        <v>2021</v>
      </c>
      <c r="H28" s="170" t="s">
        <v>39</v>
      </c>
      <c r="I28" s="43"/>
      <c r="J28" s="26" t="s">
        <v>47</v>
      </c>
      <c r="K28" s="32" t="s">
        <v>45</v>
      </c>
      <c r="L28" s="41" t="s">
        <v>44</v>
      </c>
      <c r="M28" s="94">
        <v>2</v>
      </c>
      <c r="N28" s="57" t="s">
        <v>2</v>
      </c>
      <c r="O28" s="96">
        <v>2</v>
      </c>
      <c r="P28" s="120">
        <v>0</v>
      </c>
      <c r="Q28" s="94" t="s">
        <v>1</v>
      </c>
      <c r="R28" s="57">
        <v>0</v>
      </c>
      <c r="S28" s="121" t="s">
        <v>51</v>
      </c>
      <c r="T28" s="59" t="s">
        <v>2</v>
      </c>
      <c r="U28" s="22">
        <v>2</v>
      </c>
    </row>
    <row r="29" spans="1:21" ht="15" customHeight="1" x14ac:dyDescent="0.25">
      <c r="A29" s="166"/>
      <c r="B29" s="15">
        <v>16</v>
      </c>
      <c r="C29" s="21">
        <v>43</v>
      </c>
      <c r="D29" s="20" t="s">
        <v>19</v>
      </c>
      <c r="E29" s="15">
        <v>24</v>
      </c>
      <c r="F29" s="21">
        <v>4</v>
      </c>
      <c r="G29" s="15">
        <v>2021</v>
      </c>
      <c r="H29" s="168" t="s">
        <v>39</v>
      </c>
      <c r="I29" s="2"/>
      <c r="J29" s="23" t="s">
        <v>47</v>
      </c>
      <c r="K29" s="33" t="s">
        <v>45</v>
      </c>
      <c r="L29" s="39" t="s">
        <v>44</v>
      </c>
      <c r="M29" s="94">
        <v>1</v>
      </c>
      <c r="N29" s="57" t="s">
        <v>2</v>
      </c>
      <c r="O29" s="96">
        <v>1</v>
      </c>
      <c r="P29" s="120">
        <v>0</v>
      </c>
      <c r="Q29" s="94" t="s">
        <v>1</v>
      </c>
      <c r="R29" s="57">
        <v>0</v>
      </c>
      <c r="S29" s="121" t="s">
        <v>51</v>
      </c>
      <c r="T29" s="59">
        <v>0</v>
      </c>
      <c r="U29" s="22">
        <v>1</v>
      </c>
    </row>
    <row r="30" spans="1:21" ht="15" customHeight="1" x14ac:dyDescent="0.25">
      <c r="A30" s="166"/>
      <c r="B30" s="15">
        <v>17</v>
      </c>
      <c r="C30" s="21">
        <v>44</v>
      </c>
      <c r="D30" s="20" t="s">
        <v>19</v>
      </c>
      <c r="E30" s="15">
        <v>24</v>
      </c>
      <c r="F30" s="21">
        <v>4</v>
      </c>
      <c r="G30" s="15">
        <v>2021</v>
      </c>
      <c r="H30" s="168" t="s">
        <v>39</v>
      </c>
      <c r="I30" s="2"/>
      <c r="J30" s="23" t="s">
        <v>47</v>
      </c>
      <c r="K30" s="33" t="s">
        <v>45</v>
      </c>
      <c r="L30" s="39" t="s">
        <v>44</v>
      </c>
      <c r="M30" s="94">
        <v>2</v>
      </c>
      <c r="N30" s="57" t="s">
        <v>2</v>
      </c>
      <c r="O30" s="96">
        <v>2</v>
      </c>
      <c r="P30" s="120">
        <v>0</v>
      </c>
      <c r="Q30" s="94" t="s">
        <v>1</v>
      </c>
      <c r="R30" s="57">
        <v>0</v>
      </c>
      <c r="S30" s="121" t="s">
        <v>51</v>
      </c>
      <c r="T30" s="59">
        <v>2</v>
      </c>
      <c r="U30" s="22">
        <v>2</v>
      </c>
    </row>
    <row r="31" spans="1:21" ht="15" customHeight="1" x14ac:dyDescent="0.25">
      <c r="A31" s="166"/>
      <c r="B31" s="5">
        <v>18</v>
      </c>
      <c r="C31" s="17">
        <v>45</v>
      </c>
      <c r="D31" s="25" t="s">
        <v>19</v>
      </c>
      <c r="E31" s="5">
        <v>23</v>
      </c>
      <c r="F31" s="17">
        <v>4</v>
      </c>
      <c r="G31" s="5">
        <v>2021</v>
      </c>
      <c r="H31" s="170" t="s">
        <v>39</v>
      </c>
      <c r="I31" s="43"/>
      <c r="J31" s="26" t="s">
        <v>47</v>
      </c>
      <c r="K31" s="32" t="s">
        <v>45</v>
      </c>
      <c r="L31" s="41" t="s">
        <v>44</v>
      </c>
      <c r="M31" s="94" t="s">
        <v>1</v>
      </c>
      <c r="N31" s="57" t="s">
        <v>2</v>
      </c>
      <c r="O31" s="96" t="s">
        <v>51</v>
      </c>
      <c r="P31" s="120">
        <v>0</v>
      </c>
      <c r="Q31" s="94">
        <v>2</v>
      </c>
      <c r="R31" s="57">
        <v>0</v>
      </c>
      <c r="S31" s="121">
        <v>2</v>
      </c>
      <c r="T31" s="59" t="s">
        <v>2</v>
      </c>
      <c r="U31" s="22">
        <v>2</v>
      </c>
    </row>
    <row r="32" spans="1:21" ht="15" customHeight="1" x14ac:dyDescent="0.25">
      <c r="A32" s="166"/>
      <c r="B32" s="5">
        <v>19</v>
      </c>
      <c r="C32" s="17">
        <v>46</v>
      </c>
      <c r="D32" s="25" t="s">
        <v>19</v>
      </c>
      <c r="E32" s="5">
        <v>23</v>
      </c>
      <c r="F32" s="17">
        <v>4</v>
      </c>
      <c r="G32" s="5">
        <v>2021</v>
      </c>
      <c r="H32" s="170" t="s">
        <v>39</v>
      </c>
      <c r="I32" s="43"/>
      <c r="J32" s="26" t="s">
        <v>47</v>
      </c>
      <c r="K32" s="32" t="s">
        <v>45</v>
      </c>
      <c r="L32" s="41" t="s">
        <v>44</v>
      </c>
      <c r="M32" s="94">
        <v>2</v>
      </c>
      <c r="N32" s="57" t="s">
        <v>2</v>
      </c>
      <c r="O32" s="96">
        <v>2</v>
      </c>
      <c r="P32" s="120">
        <v>0</v>
      </c>
      <c r="Q32" s="94" t="s">
        <v>1</v>
      </c>
      <c r="R32" s="57">
        <v>0</v>
      </c>
      <c r="S32" s="121" t="s">
        <v>51</v>
      </c>
      <c r="T32" s="59">
        <v>0</v>
      </c>
      <c r="U32" s="22">
        <v>2</v>
      </c>
    </row>
    <row r="33" spans="1:21" ht="15" customHeight="1" x14ac:dyDescent="0.25">
      <c r="A33" s="166"/>
      <c r="B33" s="15">
        <v>20</v>
      </c>
      <c r="C33" s="21">
        <v>47</v>
      </c>
      <c r="D33" s="20" t="s">
        <v>19</v>
      </c>
      <c r="E33" s="31">
        <v>21</v>
      </c>
      <c r="F33" s="21">
        <v>4</v>
      </c>
      <c r="G33" s="20">
        <v>2021</v>
      </c>
      <c r="H33" s="168" t="s">
        <v>39</v>
      </c>
      <c r="I33" s="2"/>
      <c r="J33" s="33" t="s">
        <v>47</v>
      </c>
      <c r="K33" s="33" t="s">
        <v>45</v>
      </c>
      <c r="L33" s="39" t="s">
        <v>44</v>
      </c>
      <c r="M33" s="94">
        <v>2</v>
      </c>
      <c r="N33" s="57" t="s">
        <v>2</v>
      </c>
      <c r="O33" s="96">
        <v>2</v>
      </c>
      <c r="P33" s="120">
        <v>0</v>
      </c>
      <c r="Q33" s="94" t="s">
        <v>1</v>
      </c>
      <c r="R33" s="57">
        <v>0</v>
      </c>
      <c r="S33" s="121" t="s">
        <v>51</v>
      </c>
      <c r="T33" s="59">
        <v>0</v>
      </c>
      <c r="U33" s="22">
        <v>2</v>
      </c>
    </row>
    <row r="34" spans="1:21" ht="15" customHeight="1" x14ac:dyDescent="0.25">
      <c r="A34" s="166"/>
      <c r="B34" s="1">
        <v>21</v>
      </c>
      <c r="C34" s="18">
        <v>48</v>
      </c>
      <c r="D34" s="10" t="s">
        <v>19</v>
      </c>
      <c r="E34" s="1">
        <v>19</v>
      </c>
      <c r="F34" s="18">
        <v>4</v>
      </c>
      <c r="G34" s="1">
        <v>2021</v>
      </c>
      <c r="H34" s="169" t="s">
        <v>39</v>
      </c>
      <c r="I34" s="44"/>
      <c r="J34" s="6" t="s">
        <v>47</v>
      </c>
      <c r="K34" s="34" t="s">
        <v>45</v>
      </c>
      <c r="L34" s="40" t="s">
        <v>44</v>
      </c>
      <c r="M34" s="107" t="s">
        <v>1</v>
      </c>
      <c r="N34" s="57" t="s">
        <v>2</v>
      </c>
      <c r="O34" s="96" t="s">
        <v>51</v>
      </c>
      <c r="P34" s="120">
        <v>0</v>
      </c>
      <c r="Q34" s="94" t="s">
        <v>1</v>
      </c>
      <c r="R34" s="57" t="s">
        <v>1</v>
      </c>
      <c r="S34" s="121" t="s">
        <v>51</v>
      </c>
      <c r="T34" s="59" t="s">
        <v>2</v>
      </c>
      <c r="U34" s="22" t="s">
        <v>51</v>
      </c>
    </row>
    <row r="35" spans="1:21" ht="15" customHeight="1" x14ac:dyDescent="0.25">
      <c r="A35" s="166"/>
      <c r="B35" s="5">
        <v>22</v>
      </c>
      <c r="C35" s="17">
        <v>50</v>
      </c>
      <c r="D35" s="25" t="s">
        <v>19</v>
      </c>
      <c r="E35" s="5">
        <v>17</v>
      </c>
      <c r="F35" s="17">
        <v>4</v>
      </c>
      <c r="G35" s="5">
        <v>2021</v>
      </c>
      <c r="H35" s="170" t="s">
        <v>39</v>
      </c>
      <c r="I35" s="43"/>
      <c r="J35" s="26" t="s">
        <v>47</v>
      </c>
      <c r="K35" s="32" t="s">
        <v>45</v>
      </c>
      <c r="L35" s="41" t="s">
        <v>44</v>
      </c>
      <c r="M35" s="107">
        <v>1</v>
      </c>
      <c r="N35" s="57" t="s">
        <v>2</v>
      </c>
      <c r="O35" s="96">
        <v>1</v>
      </c>
      <c r="P35" s="120">
        <v>0</v>
      </c>
      <c r="Q35" s="94" t="s">
        <v>1</v>
      </c>
      <c r="R35" s="57">
        <v>0</v>
      </c>
      <c r="S35" s="121" t="s">
        <v>51</v>
      </c>
      <c r="T35" s="59" t="s">
        <v>2</v>
      </c>
      <c r="U35" s="22">
        <v>1</v>
      </c>
    </row>
    <row r="36" spans="1:21" ht="15" customHeight="1" x14ac:dyDescent="0.25">
      <c r="A36" s="166"/>
      <c r="B36" s="15">
        <v>23</v>
      </c>
      <c r="C36" s="21">
        <v>51</v>
      </c>
      <c r="D36" s="20" t="s">
        <v>19</v>
      </c>
      <c r="E36" s="15">
        <v>25</v>
      </c>
      <c r="F36" s="21">
        <v>4</v>
      </c>
      <c r="G36" s="15">
        <v>2021</v>
      </c>
      <c r="H36" s="168" t="s">
        <v>39</v>
      </c>
      <c r="I36" s="2"/>
      <c r="J36" s="23" t="s">
        <v>47</v>
      </c>
      <c r="K36" s="33" t="s">
        <v>45</v>
      </c>
      <c r="L36" s="39" t="s">
        <v>44</v>
      </c>
      <c r="M36" s="107">
        <v>2</v>
      </c>
      <c r="N36" s="57" t="s">
        <v>2</v>
      </c>
      <c r="O36" s="96">
        <v>2</v>
      </c>
      <c r="P36" s="120">
        <v>0</v>
      </c>
      <c r="Q36" s="94" t="s">
        <v>1</v>
      </c>
      <c r="R36" s="57" t="s">
        <v>1</v>
      </c>
      <c r="S36" s="121" t="s">
        <v>51</v>
      </c>
      <c r="T36" s="59" t="s">
        <v>2</v>
      </c>
      <c r="U36" s="22">
        <v>2</v>
      </c>
    </row>
    <row r="37" spans="1:21" ht="15" customHeight="1" x14ac:dyDescent="0.25">
      <c r="A37" s="166"/>
      <c r="B37" s="13">
        <v>24</v>
      </c>
      <c r="C37" s="19">
        <v>52</v>
      </c>
      <c r="D37" s="28" t="s">
        <v>19</v>
      </c>
      <c r="E37" s="13">
        <v>18</v>
      </c>
      <c r="F37" s="19">
        <v>4</v>
      </c>
      <c r="G37" s="13">
        <v>2021</v>
      </c>
      <c r="H37" s="168" t="s">
        <v>39</v>
      </c>
      <c r="I37" s="2"/>
      <c r="J37" s="33" t="s">
        <v>49</v>
      </c>
      <c r="K37" s="35" t="s">
        <v>45</v>
      </c>
      <c r="L37" s="42" t="s">
        <v>44</v>
      </c>
      <c r="M37" s="94">
        <v>2</v>
      </c>
      <c r="N37" s="57" t="s">
        <v>2</v>
      </c>
      <c r="O37" s="96">
        <v>2</v>
      </c>
      <c r="P37" s="120">
        <v>0</v>
      </c>
      <c r="Q37" s="94">
        <v>1</v>
      </c>
      <c r="R37" s="57">
        <v>0</v>
      </c>
      <c r="S37" s="121">
        <v>1</v>
      </c>
      <c r="T37" s="59" t="s">
        <v>2</v>
      </c>
      <c r="U37" s="22">
        <v>2</v>
      </c>
    </row>
    <row r="38" spans="1:21" ht="15" customHeight="1" x14ac:dyDescent="0.25">
      <c r="A38" s="166"/>
      <c r="B38" s="13">
        <v>25</v>
      </c>
      <c r="C38" s="19">
        <v>53</v>
      </c>
      <c r="D38" s="28" t="s">
        <v>19</v>
      </c>
      <c r="E38" s="13">
        <v>24</v>
      </c>
      <c r="F38" s="19">
        <v>2</v>
      </c>
      <c r="G38" s="13">
        <v>2021</v>
      </c>
      <c r="H38" s="171" t="s">
        <v>39</v>
      </c>
      <c r="I38" s="4"/>
      <c r="J38" s="29" t="s">
        <v>47</v>
      </c>
      <c r="K38" s="35" t="s">
        <v>45</v>
      </c>
      <c r="L38" s="42" t="s">
        <v>44</v>
      </c>
      <c r="M38" s="94">
        <v>10</v>
      </c>
      <c r="N38" s="57" t="s">
        <v>2</v>
      </c>
      <c r="O38" s="96">
        <v>10</v>
      </c>
      <c r="P38" s="120">
        <v>0</v>
      </c>
      <c r="Q38" s="94" t="s">
        <v>1</v>
      </c>
      <c r="R38" s="57">
        <v>0</v>
      </c>
      <c r="S38" s="121" t="s">
        <v>51</v>
      </c>
      <c r="T38" s="59" t="s">
        <v>2</v>
      </c>
      <c r="U38" s="22">
        <v>10</v>
      </c>
    </row>
    <row r="39" spans="1:21" ht="15" customHeight="1" x14ac:dyDescent="0.25">
      <c r="A39" s="166"/>
      <c r="B39" s="13">
        <v>26</v>
      </c>
      <c r="C39" s="19">
        <v>56</v>
      </c>
      <c r="D39" s="28" t="s">
        <v>19</v>
      </c>
      <c r="E39" s="13">
        <v>20</v>
      </c>
      <c r="F39" s="19">
        <v>4</v>
      </c>
      <c r="G39" s="13">
        <v>2021</v>
      </c>
      <c r="H39" s="171" t="s">
        <v>39</v>
      </c>
      <c r="I39" s="4"/>
      <c r="J39" s="29" t="s">
        <v>47</v>
      </c>
      <c r="K39" s="35" t="s">
        <v>45</v>
      </c>
      <c r="L39" s="42" t="s">
        <v>44</v>
      </c>
      <c r="M39" s="94" t="s">
        <v>1</v>
      </c>
      <c r="N39" s="57" t="s">
        <v>2</v>
      </c>
      <c r="O39" s="96" t="s">
        <v>51</v>
      </c>
      <c r="P39" s="120">
        <v>0</v>
      </c>
      <c r="Q39" s="94" t="s">
        <v>1</v>
      </c>
      <c r="R39" s="57">
        <v>0</v>
      </c>
      <c r="S39" s="121" t="s">
        <v>51</v>
      </c>
      <c r="T39" s="59" t="s">
        <v>2</v>
      </c>
      <c r="U39" s="22" t="s">
        <v>51</v>
      </c>
    </row>
    <row r="40" spans="1:21" ht="15" customHeight="1" x14ac:dyDescent="0.25">
      <c r="A40" s="166"/>
      <c r="B40" s="13">
        <v>27</v>
      </c>
      <c r="C40" s="19">
        <v>57</v>
      </c>
      <c r="D40" s="28" t="s">
        <v>19</v>
      </c>
      <c r="E40" s="13">
        <v>22</v>
      </c>
      <c r="F40" s="19">
        <v>4</v>
      </c>
      <c r="G40" s="13">
        <v>2021</v>
      </c>
      <c r="H40" s="171" t="s">
        <v>39</v>
      </c>
      <c r="I40" s="4"/>
      <c r="J40" s="29" t="s">
        <v>47</v>
      </c>
      <c r="K40" s="35" t="s">
        <v>45</v>
      </c>
      <c r="L40" s="42" t="s">
        <v>44</v>
      </c>
      <c r="M40" s="94" t="s">
        <v>1</v>
      </c>
      <c r="N40" s="57" t="s">
        <v>2</v>
      </c>
      <c r="O40" s="96" t="s">
        <v>51</v>
      </c>
      <c r="P40" s="120">
        <v>0</v>
      </c>
      <c r="Q40" s="94" t="s">
        <v>1</v>
      </c>
      <c r="R40" s="57">
        <v>0</v>
      </c>
      <c r="S40" s="121" t="s">
        <v>51</v>
      </c>
      <c r="T40" s="59" t="s">
        <v>2</v>
      </c>
      <c r="U40" s="22" t="s">
        <v>51</v>
      </c>
    </row>
    <row r="41" spans="1:21" ht="15" customHeight="1" x14ac:dyDescent="0.25">
      <c r="A41" s="166"/>
      <c r="B41" s="13">
        <v>28</v>
      </c>
      <c r="C41" s="19">
        <v>58</v>
      </c>
      <c r="D41" s="28" t="s">
        <v>19</v>
      </c>
      <c r="E41" s="13">
        <v>22</v>
      </c>
      <c r="F41" s="19">
        <v>4</v>
      </c>
      <c r="G41" s="13">
        <v>2021</v>
      </c>
      <c r="H41" s="171" t="s">
        <v>39</v>
      </c>
      <c r="I41" s="4"/>
      <c r="J41" s="29" t="s">
        <v>47</v>
      </c>
      <c r="K41" s="35" t="s">
        <v>45</v>
      </c>
      <c r="L41" s="42" t="s">
        <v>44</v>
      </c>
      <c r="M41" s="94">
        <v>2</v>
      </c>
      <c r="N41" s="57" t="s">
        <v>2</v>
      </c>
      <c r="O41" s="96">
        <v>2</v>
      </c>
      <c r="P41" s="120">
        <v>0</v>
      </c>
      <c r="Q41" s="94" t="s">
        <v>1</v>
      </c>
      <c r="R41" s="57">
        <v>0</v>
      </c>
      <c r="S41" s="121" t="s">
        <v>51</v>
      </c>
      <c r="T41" s="59" t="s">
        <v>2</v>
      </c>
      <c r="U41" s="22">
        <v>2</v>
      </c>
    </row>
    <row r="42" spans="1:21" ht="15" customHeight="1" x14ac:dyDescent="0.25">
      <c r="A42" s="166"/>
      <c r="B42" s="13">
        <v>29</v>
      </c>
      <c r="C42" s="19">
        <v>59</v>
      </c>
      <c r="D42" s="28" t="s">
        <v>19</v>
      </c>
      <c r="E42" s="13">
        <v>24</v>
      </c>
      <c r="F42" s="19">
        <v>4</v>
      </c>
      <c r="G42" s="13">
        <v>2021</v>
      </c>
      <c r="H42" s="171" t="s">
        <v>39</v>
      </c>
      <c r="I42" s="4"/>
      <c r="J42" s="29" t="s">
        <v>47</v>
      </c>
      <c r="K42" s="35" t="s">
        <v>45</v>
      </c>
      <c r="L42" s="42" t="s">
        <v>44</v>
      </c>
      <c r="M42" s="94" t="s">
        <v>1</v>
      </c>
      <c r="N42" s="57" t="s">
        <v>2</v>
      </c>
      <c r="O42" s="96" t="s">
        <v>51</v>
      </c>
      <c r="P42" s="120">
        <v>0</v>
      </c>
      <c r="Q42" s="94">
        <v>1</v>
      </c>
      <c r="R42" s="57">
        <v>0</v>
      </c>
      <c r="S42" s="121">
        <v>1</v>
      </c>
      <c r="T42" s="59" t="s">
        <v>2</v>
      </c>
      <c r="U42" s="22">
        <v>1</v>
      </c>
    </row>
    <row r="43" spans="1:21" ht="15" customHeight="1" x14ac:dyDescent="0.25">
      <c r="A43" s="166"/>
      <c r="B43" s="13">
        <v>30</v>
      </c>
      <c r="C43" s="19">
        <v>60</v>
      </c>
      <c r="D43" s="28" t="s">
        <v>19</v>
      </c>
      <c r="E43" s="13">
        <v>28</v>
      </c>
      <c r="F43" s="19">
        <v>4</v>
      </c>
      <c r="G43" s="13">
        <v>2021</v>
      </c>
      <c r="H43" s="171" t="s">
        <v>39</v>
      </c>
      <c r="I43" s="4"/>
      <c r="J43" s="29" t="s">
        <v>47</v>
      </c>
      <c r="K43" s="35" t="s">
        <v>45</v>
      </c>
      <c r="L43" s="42" t="s">
        <v>44</v>
      </c>
      <c r="M43" s="94" t="s">
        <v>1</v>
      </c>
      <c r="N43" s="57" t="s">
        <v>2</v>
      </c>
      <c r="O43" s="96" t="s">
        <v>51</v>
      </c>
      <c r="P43" s="120">
        <v>0</v>
      </c>
      <c r="Q43" s="94">
        <v>1</v>
      </c>
      <c r="R43" s="57">
        <v>0</v>
      </c>
      <c r="S43" s="121">
        <v>1</v>
      </c>
      <c r="T43" s="59" t="s">
        <v>2</v>
      </c>
      <c r="U43" s="22">
        <v>1</v>
      </c>
    </row>
    <row r="44" spans="1:21" ht="15" customHeight="1" x14ac:dyDescent="0.25">
      <c r="A44" s="166"/>
      <c r="B44" s="13">
        <v>31</v>
      </c>
      <c r="C44" s="19">
        <v>61</v>
      </c>
      <c r="D44" s="28" t="s">
        <v>19</v>
      </c>
      <c r="E44" s="13">
        <v>3</v>
      </c>
      <c r="F44" s="19">
        <v>5</v>
      </c>
      <c r="G44" s="13">
        <v>2021</v>
      </c>
      <c r="H44" s="171" t="s">
        <v>39</v>
      </c>
      <c r="I44" s="4"/>
      <c r="J44" s="29" t="s">
        <v>47</v>
      </c>
      <c r="K44" s="35" t="s">
        <v>45</v>
      </c>
      <c r="L44" s="42" t="s">
        <v>44</v>
      </c>
      <c r="M44" s="94">
        <v>3</v>
      </c>
      <c r="N44" s="57" t="s">
        <v>2</v>
      </c>
      <c r="O44" s="96">
        <v>3</v>
      </c>
      <c r="P44" s="120">
        <v>0</v>
      </c>
      <c r="Q44" s="94">
        <v>1</v>
      </c>
      <c r="R44" s="57">
        <v>0</v>
      </c>
      <c r="S44" s="121">
        <v>1</v>
      </c>
      <c r="T44" s="59">
        <v>0</v>
      </c>
      <c r="U44" s="22">
        <v>4</v>
      </c>
    </row>
    <row r="45" spans="1:21" ht="15" customHeight="1" x14ac:dyDescent="0.25">
      <c r="A45" s="166"/>
      <c r="B45" s="13">
        <v>32</v>
      </c>
      <c r="C45" s="19">
        <v>62</v>
      </c>
      <c r="D45" s="28" t="s">
        <v>19</v>
      </c>
      <c r="E45" s="13">
        <v>7</v>
      </c>
      <c r="F45" s="19">
        <v>6</v>
      </c>
      <c r="G45" s="13">
        <v>2021</v>
      </c>
      <c r="H45" s="171" t="s">
        <v>39</v>
      </c>
      <c r="I45" s="4"/>
      <c r="J45" s="29" t="s">
        <v>47</v>
      </c>
      <c r="K45" s="35" t="s">
        <v>45</v>
      </c>
      <c r="L45" s="42" t="s">
        <v>44</v>
      </c>
      <c r="M45" s="94">
        <v>2</v>
      </c>
      <c r="N45" s="57" t="s">
        <v>2</v>
      </c>
      <c r="O45" s="96">
        <v>2</v>
      </c>
      <c r="P45" s="120">
        <v>0</v>
      </c>
      <c r="Q45" s="94" t="s">
        <v>1</v>
      </c>
      <c r="R45" s="57">
        <v>0</v>
      </c>
      <c r="S45" s="121" t="s">
        <v>51</v>
      </c>
      <c r="T45" s="59">
        <v>0</v>
      </c>
      <c r="U45" s="22">
        <v>2</v>
      </c>
    </row>
    <row r="46" spans="1:21" ht="15" customHeight="1" x14ac:dyDescent="0.25">
      <c r="A46" s="166"/>
      <c r="B46" s="13">
        <v>33</v>
      </c>
      <c r="C46" s="19">
        <v>63</v>
      </c>
      <c r="D46" s="28" t="s">
        <v>19</v>
      </c>
      <c r="E46" s="13">
        <v>16</v>
      </c>
      <c r="F46" s="19">
        <v>5</v>
      </c>
      <c r="G46" s="13">
        <v>2021</v>
      </c>
      <c r="H46" s="171" t="s">
        <v>39</v>
      </c>
      <c r="I46" s="4"/>
      <c r="J46" s="29" t="s">
        <v>47</v>
      </c>
      <c r="K46" s="35" t="s">
        <v>45</v>
      </c>
      <c r="L46" s="42" t="s">
        <v>44</v>
      </c>
      <c r="M46" s="94">
        <v>3</v>
      </c>
      <c r="N46" s="57" t="s">
        <v>2</v>
      </c>
      <c r="O46" s="96">
        <v>3</v>
      </c>
      <c r="P46" s="120">
        <v>0</v>
      </c>
      <c r="Q46" s="94" t="s">
        <v>1</v>
      </c>
      <c r="R46" s="57">
        <v>0</v>
      </c>
      <c r="S46" s="121" t="s">
        <v>51</v>
      </c>
      <c r="T46" s="59">
        <v>0</v>
      </c>
      <c r="U46" s="22">
        <v>3</v>
      </c>
    </row>
    <row r="47" spans="1:21" ht="15" customHeight="1" x14ac:dyDescent="0.25">
      <c r="A47" s="166"/>
      <c r="B47" s="13">
        <v>34</v>
      </c>
      <c r="C47" s="19">
        <v>64</v>
      </c>
      <c r="D47" s="28" t="s">
        <v>19</v>
      </c>
      <c r="E47" s="13">
        <v>18</v>
      </c>
      <c r="F47" s="19">
        <v>5</v>
      </c>
      <c r="G47" s="13">
        <v>2021</v>
      </c>
      <c r="H47" s="171" t="s">
        <v>39</v>
      </c>
      <c r="I47" s="4"/>
      <c r="J47" s="29" t="s">
        <v>47</v>
      </c>
      <c r="K47" s="35" t="s">
        <v>45</v>
      </c>
      <c r="L47" s="42" t="s">
        <v>44</v>
      </c>
      <c r="M47" s="94" t="s">
        <v>1</v>
      </c>
      <c r="N47" s="57" t="s">
        <v>2</v>
      </c>
      <c r="O47" s="96" t="s">
        <v>51</v>
      </c>
      <c r="P47" s="120">
        <v>0</v>
      </c>
      <c r="Q47" s="94">
        <v>5</v>
      </c>
      <c r="R47" s="57">
        <v>0</v>
      </c>
      <c r="S47" s="121">
        <v>5</v>
      </c>
      <c r="T47" s="59" t="s">
        <v>2</v>
      </c>
      <c r="U47" s="22">
        <v>5</v>
      </c>
    </row>
    <row r="48" spans="1:21" ht="15" customHeight="1" x14ac:dyDescent="0.25">
      <c r="A48" s="166"/>
      <c r="B48" s="13">
        <v>35</v>
      </c>
      <c r="C48" s="19">
        <v>65</v>
      </c>
      <c r="D48" s="28" t="s">
        <v>19</v>
      </c>
      <c r="E48" s="13">
        <v>16</v>
      </c>
      <c r="F48" s="19">
        <v>5</v>
      </c>
      <c r="G48" s="13">
        <v>2021</v>
      </c>
      <c r="H48" s="171" t="s">
        <v>39</v>
      </c>
      <c r="I48" s="4"/>
      <c r="J48" s="29" t="s">
        <v>47</v>
      </c>
      <c r="K48" s="35" t="s">
        <v>45</v>
      </c>
      <c r="L48" s="42" t="s">
        <v>44</v>
      </c>
      <c r="M48" s="94" t="s">
        <v>1</v>
      </c>
      <c r="N48" s="57" t="s">
        <v>2</v>
      </c>
      <c r="O48" s="96" t="s">
        <v>51</v>
      </c>
      <c r="P48" s="120">
        <v>0</v>
      </c>
      <c r="Q48" s="94">
        <v>1</v>
      </c>
      <c r="R48" s="57">
        <v>0</v>
      </c>
      <c r="S48" s="121">
        <v>1</v>
      </c>
      <c r="T48" s="59">
        <v>0</v>
      </c>
      <c r="U48" s="22">
        <v>1</v>
      </c>
    </row>
    <row r="49" spans="1:21" ht="15" customHeight="1" x14ac:dyDescent="0.25">
      <c r="A49" s="166"/>
      <c r="B49" s="13">
        <v>36</v>
      </c>
      <c r="C49" s="19">
        <v>66</v>
      </c>
      <c r="D49" s="28" t="s">
        <v>19</v>
      </c>
      <c r="E49" s="13">
        <v>17</v>
      </c>
      <c r="F49" s="19">
        <v>5</v>
      </c>
      <c r="G49" s="13">
        <v>2021</v>
      </c>
      <c r="H49" s="168" t="s">
        <v>39</v>
      </c>
      <c r="I49" s="4"/>
      <c r="J49" s="29" t="s">
        <v>47</v>
      </c>
      <c r="K49" s="35" t="s">
        <v>45</v>
      </c>
      <c r="L49" s="42" t="s">
        <v>44</v>
      </c>
      <c r="M49" s="94" t="s">
        <v>1</v>
      </c>
      <c r="N49" s="57" t="s">
        <v>2</v>
      </c>
      <c r="O49" s="96" t="s">
        <v>51</v>
      </c>
      <c r="P49" s="120">
        <v>0</v>
      </c>
      <c r="Q49" s="94">
        <v>1</v>
      </c>
      <c r="R49" s="57">
        <v>0</v>
      </c>
      <c r="S49" s="121">
        <v>1</v>
      </c>
      <c r="T49" s="59">
        <v>0</v>
      </c>
      <c r="U49" s="22">
        <v>1</v>
      </c>
    </row>
    <row r="50" spans="1:21" ht="15" customHeight="1" x14ac:dyDescent="0.25">
      <c r="A50" s="166"/>
      <c r="B50" s="13">
        <v>37</v>
      </c>
      <c r="C50" s="19">
        <v>67</v>
      </c>
      <c r="D50" s="28" t="s">
        <v>19</v>
      </c>
      <c r="E50" s="13">
        <v>30</v>
      </c>
      <c r="F50" s="19">
        <v>5</v>
      </c>
      <c r="G50" s="13">
        <v>2021</v>
      </c>
      <c r="H50" s="171" t="s">
        <v>39</v>
      </c>
      <c r="I50" s="4"/>
      <c r="J50" s="29" t="s">
        <v>47</v>
      </c>
      <c r="K50" s="35" t="s">
        <v>45</v>
      </c>
      <c r="L50" s="42" t="s">
        <v>44</v>
      </c>
      <c r="M50" s="94">
        <v>3</v>
      </c>
      <c r="N50" s="57" t="s">
        <v>2</v>
      </c>
      <c r="O50" s="96">
        <v>3</v>
      </c>
      <c r="P50" s="120">
        <v>0</v>
      </c>
      <c r="Q50" s="94" t="s">
        <v>1</v>
      </c>
      <c r="R50" s="57">
        <v>0</v>
      </c>
      <c r="S50" s="121" t="s">
        <v>51</v>
      </c>
      <c r="T50" s="59">
        <v>0</v>
      </c>
      <c r="U50" s="22">
        <v>3</v>
      </c>
    </row>
    <row r="51" spans="1:21" ht="15" customHeight="1" x14ac:dyDescent="0.25">
      <c r="A51" s="166"/>
      <c r="B51" s="13">
        <v>38</v>
      </c>
      <c r="C51" s="19">
        <v>68</v>
      </c>
      <c r="D51" s="28" t="s">
        <v>19</v>
      </c>
      <c r="E51" s="13">
        <v>12</v>
      </c>
      <c r="F51" s="19">
        <v>5</v>
      </c>
      <c r="G51" s="13">
        <v>2021</v>
      </c>
      <c r="H51" s="171" t="s">
        <v>39</v>
      </c>
      <c r="I51" s="4"/>
      <c r="J51" s="29" t="s">
        <v>47</v>
      </c>
      <c r="K51" s="35" t="s">
        <v>45</v>
      </c>
      <c r="L51" s="42" t="s">
        <v>44</v>
      </c>
      <c r="M51" s="94">
        <v>1</v>
      </c>
      <c r="N51" s="57" t="s">
        <v>2</v>
      </c>
      <c r="O51" s="96">
        <v>1</v>
      </c>
      <c r="P51" s="120">
        <v>0</v>
      </c>
      <c r="Q51" s="107" t="s">
        <v>1</v>
      </c>
      <c r="R51" s="57">
        <v>0</v>
      </c>
      <c r="S51" s="121" t="s">
        <v>51</v>
      </c>
      <c r="T51" s="59" t="s">
        <v>2</v>
      </c>
      <c r="U51" s="22">
        <v>1</v>
      </c>
    </row>
    <row r="52" spans="1:21" ht="15" customHeight="1" x14ac:dyDescent="0.25">
      <c r="A52" s="166"/>
      <c r="B52" s="13">
        <v>39</v>
      </c>
      <c r="C52" s="19">
        <v>69</v>
      </c>
      <c r="D52" s="28" t="s">
        <v>19</v>
      </c>
      <c r="E52" s="13">
        <v>14</v>
      </c>
      <c r="F52" s="19">
        <v>5</v>
      </c>
      <c r="G52" s="13">
        <v>2021</v>
      </c>
      <c r="H52" s="171" t="s">
        <v>39</v>
      </c>
      <c r="I52" s="4"/>
      <c r="J52" s="29" t="s">
        <v>47</v>
      </c>
      <c r="K52" s="35" t="s">
        <v>45</v>
      </c>
      <c r="L52" s="42" t="s">
        <v>44</v>
      </c>
      <c r="M52" s="94">
        <v>2</v>
      </c>
      <c r="N52" s="57">
        <v>0</v>
      </c>
      <c r="O52" s="96">
        <v>2</v>
      </c>
      <c r="P52" s="120">
        <v>0</v>
      </c>
      <c r="Q52" s="107" t="s">
        <v>1</v>
      </c>
      <c r="R52" s="57">
        <v>0</v>
      </c>
      <c r="S52" s="121" t="s">
        <v>51</v>
      </c>
      <c r="T52" s="59">
        <v>0</v>
      </c>
      <c r="U52" s="22">
        <v>2</v>
      </c>
    </row>
    <row r="53" spans="1:21" ht="15" customHeight="1" x14ac:dyDescent="0.25">
      <c r="A53" s="166"/>
      <c r="B53" s="13">
        <v>40</v>
      </c>
      <c r="C53" s="19">
        <v>70</v>
      </c>
      <c r="D53" s="28" t="s">
        <v>19</v>
      </c>
      <c r="E53" s="13">
        <v>17</v>
      </c>
      <c r="F53" s="19">
        <v>5</v>
      </c>
      <c r="G53" s="13">
        <v>2021</v>
      </c>
      <c r="H53" s="171" t="s">
        <v>39</v>
      </c>
      <c r="I53" s="4"/>
      <c r="J53" s="29" t="s">
        <v>47</v>
      </c>
      <c r="K53" s="35" t="s">
        <v>45</v>
      </c>
      <c r="L53" s="42" t="s">
        <v>44</v>
      </c>
      <c r="M53" s="94" t="s">
        <v>1</v>
      </c>
      <c r="N53" s="57">
        <v>0</v>
      </c>
      <c r="O53" s="96" t="s">
        <v>51</v>
      </c>
      <c r="P53" s="120" t="s">
        <v>1</v>
      </c>
      <c r="Q53" s="107" t="s">
        <v>1</v>
      </c>
      <c r="R53" s="57">
        <v>0</v>
      </c>
      <c r="S53" s="121" t="s">
        <v>51</v>
      </c>
      <c r="T53" s="59" t="s">
        <v>2</v>
      </c>
      <c r="U53" s="22" t="s">
        <v>51</v>
      </c>
    </row>
    <row r="54" spans="1:21" ht="15" customHeight="1" x14ac:dyDescent="0.25">
      <c r="A54" s="166"/>
      <c r="B54" s="13">
        <v>41</v>
      </c>
      <c r="C54" s="19">
        <v>71</v>
      </c>
      <c r="D54" s="28" t="s">
        <v>19</v>
      </c>
      <c r="E54" s="13">
        <v>17</v>
      </c>
      <c r="F54" s="19">
        <v>5</v>
      </c>
      <c r="G54" s="13">
        <v>2021</v>
      </c>
      <c r="H54" s="171" t="s">
        <v>39</v>
      </c>
      <c r="I54" s="4"/>
      <c r="J54" s="29" t="s">
        <v>47</v>
      </c>
      <c r="K54" s="35" t="s">
        <v>45</v>
      </c>
      <c r="L54" s="42" t="s">
        <v>44</v>
      </c>
      <c r="M54" s="94" t="s">
        <v>1</v>
      </c>
      <c r="N54" s="57" t="s">
        <v>2</v>
      </c>
      <c r="O54" s="96" t="s">
        <v>51</v>
      </c>
      <c r="P54" s="120">
        <v>0</v>
      </c>
      <c r="Q54" s="107" t="s">
        <v>1</v>
      </c>
      <c r="R54" s="57">
        <v>0</v>
      </c>
      <c r="S54" s="121" t="s">
        <v>51</v>
      </c>
      <c r="T54" s="59">
        <v>0</v>
      </c>
      <c r="U54" s="22" t="s">
        <v>51</v>
      </c>
    </row>
    <row r="55" spans="1:21" ht="15" customHeight="1" x14ac:dyDescent="0.25">
      <c r="A55" s="166"/>
      <c r="B55" s="13">
        <v>42</v>
      </c>
      <c r="C55" s="19">
        <v>72</v>
      </c>
      <c r="D55" s="28" t="s">
        <v>19</v>
      </c>
      <c r="E55" s="13">
        <v>18</v>
      </c>
      <c r="F55" s="19">
        <v>5</v>
      </c>
      <c r="G55" s="13">
        <v>2021</v>
      </c>
      <c r="H55" s="171" t="s">
        <v>39</v>
      </c>
      <c r="I55" s="4"/>
      <c r="J55" s="29" t="s">
        <v>47</v>
      </c>
      <c r="K55" s="35" t="s">
        <v>45</v>
      </c>
      <c r="L55" s="42" t="s">
        <v>44</v>
      </c>
      <c r="M55" s="94">
        <v>1</v>
      </c>
      <c r="N55" s="57" t="s">
        <v>2</v>
      </c>
      <c r="O55" s="96">
        <v>1</v>
      </c>
      <c r="P55" s="120">
        <v>0</v>
      </c>
      <c r="Q55" s="94" t="s">
        <v>1</v>
      </c>
      <c r="R55" s="57">
        <v>0</v>
      </c>
      <c r="S55" s="121" t="s">
        <v>51</v>
      </c>
      <c r="T55" s="59" t="s">
        <v>2</v>
      </c>
      <c r="U55" s="22">
        <v>1</v>
      </c>
    </row>
    <row r="56" spans="1:21" ht="15" customHeight="1" x14ac:dyDescent="0.25">
      <c r="A56" s="166"/>
      <c r="B56" s="13">
        <v>43</v>
      </c>
      <c r="C56" s="19">
        <v>73</v>
      </c>
      <c r="D56" s="28" t="s">
        <v>19</v>
      </c>
      <c r="E56" s="13">
        <v>18</v>
      </c>
      <c r="F56" s="19">
        <v>5</v>
      </c>
      <c r="G56" s="13">
        <v>2021</v>
      </c>
      <c r="H56" s="171" t="s">
        <v>39</v>
      </c>
      <c r="I56" s="4"/>
      <c r="J56" s="29" t="s">
        <v>47</v>
      </c>
      <c r="K56" s="35" t="s">
        <v>45</v>
      </c>
      <c r="L56" s="42" t="s">
        <v>44</v>
      </c>
      <c r="M56" s="94" t="s">
        <v>1</v>
      </c>
      <c r="N56" s="57" t="s">
        <v>2</v>
      </c>
      <c r="O56" s="96" t="s">
        <v>51</v>
      </c>
      <c r="P56" s="120">
        <v>0</v>
      </c>
      <c r="Q56" s="107">
        <v>1</v>
      </c>
      <c r="R56" s="57">
        <v>0</v>
      </c>
      <c r="S56" s="121">
        <v>1</v>
      </c>
      <c r="T56" s="59">
        <v>0</v>
      </c>
      <c r="U56" s="22">
        <v>1</v>
      </c>
    </row>
    <row r="57" spans="1:21" ht="15" customHeight="1" x14ac:dyDescent="0.25">
      <c r="A57" s="166"/>
      <c r="B57" s="13">
        <v>44</v>
      </c>
      <c r="C57" s="19">
        <v>75</v>
      </c>
      <c r="D57" s="28" t="s">
        <v>19</v>
      </c>
      <c r="E57" s="13">
        <v>29</v>
      </c>
      <c r="F57" s="19">
        <v>6</v>
      </c>
      <c r="G57" s="13">
        <v>2021</v>
      </c>
      <c r="H57" s="171" t="s">
        <v>39</v>
      </c>
      <c r="I57" s="4"/>
      <c r="J57" s="29" t="s">
        <v>47</v>
      </c>
      <c r="K57" s="35" t="s">
        <v>45</v>
      </c>
      <c r="L57" s="42" t="s">
        <v>44</v>
      </c>
      <c r="M57" s="94" t="s">
        <v>1</v>
      </c>
      <c r="N57" s="57">
        <v>0</v>
      </c>
      <c r="O57" s="96" t="s">
        <v>51</v>
      </c>
      <c r="P57" s="120">
        <v>0</v>
      </c>
      <c r="Q57" s="107" t="s">
        <v>1</v>
      </c>
      <c r="R57" s="57" t="s">
        <v>1</v>
      </c>
      <c r="S57" s="121" t="s">
        <v>51</v>
      </c>
      <c r="T57" s="59">
        <v>0</v>
      </c>
      <c r="U57" s="22" t="s">
        <v>51</v>
      </c>
    </row>
    <row r="58" spans="1:21" ht="15" customHeight="1" x14ac:dyDescent="0.25">
      <c r="A58" s="166"/>
      <c r="B58" s="13">
        <v>45</v>
      </c>
      <c r="C58" s="19">
        <v>78</v>
      </c>
      <c r="D58" s="28" t="s">
        <v>19</v>
      </c>
      <c r="E58" s="13">
        <v>17</v>
      </c>
      <c r="F58" s="19">
        <v>4</v>
      </c>
      <c r="G58" s="13">
        <v>2021</v>
      </c>
      <c r="H58" s="171" t="s">
        <v>39</v>
      </c>
      <c r="I58" s="4"/>
      <c r="J58" s="29" t="s">
        <v>47</v>
      </c>
      <c r="K58" s="35" t="s">
        <v>45</v>
      </c>
      <c r="L58" s="42" t="s">
        <v>44</v>
      </c>
      <c r="M58" s="94" t="s">
        <v>1</v>
      </c>
      <c r="N58" s="57">
        <v>0</v>
      </c>
      <c r="O58" s="96" t="s">
        <v>51</v>
      </c>
      <c r="P58" s="120">
        <v>0</v>
      </c>
      <c r="Q58" s="107">
        <v>2</v>
      </c>
      <c r="R58" s="57">
        <v>0</v>
      </c>
      <c r="S58" s="121">
        <v>2</v>
      </c>
      <c r="T58" s="59" t="s">
        <v>2</v>
      </c>
      <c r="U58" s="22">
        <v>2</v>
      </c>
    </row>
    <row r="59" spans="1:21" ht="15" customHeight="1" x14ac:dyDescent="0.25">
      <c r="A59" s="166"/>
      <c r="B59" s="13">
        <v>46</v>
      </c>
      <c r="C59" s="19">
        <v>79</v>
      </c>
      <c r="D59" s="28" t="s">
        <v>19</v>
      </c>
      <c r="E59" s="13">
        <v>19</v>
      </c>
      <c r="F59" s="19">
        <v>4</v>
      </c>
      <c r="G59" s="13">
        <v>2021</v>
      </c>
      <c r="H59" s="171" t="s">
        <v>39</v>
      </c>
      <c r="I59" s="4"/>
      <c r="J59" s="29" t="s">
        <v>47</v>
      </c>
      <c r="K59" s="35" t="s">
        <v>45</v>
      </c>
      <c r="L59" s="42" t="s">
        <v>44</v>
      </c>
      <c r="M59" s="94" t="s">
        <v>1</v>
      </c>
      <c r="N59" s="57" t="s">
        <v>2</v>
      </c>
      <c r="O59" s="96" t="s">
        <v>51</v>
      </c>
      <c r="P59" s="120">
        <v>0</v>
      </c>
      <c r="Q59" s="94" t="s">
        <v>1</v>
      </c>
      <c r="R59" s="57">
        <v>0</v>
      </c>
      <c r="S59" s="121" t="s">
        <v>51</v>
      </c>
      <c r="T59" s="59" t="s">
        <v>2</v>
      </c>
      <c r="U59" s="22" t="s">
        <v>51</v>
      </c>
    </row>
    <row r="60" spans="1:21" ht="15" customHeight="1" x14ac:dyDescent="0.25">
      <c r="A60" s="166"/>
      <c r="B60" s="5">
        <v>47</v>
      </c>
      <c r="C60" s="17">
        <v>80</v>
      </c>
      <c r="D60" s="25" t="s">
        <v>19</v>
      </c>
      <c r="E60" s="5">
        <v>18</v>
      </c>
      <c r="F60" s="17">
        <v>4</v>
      </c>
      <c r="G60" s="5">
        <v>2021</v>
      </c>
      <c r="H60" s="170" t="s">
        <v>39</v>
      </c>
      <c r="I60" s="43"/>
      <c r="J60" s="26" t="s">
        <v>47</v>
      </c>
      <c r="K60" s="32" t="s">
        <v>45</v>
      </c>
      <c r="L60" s="41" t="s">
        <v>44</v>
      </c>
      <c r="M60" s="94">
        <v>4</v>
      </c>
      <c r="N60" s="57">
        <v>0</v>
      </c>
      <c r="O60" s="96">
        <v>4</v>
      </c>
      <c r="P60" s="120">
        <v>0</v>
      </c>
      <c r="Q60" s="107">
        <v>1</v>
      </c>
      <c r="R60" s="57">
        <v>0</v>
      </c>
      <c r="S60" s="121">
        <v>1</v>
      </c>
      <c r="T60" s="59" t="s">
        <v>2</v>
      </c>
      <c r="U60" s="22">
        <v>5</v>
      </c>
    </row>
    <row r="61" spans="1:21" ht="15" customHeight="1" x14ac:dyDescent="0.25">
      <c r="A61" s="166"/>
      <c r="B61" s="5">
        <v>48</v>
      </c>
      <c r="C61" s="17">
        <v>81</v>
      </c>
      <c r="D61" s="25" t="s">
        <v>19</v>
      </c>
      <c r="E61" s="5">
        <v>21</v>
      </c>
      <c r="F61" s="17">
        <v>4</v>
      </c>
      <c r="G61" s="5">
        <v>2021</v>
      </c>
      <c r="H61" s="170" t="s">
        <v>39</v>
      </c>
      <c r="I61" s="43"/>
      <c r="J61" s="26" t="s">
        <v>47</v>
      </c>
      <c r="K61" s="32" t="s">
        <v>45</v>
      </c>
      <c r="L61" s="41" t="s">
        <v>44</v>
      </c>
      <c r="M61" s="94">
        <v>2</v>
      </c>
      <c r="N61" s="57" t="s">
        <v>2</v>
      </c>
      <c r="O61" s="96">
        <v>2</v>
      </c>
      <c r="P61" s="120">
        <v>0</v>
      </c>
      <c r="Q61" s="107">
        <v>2</v>
      </c>
      <c r="R61" s="57">
        <v>0</v>
      </c>
      <c r="S61" s="121">
        <v>2</v>
      </c>
      <c r="T61" s="59">
        <v>0</v>
      </c>
      <c r="U61" s="22">
        <v>4</v>
      </c>
    </row>
    <row r="62" spans="1:21" ht="15" customHeight="1" x14ac:dyDescent="0.25">
      <c r="A62" s="166"/>
      <c r="B62" s="5">
        <v>49</v>
      </c>
      <c r="C62" s="17">
        <v>82</v>
      </c>
      <c r="D62" s="25" t="s">
        <v>19</v>
      </c>
      <c r="E62" s="5">
        <v>21</v>
      </c>
      <c r="F62" s="17">
        <v>4</v>
      </c>
      <c r="G62" s="5">
        <v>2021</v>
      </c>
      <c r="H62" s="170" t="s">
        <v>39</v>
      </c>
      <c r="I62" s="43"/>
      <c r="J62" s="26" t="s">
        <v>47</v>
      </c>
      <c r="K62" s="32" t="s">
        <v>45</v>
      </c>
      <c r="L62" s="41" t="s">
        <v>44</v>
      </c>
      <c r="M62" s="94">
        <v>1</v>
      </c>
      <c r="N62" s="57" t="s">
        <v>2</v>
      </c>
      <c r="O62" s="96">
        <v>1</v>
      </c>
      <c r="P62" s="120">
        <v>0</v>
      </c>
      <c r="Q62" s="94">
        <v>1</v>
      </c>
      <c r="R62" s="57">
        <v>0</v>
      </c>
      <c r="S62" s="121">
        <v>1</v>
      </c>
      <c r="T62" s="59">
        <v>0</v>
      </c>
      <c r="U62" s="22">
        <v>2</v>
      </c>
    </row>
    <row r="63" spans="1:21" ht="15" customHeight="1" x14ac:dyDescent="0.25">
      <c r="A63" s="166"/>
      <c r="B63" s="124">
        <v>50</v>
      </c>
      <c r="C63" s="17">
        <v>84</v>
      </c>
      <c r="D63" s="25" t="s">
        <v>19</v>
      </c>
      <c r="E63" s="5">
        <v>27</v>
      </c>
      <c r="F63" s="17">
        <v>4</v>
      </c>
      <c r="G63" s="5">
        <v>2021</v>
      </c>
      <c r="H63" s="170" t="s">
        <v>39</v>
      </c>
      <c r="I63" s="43"/>
      <c r="J63" s="26" t="s">
        <v>47</v>
      </c>
      <c r="K63" s="32" t="s">
        <v>45</v>
      </c>
      <c r="L63" s="41" t="s">
        <v>44</v>
      </c>
      <c r="M63" s="94" t="s">
        <v>1</v>
      </c>
      <c r="N63" s="57" t="s">
        <v>2</v>
      </c>
      <c r="O63" s="96" t="s">
        <v>51</v>
      </c>
      <c r="P63" s="120">
        <v>0</v>
      </c>
      <c r="Q63" s="107">
        <v>2</v>
      </c>
      <c r="R63" s="57">
        <v>0</v>
      </c>
      <c r="S63" s="121">
        <v>2</v>
      </c>
      <c r="T63" s="59">
        <v>0</v>
      </c>
      <c r="U63" s="22">
        <v>2</v>
      </c>
    </row>
    <row r="64" spans="1:21" ht="15" customHeight="1" x14ac:dyDescent="0.25">
      <c r="A64" s="166"/>
      <c r="B64" s="1">
        <v>51</v>
      </c>
      <c r="C64" s="17">
        <v>85</v>
      </c>
      <c r="D64" s="25" t="s">
        <v>19</v>
      </c>
      <c r="E64" s="5">
        <v>1</v>
      </c>
      <c r="F64" s="17">
        <v>5</v>
      </c>
      <c r="G64" s="5">
        <v>2021</v>
      </c>
      <c r="H64" s="170" t="s">
        <v>39</v>
      </c>
      <c r="I64" s="43"/>
      <c r="J64" s="26" t="s">
        <v>47</v>
      </c>
      <c r="K64" s="32" t="s">
        <v>45</v>
      </c>
      <c r="L64" s="41" t="s">
        <v>44</v>
      </c>
      <c r="M64" s="94">
        <v>1</v>
      </c>
      <c r="N64" s="57" t="s">
        <v>2</v>
      </c>
      <c r="O64" s="96">
        <v>1</v>
      </c>
      <c r="P64" s="120">
        <v>0</v>
      </c>
      <c r="Q64" s="94">
        <v>1</v>
      </c>
      <c r="R64" s="57">
        <v>0</v>
      </c>
      <c r="S64" s="121">
        <v>1</v>
      </c>
      <c r="T64" s="59">
        <v>0</v>
      </c>
      <c r="U64" s="22">
        <v>1</v>
      </c>
    </row>
    <row r="65" spans="1:21" ht="15" customHeight="1" x14ac:dyDescent="0.25">
      <c r="A65" s="166"/>
      <c r="B65" s="15">
        <v>52</v>
      </c>
      <c r="C65" s="21">
        <v>86</v>
      </c>
      <c r="D65" s="20" t="s">
        <v>19</v>
      </c>
      <c r="E65" s="16">
        <v>4</v>
      </c>
      <c r="F65" s="21">
        <v>7</v>
      </c>
      <c r="G65" s="20">
        <v>2021</v>
      </c>
      <c r="H65" s="168" t="s">
        <v>39</v>
      </c>
      <c r="I65" s="2"/>
      <c r="J65" s="33" t="s">
        <v>48</v>
      </c>
      <c r="K65" s="33" t="s">
        <v>45</v>
      </c>
      <c r="L65" s="39" t="s">
        <v>44</v>
      </c>
      <c r="M65" s="94" t="s">
        <v>1</v>
      </c>
      <c r="N65" s="57" t="s">
        <v>2</v>
      </c>
      <c r="O65" s="96" t="s">
        <v>51</v>
      </c>
      <c r="P65" s="60">
        <v>0</v>
      </c>
      <c r="Q65" s="110" t="s">
        <v>1</v>
      </c>
      <c r="R65" s="57">
        <v>0</v>
      </c>
      <c r="S65" s="247" t="s">
        <v>51</v>
      </c>
      <c r="T65" s="60">
        <v>0</v>
      </c>
      <c r="U65" s="22" t="s">
        <v>51</v>
      </c>
    </row>
    <row r="66" spans="1:21" ht="15" customHeight="1" x14ac:dyDescent="0.25">
      <c r="A66" s="166"/>
      <c r="B66" s="16">
        <v>53</v>
      </c>
      <c r="C66" s="21">
        <v>87</v>
      </c>
      <c r="D66" s="241" t="s">
        <v>19</v>
      </c>
      <c r="E66" s="16">
        <v>5</v>
      </c>
      <c r="F66" s="21">
        <v>7</v>
      </c>
      <c r="G66" s="241">
        <v>2021</v>
      </c>
      <c r="H66" s="168" t="s">
        <v>39</v>
      </c>
      <c r="I66" s="242"/>
      <c r="J66" s="33" t="s">
        <v>48</v>
      </c>
      <c r="K66" s="21" t="s">
        <v>45</v>
      </c>
      <c r="L66" s="241" t="s">
        <v>44</v>
      </c>
      <c r="M66" s="94" t="s">
        <v>1</v>
      </c>
      <c r="N66" s="57">
        <v>0</v>
      </c>
      <c r="O66" s="96" t="s">
        <v>51</v>
      </c>
      <c r="P66" s="60">
        <v>0</v>
      </c>
      <c r="Q66" s="107" t="s">
        <v>1</v>
      </c>
      <c r="R66" s="57">
        <v>0</v>
      </c>
      <c r="S66" s="247" t="s">
        <v>51</v>
      </c>
      <c r="T66" s="60">
        <v>0</v>
      </c>
      <c r="U66" s="22" t="s">
        <v>51</v>
      </c>
    </row>
    <row r="67" spans="1:21" ht="15" customHeight="1" x14ac:dyDescent="0.25">
      <c r="A67" s="166"/>
      <c r="B67" s="16">
        <v>54</v>
      </c>
      <c r="C67" s="21">
        <v>89</v>
      </c>
      <c r="D67" s="241" t="s">
        <v>19</v>
      </c>
      <c r="E67" s="16">
        <v>9</v>
      </c>
      <c r="F67" s="21">
        <v>7</v>
      </c>
      <c r="G67" s="241">
        <v>2021</v>
      </c>
      <c r="H67" s="168" t="s">
        <v>39</v>
      </c>
      <c r="I67" s="242"/>
      <c r="J67" s="33" t="s">
        <v>47</v>
      </c>
      <c r="K67" s="21" t="s">
        <v>45</v>
      </c>
      <c r="L67" s="241" t="s">
        <v>44</v>
      </c>
      <c r="M67" s="94" t="s">
        <v>1</v>
      </c>
      <c r="N67" s="57">
        <v>0</v>
      </c>
      <c r="O67" s="96" t="s">
        <v>51</v>
      </c>
      <c r="P67" s="60">
        <v>0</v>
      </c>
      <c r="Q67" s="107">
        <v>3</v>
      </c>
      <c r="R67" s="57">
        <v>0</v>
      </c>
      <c r="S67" s="247">
        <v>3</v>
      </c>
      <c r="T67" s="60">
        <v>0</v>
      </c>
      <c r="U67" s="22">
        <v>3</v>
      </c>
    </row>
    <row r="68" spans="1:21" ht="15" customHeight="1" x14ac:dyDescent="0.25">
      <c r="A68" s="166"/>
      <c r="B68" s="16">
        <v>55</v>
      </c>
      <c r="C68" s="21">
        <v>91</v>
      </c>
      <c r="D68" s="241" t="s">
        <v>19</v>
      </c>
      <c r="E68" s="16">
        <v>16</v>
      </c>
      <c r="F68" s="21">
        <v>5</v>
      </c>
      <c r="G68" s="241">
        <v>2021</v>
      </c>
      <c r="H68" s="168" t="s">
        <v>39</v>
      </c>
      <c r="I68" s="242"/>
      <c r="J68" s="33" t="s">
        <v>47</v>
      </c>
      <c r="K68" s="21" t="s">
        <v>45</v>
      </c>
      <c r="L68" s="241" t="s">
        <v>44</v>
      </c>
      <c r="M68" s="94">
        <v>1</v>
      </c>
      <c r="N68" s="57" t="s">
        <v>2</v>
      </c>
      <c r="O68" s="96">
        <v>1</v>
      </c>
      <c r="P68" s="60">
        <v>0</v>
      </c>
      <c r="Q68" s="107">
        <v>1</v>
      </c>
      <c r="R68" s="57">
        <v>0</v>
      </c>
      <c r="S68" s="247">
        <v>1</v>
      </c>
      <c r="T68" s="60">
        <v>0</v>
      </c>
      <c r="U68" s="22">
        <v>2</v>
      </c>
    </row>
    <row r="69" spans="1:21" ht="15" customHeight="1" x14ac:dyDescent="0.25">
      <c r="A69" s="166"/>
      <c r="B69" s="16">
        <v>56</v>
      </c>
      <c r="C69" s="21">
        <v>93</v>
      </c>
      <c r="D69" s="241" t="s">
        <v>19</v>
      </c>
      <c r="E69" s="16">
        <v>30</v>
      </c>
      <c r="F69" s="21">
        <v>4</v>
      </c>
      <c r="G69" s="241">
        <v>2021</v>
      </c>
      <c r="H69" s="168" t="s">
        <v>39</v>
      </c>
      <c r="I69" s="242"/>
      <c r="J69" s="33" t="s">
        <v>47</v>
      </c>
      <c r="K69" s="21" t="s">
        <v>45</v>
      </c>
      <c r="L69" s="241" t="s">
        <v>44</v>
      </c>
      <c r="M69" s="94" t="s">
        <v>1</v>
      </c>
      <c r="N69" s="57">
        <v>0</v>
      </c>
      <c r="O69" s="96" t="s">
        <v>51</v>
      </c>
      <c r="P69" s="60">
        <v>0</v>
      </c>
      <c r="Q69" s="107">
        <v>1</v>
      </c>
      <c r="R69" s="57">
        <v>0</v>
      </c>
      <c r="S69" s="247">
        <v>1</v>
      </c>
      <c r="T69" s="60">
        <v>0</v>
      </c>
      <c r="U69" s="22">
        <v>1</v>
      </c>
    </row>
    <row r="70" spans="1:21" ht="15" customHeight="1" x14ac:dyDescent="0.25">
      <c r="A70" s="166"/>
      <c r="B70" s="16">
        <v>57</v>
      </c>
      <c r="C70" s="21">
        <v>95</v>
      </c>
      <c r="D70" s="241" t="s">
        <v>19</v>
      </c>
      <c r="E70" s="16">
        <v>29</v>
      </c>
      <c r="F70" s="21">
        <v>4</v>
      </c>
      <c r="G70" s="241">
        <v>2021</v>
      </c>
      <c r="H70" s="168" t="s">
        <v>39</v>
      </c>
      <c r="I70" s="242"/>
      <c r="J70" s="33" t="s">
        <v>47</v>
      </c>
      <c r="K70" s="21" t="s">
        <v>45</v>
      </c>
      <c r="L70" s="241" t="s">
        <v>44</v>
      </c>
      <c r="M70" s="94">
        <v>5</v>
      </c>
      <c r="N70" s="57" t="s">
        <v>2</v>
      </c>
      <c r="O70" s="96">
        <v>5</v>
      </c>
      <c r="P70" s="60">
        <v>0</v>
      </c>
      <c r="Q70" s="107" t="s">
        <v>1</v>
      </c>
      <c r="R70" s="57">
        <v>0</v>
      </c>
      <c r="S70" s="247" t="s">
        <v>51</v>
      </c>
      <c r="T70" s="60">
        <v>0</v>
      </c>
      <c r="U70" s="22">
        <v>5</v>
      </c>
    </row>
    <row r="71" spans="1:21" ht="15" customHeight="1" x14ac:dyDescent="0.25">
      <c r="A71" s="166"/>
      <c r="B71" s="2">
        <v>58</v>
      </c>
      <c r="C71" s="17">
        <v>97</v>
      </c>
      <c r="D71" s="241" t="s">
        <v>19</v>
      </c>
      <c r="E71" s="2">
        <v>7</v>
      </c>
      <c r="F71" s="17">
        <v>5</v>
      </c>
      <c r="G71" s="241">
        <v>2021</v>
      </c>
      <c r="H71" s="170" t="s">
        <v>39</v>
      </c>
      <c r="I71" s="47"/>
      <c r="J71" s="32" t="s">
        <v>47</v>
      </c>
      <c r="K71" s="17" t="s">
        <v>45</v>
      </c>
      <c r="L71" s="245" t="s">
        <v>44</v>
      </c>
      <c r="M71" s="94" t="s">
        <v>1</v>
      </c>
      <c r="N71" s="57">
        <v>0</v>
      </c>
      <c r="O71" s="96" t="s">
        <v>51</v>
      </c>
      <c r="P71" s="60">
        <v>0</v>
      </c>
      <c r="Q71" s="107">
        <v>2</v>
      </c>
      <c r="R71" s="57">
        <v>0</v>
      </c>
      <c r="S71" s="247">
        <v>2</v>
      </c>
      <c r="T71" s="60">
        <v>0</v>
      </c>
      <c r="U71" s="22">
        <v>2</v>
      </c>
    </row>
    <row r="72" spans="1:21" ht="15" customHeight="1" x14ac:dyDescent="0.25">
      <c r="A72" s="166"/>
      <c r="B72" s="1">
        <v>101</v>
      </c>
      <c r="C72" s="21">
        <v>2</v>
      </c>
      <c r="D72" s="10" t="s">
        <v>19</v>
      </c>
      <c r="E72" s="1">
        <v>24</v>
      </c>
      <c r="F72" s="21">
        <v>1</v>
      </c>
      <c r="G72" s="1">
        <v>2021</v>
      </c>
      <c r="H72" s="168" t="s">
        <v>40</v>
      </c>
      <c r="I72" s="44"/>
      <c r="J72" s="33" t="s">
        <v>47</v>
      </c>
      <c r="K72" s="33" t="s">
        <v>45</v>
      </c>
      <c r="L72" s="41" t="s">
        <v>44</v>
      </c>
      <c r="M72" s="94">
        <v>8</v>
      </c>
      <c r="N72" s="57">
        <v>3</v>
      </c>
      <c r="O72" s="96">
        <v>11</v>
      </c>
      <c r="P72" s="120">
        <v>0</v>
      </c>
      <c r="Q72" s="107" t="s">
        <v>1</v>
      </c>
      <c r="R72" s="57">
        <v>0</v>
      </c>
      <c r="S72" s="121" t="s">
        <v>51</v>
      </c>
      <c r="T72" s="59">
        <v>0</v>
      </c>
      <c r="U72" s="22">
        <v>11</v>
      </c>
    </row>
    <row r="73" spans="1:21" ht="15" customHeight="1" x14ac:dyDescent="0.25">
      <c r="A73" s="166"/>
      <c r="B73" s="5">
        <v>102</v>
      </c>
      <c r="C73" s="17">
        <v>4</v>
      </c>
      <c r="D73" s="25" t="s">
        <v>19</v>
      </c>
      <c r="E73" s="5">
        <v>4</v>
      </c>
      <c r="F73" s="17">
        <v>2</v>
      </c>
      <c r="G73" s="5">
        <v>2021</v>
      </c>
      <c r="H73" s="170" t="s">
        <v>40</v>
      </c>
      <c r="I73" s="43"/>
      <c r="J73" s="26" t="s">
        <v>47</v>
      </c>
      <c r="K73" s="32" t="s">
        <v>45</v>
      </c>
      <c r="L73" s="41" t="s">
        <v>44</v>
      </c>
      <c r="M73" s="94">
        <v>8</v>
      </c>
      <c r="N73" s="57">
        <v>2</v>
      </c>
      <c r="O73" s="96">
        <v>10</v>
      </c>
      <c r="P73" s="120">
        <v>0</v>
      </c>
      <c r="Q73" s="107">
        <v>2</v>
      </c>
      <c r="R73" s="57">
        <v>0</v>
      </c>
      <c r="S73" s="121">
        <v>2</v>
      </c>
      <c r="T73" s="59">
        <v>0</v>
      </c>
      <c r="U73" s="22">
        <v>12</v>
      </c>
    </row>
    <row r="74" spans="1:21" ht="15" customHeight="1" x14ac:dyDescent="0.25">
      <c r="A74" s="166"/>
      <c r="B74" s="5">
        <v>103</v>
      </c>
      <c r="C74" s="17">
        <v>5</v>
      </c>
      <c r="D74" s="25" t="s">
        <v>19</v>
      </c>
      <c r="E74" s="5">
        <v>4</v>
      </c>
      <c r="F74" s="17">
        <v>2</v>
      </c>
      <c r="G74" s="5">
        <v>2021</v>
      </c>
      <c r="H74" s="170" t="s">
        <v>40</v>
      </c>
      <c r="I74" s="43"/>
      <c r="J74" s="26" t="s">
        <v>47</v>
      </c>
      <c r="K74" s="32" t="s">
        <v>45</v>
      </c>
      <c r="L74" s="41" t="s">
        <v>44</v>
      </c>
      <c r="M74" s="94">
        <v>7</v>
      </c>
      <c r="N74" s="57">
        <v>3</v>
      </c>
      <c r="O74" s="96">
        <v>10</v>
      </c>
      <c r="P74" s="120">
        <v>0</v>
      </c>
      <c r="Q74" s="107">
        <v>3</v>
      </c>
      <c r="R74" s="57">
        <v>0</v>
      </c>
      <c r="S74" s="121">
        <v>3</v>
      </c>
      <c r="T74" s="59">
        <v>0</v>
      </c>
      <c r="U74" s="22">
        <v>14</v>
      </c>
    </row>
    <row r="75" spans="1:21" ht="15" customHeight="1" x14ac:dyDescent="0.25">
      <c r="A75" s="166"/>
      <c r="B75" s="5">
        <v>104</v>
      </c>
      <c r="C75" s="17">
        <v>6</v>
      </c>
      <c r="D75" s="25" t="s">
        <v>19</v>
      </c>
      <c r="E75" s="5">
        <v>11</v>
      </c>
      <c r="F75" s="17">
        <v>2</v>
      </c>
      <c r="G75" s="5">
        <v>2021</v>
      </c>
      <c r="H75" s="170" t="s">
        <v>40</v>
      </c>
      <c r="I75" s="43"/>
      <c r="J75" s="26" t="s">
        <v>47</v>
      </c>
      <c r="K75" s="32" t="s">
        <v>45</v>
      </c>
      <c r="L75" s="41" t="s">
        <v>44</v>
      </c>
      <c r="M75" s="94">
        <v>3</v>
      </c>
      <c r="N75" s="57" t="s">
        <v>2</v>
      </c>
      <c r="O75" s="96">
        <v>3</v>
      </c>
      <c r="P75" s="120">
        <v>0</v>
      </c>
      <c r="Q75" s="94">
        <v>1</v>
      </c>
      <c r="R75" s="57">
        <v>0</v>
      </c>
      <c r="S75" s="121">
        <v>1</v>
      </c>
      <c r="T75" s="59">
        <v>0</v>
      </c>
      <c r="U75" s="22">
        <v>4</v>
      </c>
    </row>
    <row r="76" spans="1:21" ht="15" customHeight="1" x14ac:dyDescent="0.25">
      <c r="A76" s="166"/>
      <c r="B76" s="5">
        <v>105</v>
      </c>
      <c r="C76" s="17">
        <v>7</v>
      </c>
      <c r="D76" s="25" t="s">
        <v>19</v>
      </c>
      <c r="E76" s="5">
        <v>12</v>
      </c>
      <c r="F76" s="17">
        <v>2</v>
      </c>
      <c r="G76" s="5">
        <v>2021</v>
      </c>
      <c r="H76" s="170" t="s">
        <v>40</v>
      </c>
      <c r="I76" s="43"/>
      <c r="J76" s="26" t="s">
        <v>47</v>
      </c>
      <c r="K76" s="32" t="s">
        <v>45</v>
      </c>
      <c r="L76" s="41" t="s">
        <v>44</v>
      </c>
      <c r="M76" s="94">
        <v>5</v>
      </c>
      <c r="N76" s="57">
        <v>2</v>
      </c>
      <c r="O76" s="96">
        <v>7</v>
      </c>
      <c r="P76" s="120">
        <v>0</v>
      </c>
      <c r="Q76" s="94">
        <v>2</v>
      </c>
      <c r="R76" s="57">
        <v>0</v>
      </c>
      <c r="S76" s="121">
        <v>2</v>
      </c>
      <c r="T76" s="59">
        <v>0</v>
      </c>
      <c r="U76" s="22">
        <v>11</v>
      </c>
    </row>
    <row r="77" spans="1:21" ht="15" customHeight="1" x14ac:dyDescent="0.25">
      <c r="A77" s="166"/>
      <c r="B77" s="5">
        <v>106</v>
      </c>
      <c r="C77" s="17">
        <v>8</v>
      </c>
      <c r="D77" s="25" t="s">
        <v>19</v>
      </c>
      <c r="E77" s="5">
        <v>12</v>
      </c>
      <c r="F77" s="17">
        <v>2</v>
      </c>
      <c r="G77" s="5">
        <v>2021</v>
      </c>
      <c r="H77" s="170" t="s">
        <v>40</v>
      </c>
      <c r="I77" s="43"/>
      <c r="J77" s="26" t="s">
        <v>47</v>
      </c>
      <c r="K77" s="32" t="s">
        <v>45</v>
      </c>
      <c r="L77" s="41" t="s">
        <v>44</v>
      </c>
      <c r="M77" s="94">
        <v>17</v>
      </c>
      <c r="N77" s="57">
        <v>7</v>
      </c>
      <c r="O77" s="96">
        <v>24</v>
      </c>
      <c r="P77" s="120">
        <v>0</v>
      </c>
      <c r="Q77" s="94">
        <v>3</v>
      </c>
      <c r="R77" s="57">
        <v>0</v>
      </c>
      <c r="S77" s="121">
        <v>3</v>
      </c>
      <c r="T77" s="59" t="s">
        <v>2</v>
      </c>
      <c r="U77" s="22">
        <v>28</v>
      </c>
    </row>
    <row r="78" spans="1:21" ht="15" customHeight="1" x14ac:dyDescent="0.25">
      <c r="A78" s="166"/>
      <c r="B78" s="5">
        <v>107</v>
      </c>
      <c r="C78" s="17">
        <v>9</v>
      </c>
      <c r="D78" s="25" t="s">
        <v>19</v>
      </c>
      <c r="E78" s="5">
        <v>21</v>
      </c>
      <c r="F78" s="17">
        <v>2</v>
      </c>
      <c r="G78" s="5">
        <v>2021</v>
      </c>
      <c r="H78" s="170" t="s">
        <v>40</v>
      </c>
      <c r="I78" s="43"/>
      <c r="J78" s="26" t="s">
        <v>47</v>
      </c>
      <c r="K78" s="32" t="s">
        <v>45</v>
      </c>
      <c r="L78" s="41" t="s">
        <v>44</v>
      </c>
      <c r="M78" s="94">
        <v>16</v>
      </c>
      <c r="N78" s="57" t="s">
        <v>2</v>
      </c>
      <c r="O78" s="96">
        <v>16</v>
      </c>
      <c r="P78" s="120">
        <v>0</v>
      </c>
      <c r="Q78" s="107">
        <v>4</v>
      </c>
      <c r="R78" s="57">
        <v>0</v>
      </c>
      <c r="S78" s="121">
        <v>4</v>
      </c>
      <c r="T78" s="59">
        <v>0</v>
      </c>
      <c r="U78" s="22">
        <v>20</v>
      </c>
    </row>
    <row r="79" spans="1:21" ht="15" customHeight="1" x14ac:dyDescent="0.25">
      <c r="A79" s="166"/>
      <c r="B79" s="5">
        <v>108</v>
      </c>
      <c r="C79" s="17">
        <v>10</v>
      </c>
      <c r="D79" s="25" t="s">
        <v>19</v>
      </c>
      <c r="E79" s="5">
        <v>22</v>
      </c>
      <c r="F79" s="17">
        <v>2</v>
      </c>
      <c r="G79" s="5">
        <v>2021</v>
      </c>
      <c r="H79" s="170" t="s">
        <v>40</v>
      </c>
      <c r="I79" s="43"/>
      <c r="J79" s="26" t="s">
        <v>47</v>
      </c>
      <c r="K79" s="32" t="s">
        <v>45</v>
      </c>
      <c r="L79" s="41" t="s">
        <v>44</v>
      </c>
      <c r="M79" s="94">
        <v>9</v>
      </c>
      <c r="N79" s="57">
        <v>3</v>
      </c>
      <c r="O79" s="96">
        <v>12</v>
      </c>
      <c r="P79" s="120">
        <v>0</v>
      </c>
      <c r="Q79" s="107">
        <v>2</v>
      </c>
      <c r="R79" s="57">
        <v>0</v>
      </c>
      <c r="S79" s="121">
        <v>2</v>
      </c>
      <c r="T79" s="59" t="s">
        <v>2</v>
      </c>
      <c r="U79" s="22">
        <v>14</v>
      </c>
    </row>
    <row r="80" spans="1:21" ht="15" customHeight="1" x14ac:dyDescent="0.25">
      <c r="A80" s="166"/>
      <c r="B80" s="5">
        <v>109</v>
      </c>
      <c r="C80" s="17">
        <v>11</v>
      </c>
      <c r="D80" s="25" t="s">
        <v>19</v>
      </c>
      <c r="E80" s="5">
        <v>23</v>
      </c>
      <c r="F80" s="17">
        <v>2</v>
      </c>
      <c r="G80" s="5">
        <v>2021</v>
      </c>
      <c r="H80" s="170" t="s">
        <v>40</v>
      </c>
      <c r="I80" s="43"/>
      <c r="J80" s="26" t="s">
        <v>47</v>
      </c>
      <c r="K80" s="32" t="s">
        <v>45</v>
      </c>
      <c r="L80" s="41" t="s">
        <v>44</v>
      </c>
      <c r="M80" s="94">
        <v>2</v>
      </c>
      <c r="N80" s="57" t="s">
        <v>2</v>
      </c>
      <c r="O80" s="96">
        <v>2</v>
      </c>
      <c r="P80" s="120">
        <v>0</v>
      </c>
      <c r="Q80" s="94">
        <v>1</v>
      </c>
      <c r="R80" s="57">
        <v>0</v>
      </c>
      <c r="S80" s="121">
        <v>1</v>
      </c>
      <c r="T80" s="59">
        <v>0</v>
      </c>
      <c r="U80" s="22">
        <v>3</v>
      </c>
    </row>
    <row r="81" spans="1:21" ht="15" customHeight="1" x14ac:dyDescent="0.25">
      <c r="A81" s="166"/>
      <c r="B81" s="5">
        <v>110</v>
      </c>
      <c r="C81" s="17">
        <v>12</v>
      </c>
      <c r="D81" s="25" t="s">
        <v>19</v>
      </c>
      <c r="E81" s="5">
        <v>8</v>
      </c>
      <c r="F81" s="17">
        <v>3</v>
      </c>
      <c r="G81" s="5">
        <v>2021</v>
      </c>
      <c r="H81" s="170" t="s">
        <v>40</v>
      </c>
      <c r="I81" s="43"/>
      <c r="J81" s="26" t="s">
        <v>47</v>
      </c>
      <c r="K81" s="32" t="s">
        <v>45</v>
      </c>
      <c r="L81" s="41" t="s">
        <v>44</v>
      </c>
      <c r="M81" s="94">
        <v>4</v>
      </c>
      <c r="N81" s="57">
        <v>3</v>
      </c>
      <c r="O81" s="96">
        <v>7</v>
      </c>
      <c r="P81" s="120">
        <v>0</v>
      </c>
      <c r="Q81" s="94">
        <v>3</v>
      </c>
      <c r="R81" s="57">
        <v>0</v>
      </c>
      <c r="S81" s="121">
        <v>3</v>
      </c>
      <c r="T81" s="59" t="s">
        <v>2</v>
      </c>
      <c r="U81" s="22">
        <v>11</v>
      </c>
    </row>
    <row r="82" spans="1:21" ht="15" customHeight="1" x14ac:dyDescent="0.25">
      <c r="A82" s="166"/>
      <c r="B82" s="5">
        <v>111</v>
      </c>
      <c r="C82" s="17">
        <v>13</v>
      </c>
      <c r="D82" s="25" t="s">
        <v>19</v>
      </c>
      <c r="E82" s="5">
        <v>9</v>
      </c>
      <c r="F82" s="17">
        <v>3</v>
      </c>
      <c r="G82" s="5">
        <v>2021</v>
      </c>
      <c r="H82" s="170" t="s">
        <v>40</v>
      </c>
      <c r="I82" s="43"/>
      <c r="J82" s="26" t="s">
        <v>47</v>
      </c>
      <c r="K82" s="32" t="s">
        <v>45</v>
      </c>
      <c r="L82" s="41" t="s">
        <v>44</v>
      </c>
      <c r="M82" s="94">
        <v>5</v>
      </c>
      <c r="N82" s="57">
        <v>3</v>
      </c>
      <c r="O82" s="96">
        <v>8</v>
      </c>
      <c r="P82" s="120">
        <v>0</v>
      </c>
      <c r="Q82" s="94">
        <v>3</v>
      </c>
      <c r="R82" s="57">
        <v>0</v>
      </c>
      <c r="S82" s="121">
        <v>3</v>
      </c>
      <c r="T82" s="59" t="s">
        <v>2</v>
      </c>
      <c r="U82" s="22">
        <v>12</v>
      </c>
    </row>
    <row r="83" spans="1:21" ht="15" customHeight="1" x14ac:dyDescent="0.25">
      <c r="A83" s="166"/>
      <c r="B83" s="5">
        <v>112</v>
      </c>
      <c r="C83" s="17">
        <v>14</v>
      </c>
      <c r="D83" s="25" t="s">
        <v>19</v>
      </c>
      <c r="E83" s="5">
        <v>9</v>
      </c>
      <c r="F83" s="17">
        <v>3</v>
      </c>
      <c r="G83" s="5">
        <v>2021</v>
      </c>
      <c r="H83" s="170" t="s">
        <v>40</v>
      </c>
      <c r="I83" s="43"/>
      <c r="J83" s="26" t="s">
        <v>47</v>
      </c>
      <c r="K83" s="32" t="s">
        <v>45</v>
      </c>
      <c r="L83" s="41" t="s">
        <v>44</v>
      </c>
      <c r="M83" s="94">
        <v>7</v>
      </c>
      <c r="N83" s="57">
        <v>3</v>
      </c>
      <c r="O83" s="96">
        <v>10</v>
      </c>
      <c r="P83" s="120">
        <v>0</v>
      </c>
      <c r="Q83" s="107">
        <v>3</v>
      </c>
      <c r="R83" s="57">
        <v>0</v>
      </c>
      <c r="S83" s="121">
        <v>3</v>
      </c>
      <c r="T83" s="59">
        <v>0</v>
      </c>
      <c r="U83" s="22">
        <v>13</v>
      </c>
    </row>
    <row r="84" spans="1:21" ht="15" customHeight="1" x14ac:dyDescent="0.25">
      <c r="A84" s="166"/>
      <c r="B84" s="5">
        <v>113</v>
      </c>
      <c r="C84" s="17">
        <v>15</v>
      </c>
      <c r="D84" s="25" t="s">
        <v>19</v>
      </c>
      <c r="E84" s="5">
        <v>14</v>
      </c>
      <c r="F84" s="17">
        <v>2</v>
      </c>
      <c r="G84" s="5">
        <v>2021</v>
      </c>
      <c r="H84" s="170" t="s">
        <v>40</v>
      </c>
      <c r="I84" s="43"/>
      <c r="J84" s="26" t="s">
        <v>47</v>
      </c>
      <c r="K84" s="32" t="s">
        <v>45</v>
      </c>
      <c r="L84" s="41" t="s">
        <v>44</v>
      </c>
      <c r="M84" s="94">
        <v>13</v>
      </c>
      <c r="N84" s="57" t="s">
        <v>2</v>
      </c>
      <c r="O84" s="96">
        <v>13</v>
      </c>
      <c r="P84" s="120">
        <v>0</v>
      </c>
      <c r="Q84" s="107" t="s">
        <v>1</v>
      </c>
      <c r="R84" s="57">
        <v>0</v>
      </c>
      <c r="S84" s="121" t="s">
        <v>51</v>
      </c>
      <c r="T84" s="59">
        <v>0</v>
      </c>
      <c r="U84" s="22">
        <v>13</v>
      </c>
    </row>
    <row r="85" spans="1:21" ht="15" customHeight="1" x14ac:dyDescent="0.25">
      <c r="A85" s="166"/>
      <c r="B85" s="5">
        <v>114</v>
      </c>
      <c r="C85" s="17">
        <v>16</v>
      </c>
      <c r="D85" s="25" t="s">
        <v>19</v>
      </c>
      <c r="E85" s="5">
        <v>21</v>
      </c>
      <c r="F85" s="17">
        <v>2</v>
      </c>
      <c r="G85" s="5">
        <v>2021</v>
      </c>
      <c r="H85" s="170" t="s">
        <v>40</v>
      </c>
      <c r="I85" s="43"/>
      <c r="J85" s="26" t="s">
        <v>47</v>
      </c>
      <c r="K85" s="32" t="s">
        <v>45</v>
      </c>
      <c r="L85" s="41" t="s">
        <v>44</v>
      </c>
      <c r="M85" s="94">
        <v>4</v>
      </c>
      <c r="N85" s="57" t="s">
        <v>2</v>
      </c>
      <c r="O85" s="96">
        <v>4</v>
      </c>
      <c r="P85" s="120">
        <v>0</v>
      </c>
      <c r="Q85" s="107" t="s">
        <v>1</v>
      </c>
      <c r="R85" s="57">
        <v>0</v>
      </c>
      <c r="S85" s="121" t="s">
        <v>51</v>
      </c>
      <c r="T85" s="59">
        <v>0</v>
      </c>
      <c r="U85" s="22">
        <v>4</v>
      </c>
    </row>
    <row r="86" spans="1:21" ht="15" customHeight="1" x14ac:dyDescent="0.25">
      <c r="A86" s="166"/>
      <c r="B86" s="5">
        <v>115</v>
      </c>
      <c r="C86" s="17">
        <v>17</v>
      </c>
      <c r="D86" s="25" t="s">
        <v>19</v>
      </c>
      <c r="E86" s="5">
        <v>16</v>
      </c>
      <c r="F86" s="17">
        <v>2</v>
      </c>
      <c r="G86" s="5">
        <v>2021</v>
      </c>
      <c r="H86" s="170" t="s">
        <v>40</v>
      </c>
      <c r="I86" s="43"/>
      <c r="J86" s="26" t="s">
        <v>47</v>
      </c>
      <c r="K86" s="32" t="s">
        <v>45</v>
      </c>
      <c r="L86" s="41" t="s">
        <v>44</v>
      </c>
      <c r="M86" s="94">
        <v>4</v>
      </c>
      <c r="N86" s="57" t="s">
        <v>2</v>
      </c>
      <c r="O86" s="96">
        <v>4</v>
      </c>
      <c r="P86" s="120">
        <v>0</v>
      </c>
      <c r="Q86" s="107" t="s">
        <v>1</v>
      </c>
      <c r="R86" s="57">
        <v>0</v>
      </c>
      <c r="S86" s="121" t="s">
        <v>51</v>
      </c>
      <c r="T86" s="59">
        <v>0</v>
      </c>
      <c r="U86" s="22">
        <v>4</v>
      </c>
    </row>
    <row r="87" spans="1:21" ht="15" customHeight="1" x14ac:dyDescent="0.25">
      <c r="A87" s="166"/>
      <c r="B87" s="5">
        <v>116</v>
      </c>
      <c r="C87" s="17">
        <v>18</v>
      </c>
      <c r="D87" s="25" t="s">
        <v>19</v>
      </c>
      <c r="E87" s="5">
        <v>25</v>
      </c>
      <c r="F87" s="17">
        <v>2</v>
      </c>
      <c r="G87" s="5">
        <v>2021</v>
      </c>
      <c r="H87" s="170" t="s">
        <v>40</v>
      </c>
      <c r="I87" s="43"/>
      <c r="J87" s="26" t="s">
        <v>47</v>
      </c>
      <c r="K87" s="32" t="s">
        <v>45</v>
      </c>
      <c r="L87" s="41" t="s">
        <v>44</v>
      </c>
      <c r="M87" s="94">
        <v>10</v>
      </c>
      <c r="N87" s="57" t="s">
        <v>2</v>
      </c>
      <c r="O87" s="96">
        <v>10</v>
      </c>
      <c r="P87" s="120">
        <v>0</v>
      </c>
      <c r="Q87" s="107">
        <v>2</v>
      </c>
      <c r="R87" s="57">
        <v>0</v>
      </c>
      <c r="S87" s="121">
        <v>2</v>
      </c>
      <c r="T87" s="59">
        <v>0</v>
      </c>
      <c r="U87" s="22">
        <v>14</v>
      </c>
    </row>
    <row r="88" spans="1:21" ht="15" customHeight="1" x14ac:dyDescent="0.25">
      <c r="A88" s="166"/>
      <c r="B88" s="5">
        <v>117</v>
      </c>
      <c r="C88" s="17">
        <v>21</v>
      </c>
      <c r="D88" s="25" t="s">
        <v>19</v>
      </c>
      <c r="E88" s="5">
        <v>19</v>
      </c>
      <c r="F88" s="17">
        <v>1</v>
      </c>
      <c r="G88" s="5">
        <v>2021</v>
      </c>
      <c r="H88" s="170" t="s">
        <v>40</v>
      </c>
      <c r="I88" s="43"/>
      <c r="J88" s="5" t="s">
        <v>48</v>
      </c>
      <c r="K88" s="32" t="s">
        <v>45</v>
      </c>
      <c r="L88" s="41" t="s">
        <v>44</v>
      </c>
      <c r="M88" s="94" t="s">
        <v>1</v>
      </c>
      <c r="N88" s="57" t="s">
        <v>2</v>
      </c>
      <c r="O88" s="96" t="s">
        <v>51</v>
      </c>
      <c r="P88" s="120">
        <v>0</v>
      </c>
      <c r="Q88" s="107" t="s">
        <v>1</v>
      </c>
      <c r="R88" s="57">
        <v>0</v>
      </c>
      <c r="S88" s="121" t="s">
        <v>51</v>
      </c>
      <c r="T88" s="59">
        <v>0</v>
      </c>
      <c r="U88" s="22" t="s">
        <v>51</v>
      </c>
    </row>
    <row r="89" spans="1:21" ht="15" customHeight="1" x14ac:dyDescent="0.25">
      <c r="A89" s="166"/>
      <c r="B89" s="15">
        <v>118</v>
      </c>
      <c r="C89" s="21">
        <v>27</v>
      </c>
      <c r="D89" s="20" t="s">
        <v>19</v>
      </c>
      <c r="E89" s="15">
        <v>15</v>
      </c>
      <c r="F89" s="21">
        <v>5</v>
      </c>
      <c r="G89" s="15">
        <v>2021</v>
      </c>
      <c r="H89" s="168" t="s">
        <v>40</v>
      </c>
      <c r="I89" s="2"/>
      <c r="J89" s="23" t="s">
        <v>47</v>
      </c>
      <c r="K89" s="33" t="s">
        <v>45</v>
      </c>
      <c r="L89" s="39" t="s">
        <v>44</v>
      </c>
      <c r="M89" s="94">
        <v>19</v>
      </c>
      <c r="N89" s="57">
        <v>4</v>
      </c>
      <c r="O89" s="96">
        <v>23</v>
      </c>
      <c r="P89" s="120">
        <v>0</v>
      </c>
      <c r="Q89" s="94">
        <v>2</v>
      </c>
      <c r="R89" s="57">
        <v>0</v>
      </c>
      <c r="S89" s="121">
        <v>2</v>
      </c>
      <c r="T89" s="59" t="s">
        <v>2</v>
      </c>
      <c r="U89" s="22">
        <v>24</v>
      </c>
    </row>
    <row r="90" spans="1:21" ht="15" customHeight="1" x14ac:dyDescent="0.25">
      <c r="A90" s="166"/>
      <c r="B90" s="13">
        <v>119</v>
      </c>
      <c r="C90" s="19">
        <v>29</v>
      </c>
      <c r="D90" s="28" t="s">
        <v>19</v>
      </c>
      <c r="E90" s="13">
        <v>11</v>
      </c>
      <c r="F90" s="19">
        <v>5</v>
      </c>
      <c r="G90" s="13">
        <v>2021</v>
      </c>
      <c r="H90" s="171" t="s">
        <v>40</v>
      </c>
      <c r="I90" s="4"/>
      <c r="J90" s="29" t="s">
        <v>47</v>
      </c>
      <c r="K90" s="35" t="s">
        <v>45</v>
      </c>
      <c r="L90" s="42" t="s">
        <v>44</v>
      </c>
      <c r="M90" s="94">
        <v>34</v>
      </c>
      <c r="N90" s="57">
        <v>7</v>
      </c>
      <c r="O90" s="96">
        <v>41</v>
      </c>
      <c r="P90" s="120">
        <v>0</v>
      </c>
      <c r="Q90" s="107">
        <v>2</v>
      </c>
      <c r="R90" s="57">
        <v>0</v>
      </c>
      <c r="S90" s="121">
        <v>2</v>
      </c>
      <c r="T90" s="59" t="s">
        <v>2</v>
      </c>
      <c r="U90" s="22">
        <v>43</v>
      </c>
    </row>
    <row r="91" spans="1:21" ht="15" customHeight="1" x14ac:dyDescent="0.25">
      <c r="A91" s="166"/>
      <c r="B91" s="13">
        <v>120</v>
      </c>
      <c r="C91" s="19">
        <v>31</v>
      </c>
      <c r="D91" s="28" t="s">
        <v>19</v>
      </c>
      <c r="E91" s="13">
        <v>16</v>
      </c>
      <c r="F91" s="21">
        <v>3</v>
      </c>
      <c r="G91" s="15">
        <v>2021</v>
      </c>
      <c r="H91" s="168" t="s">
        <v>40</v>
      </c>
      <c r="I91" s="2"/>
      <c r="J91" s="33" t="s">
        <v>47</v>
      </c>
      <c r="K91" s="35" t="s">
        <v>45</v>
      </c>
      <c r="L91" s="42" t="s">
        <v>44</v>
      </c>
      <c r="M91" s="94">
        <v>11</v>
      </c>
      <c r="N91" s="57">
        <v>2</v>
      </c>
      <c r="O91" s="96">
        <v>13</v>
      </c>
      <c r="P91" s="120">
        <v>0</v>
      </c>
      <c r="Q91" s="94" t="s">
        <v>1</v>
      </c>
      <c r="R91" s="57">
        <v>0</v>
      </c>
      <c r="S91" s="121" t="s">
        <v>51</v>
      </c>
      <c r="T91" s="59">
        <v>0</v>
      </c>
      <c r="U91" s="22">
        <v>11</v>
      </c>
    </row>
    <row r="92" spans="1:21" ht="15" customHeight="1" x14ac:dyDescent="0.25">
      <c r="A92" s="166"/>
      <c r="B92" s="13">
        <v>121</v>
      </c>
      <c r="C92" s="19">
        <v>32</v>
      </c>
      <c r="D92" s="28" t="s">
        <v>19</v>
      </c>
      <c r="E92" s="13">
        <v>22</v>
      </c>
      <c r="F92" s="19">
        <v>3</v>
      </c>
      <c r="G92" s="13">
        <v>2021</v>
      </c>
      <c r="H92" s="171" t="s">
        <v>40</v>
      </c>
      <c r="I92" s="4"/>
      <c r="J92" s="29" t="s">
        <v>47</v>
      </c>
      <c r="K92" s="35" t="s">
        <v>45</v>
      </c>
      <c r="L92" s="42" t="s">
        <v>44</v>
      </c>
      <c r="M92" s="94">
        <v>25</v>
      </c>
      <c r="N92" s="57">
        <v>3</v>
      </c>
      <c r="O92" s="96">
        <v>28</v>
      </c>
      <c r="P92" s="120">
        <v>0</v>
      </c>
      <c r="Q92" s="94">
        <v>1</v>
      </c>
      <c r="R92" s="57">
        <v>0</v>
      </c>
      <c r="S92" s="121">
        <v>1</v>
      </c>
      <c r="T92" s="59">
        <v>0</v>
      </c>
      <c r="U92" s="22">
        <v>29</v>
      </c>
    </row>
    <row r="93" spans="1:21" ht="15" customHeight="1" x14ac:dyDescent="0.25">
      <c r="A93" s="166"/>
      <c r="B93" s="13">
        <v>122</v>
      </c>
      <c r="C93" s="19">
        <v>33</v>
      </c>
      <c r="D93" s="28" t="s">
        <v>19</v>
      </c>
      <c r="E93" s="13">
        <v>2</v>
      </c>
      <c r="F93" s="19">
        <v>4</v>
      </c>
      <c r="G93" s="13">
        <v>2021</v>
      </c>
      <c r="H93" s="171" t="s">
        <v>40</v>
      </c>
      <c r="I93" s="4"/>
      <c r="J93" s="29" t="s">
        <v>47</v>
      </c>
      <c r="K93" s="35" t="s">
        <v>45</v>
      </c>
      <c r="L93" s="42" t="s">
        <v>44</v>
      </c>
      <c r="M93" s="94">
        <v>11</v>
      </c>
      <c r="N93" s="57">
        <v>3</v>
      </c>
      <c r="O93" s="96">
        <v>14</v>
      </c>
      <c r="P93" s="120">
        <v>0</v>
      </c>
      <c r="Q93" s="94">
        <v>47</v>
      </c>
      <c r="R93" s="57">
        <v>0</v>
      </c>
      <c r="S93" s="121">
        <v>47</v>
      </c>
      <c r="T93" s="59">
        <v>0</v>
      </c>
      <c r="U93" s="22">
        <v>60</v>
      </c>
    </row>
    <row r="94" spans="1:21" ht="15" customHeight="1" x14ac:dyDescent="0.25">
      <c r="A94" s="166"/>
      <c r="B94" s="13">
        <v>123</v>
      </c>
      <c r="C94" s="19">
        <v>34</v>
      </c>
      <c r="D94" s="28" t="s">
        <v>19</v>
      </c>
      <c r="E94" s="13">
        <v>9</v>
      </c>
      <c r="F94" s="19">
        <v>4</v>
      </c>
      <c r="G94" s="13">
        <v>2021</v>
      </c>
      <c r="H94" s="171" t="s">
        <v>40</v>
      </c>
      <c r="I94" s="4"/>
      <c r="J94" s="29" t="s">
        <v>47</v>
      </c>
      <c r="K94" s="35" t="s">
        <v>45</v>
      </c>
      <c r="L94" s="42" t="s">
        <v>44</v>
      </c>
      <c r="M94" s="94">
        <v>3</v>
      </c>
      <c r="N94" s="57" t="s">
        <v>2</v>
      </c>
      <c r="O94" s="96">
        <v>3</v>
      </c>
      <c r="P94" s="120">
        <v>0</v>
      </c>
      <c r="Q94" s="107" t="s">
        <v>1</v>
      </c>
      <c r="R94" s="57">
        <v>0</v>
      </c>
      <c r="S94" s="121" t="s">
        <v>51</v>
      </c>
      <c r="T94" s="59">
        <v>0</v>
      </c>
      <c r="U94" s="22">
        <v>3</v>
      </c>
    </row>
    <row r="95" spans="1:21" ht="15" customHeight="1" x14ac:dyDescent="0.25">
      <c r="A95" s="166"/>
      <c r="B95" s="13">
        <v>124</v>
      </c>
      <c r="C95" s="19">
        <v>39</v>
      </c>
      <c r="D95" s="28" t="s">
        <v>19</v>
      </c>
      <c r="E95" s="13">
        <v>18</v>
      </c>
      <c r="F95" s="19">
        <v>4</v>
      </c>
      <c r="G95" s="13">
        <v>2021</v>
      </c>
      <c r="H95" s="171" t="s">
        <v>40</v>
      </c>
      <c r="I95" s="4"/>
      <c r="J95" s="29" t="s">
        <v>47</v>
      </c>
      <c r="K95" s="35" t="s">
        <v>45</v>
      </c>
      <c r="L95" s="42" t="s">
        <v>44</v>
      </c>
      <c r="M95" s="94">
        <v>29</v>
      </c>
      <c r="N95" s="57">
        <v>4</v>
      </c>
      <c r="O95" s="96">
        <v>33</v>
      </c>
      <c r="P95" s="120">
        <v>0</v>
      </c>
      <c r="Q95" s="94">
        <v>4</v>
      </c>
      <c r="R95" s="57">
        <v>0</v>
      </c>
      <c r="S95" s="121">
        <v>4</v>
      </c>
      <c r="T95" s="59" t="s">
        <v>2</v>
      </c>
      <c r="U95" s="22">
        <v>36</v>
      </c>
    </row>
    <row r="96" spans="1:21" ht="15" customHeight="1" x14ac:dyDescent="0.25">
      <c r="A96" s="166"/>
      <c r="B96" s="13">
        <v>125</v>
      </c>
      <c r="C96" s="19">
        <v>49</v>
      </c>
      <c r="D96" s="28" t="s">
        <v>19</v>
      </c>
      <c r="E96" s="13">
        <v>18</v>
      </c>
      <c r="F96" s="19">
        <v>4</v>
      </c>
      <c r="G96" s="13">
        <v>2021</v>
      </c>
      <c r="H96" s="171" t="s">
        <v>40</v>
      </c>
      <c r="I96" s="4"/>
      <c r="J96" s="29" t="s">
        <v>47</v>
      </c>
      <c r="K96" s="35" t="s">
        <v>45</v>
      </c>
      <c r="L96" s="42" t="s">
        <v>44</v>
      </c>
      <c r="M96" s="94">
        <v>3</v>
      </c>
      <c r="N96" s="57" t="s">
        <v>2</v>
      </c>
      <c r="O96" s="96">
        <v>3</v>
      </c>
      <c r="P96" s="120">
        <v>0</v>
      </c>
      <c r="Q96" s="94" t="s">
        <v>1</v>
      </c>
      <c r="R96" s="57">
        <v>0</v>
      </c>
      <c r="S96" s="121" t="s">
        <v>51</v>
      </c>
      <c r="T96" s="59">
        <v>0</v>
      </c>
      <c r="U96" s="22">
        <v>3</v>
      </c>
    </row>
    <row r="97" spans="1:21" ht="15" customHeight="1" x14ac:dyDescent="0.25">
      <c r="A97" s="166"/>
      <c r="B97" s="13">
        <v>126</v>
      </c>
      <c r="C97" s="19">
        <v>54</v>
      </c>
      <c r="D97" s="28" t="s">
        <v>19</v>
      </c>
      <c r="E97" s="13">
        <v>22</v>
      </c>
      <c r="F97" s="19">
        <v>4</v>
      </c>
      <c r="G97" s="13">
        <v>2021</v>
      </c>
      <c r="H97" s="171" t="s">
        <v>40</v>
      </c>
      <c r="I97" s="4"/>
      <c r="J97" s="29" t="s">
        <v>47</v>
      </c>
      <c r="K97" s="35" t="s">
        <v>45</v>
      </c>
      <c r="L97" s="42" t="s">
        <v>44</v>
      </c>
      <c r="M97" s="94">
        <v>55</v>
      </c>
      <c r="N97" s="57">
        <v>6</v>
      </c>
      <c r="O97" s="96">
        <v>61</v>
      </c>
      <c r="P97" s="120">
        <v>0</v>
      </c>
      <c r="Q97" s="94">
        <v>4</v>
      </c>
      <c r="R97" s="57">
        <v>0</v>
      </c>
      <c r="S97" s="121">
        <v>4</v>
      </c>
      <c r="T97" s="59" t="s">
        <v>2</v>
      </c>
      <c r="U97" s="22">
        <v>65</v>
      </c>
    </row>
    <row r="98" spans="1:21" ht="15" customHeight="1" x14ac:dyDescent="0.25">
      <c r="A98" s="166"/>
      <c r="B98" s="13">
        <v>127</v>
      </c>
      <c r="C98" s="19">
        <v>55</v>
      </c>
      <c r="D98" s="28" t="s">
        <v>19</v>
      </c>
      <c r="E98" s="13">
        <v>18</v>
      </c>
      <c r="F98" s="19">
        <v>4</v>
      </c>
      <c r="G98" s="13">
        <v>2021</v>
      </c>
      <c r="H98" s="171" t="s">
        <v>40</v>
      </c>
      <c r="I98" s="4"/>
      <c r="J98" s="29" t="s">
        <v>47</v>
      </c>
      <c r="K98" s="35" t="s">
        <v>45</v>
      </c>
      <c r="L98" s="42" t="s">
        <v>44</v>
      </c>
      <c r="M98" s="94">
        <v>76</v>
      </c>
      <c r="N98" s="57">
        <v>11</v>
      </c>
      <c r="O98" s="96">
        <v>87</v>
      </c>
      <c r="P98" s="120">
        <v>0</v>
      </c>
      <c r="Q98" s="94">
        <v>4</v>
      </c>
      <c r="R98" s="57">
        <v>0</v>
      </c>
      <c r="S98" s="121">
        <v>4</v>
      </c>
      <c r="T98" s="59">
        <v>2</v>
      </c>
      <c r="U98" s="22">
        <v>91</v>
      </c>
    </row>
    <row r="99" spans="1:21" ht="15" customHeight="1" x14ac:dyDescent="0.25">
      <c r="A99" s="166"/>
      <c r="B99" s="13">
        <v>128</v>
      </c>
      <c r="C99" s="19">
        <v>76</v>
      </c>
      <c r="D99" s="28" t="s">
        <v>19</v>
      </c>
      <c r="E99" s="13">
        <v>23</v>
      </c>
      <c r="F99" s="19">
        <v>7</v>
      </c>
      <c r="G99" s="13">
        <v>2021</v>
      </c>
      <c r="H99" s="171" t="s">
        <v>40</v>
      </c>
      <c r="I99" s="4"/>
      <c r="J99" s="29" t="s">
        <v>47</v>
      </c>
      <c r="K99" s="35" t="s">
        <v>45</v>
      </c>
      <c r="L99" s="42" t="s">
        <v>44</v>
      </c>
      <c r="M99" s="94">
        <v>4</v>
      </c>
      <c r="N99" s="57" t="s">
        <v>2</v>
      </c>
      <c r="O99" s="96">
        <v>4</v>
      </c>
      <c r="P99" s="120">
        <v>0</v>
      </c>
      <c r="Q99" s="94">
        <v>6</v>
      </c>
      <c r="R99" s="57">
        <v>0</v>
      </c>
      <c r="S99" s="121">
        <v>6</v>
      </c>
      <c r="T99" s="59">
        <v>0</v>
      </c>
      <c r="U99" s="22">
        <v>10</v>
      </c>
    </row>
    <row r="100" spans="1:21" ht="15" customHeight="1" x14ac:dyDescent="0.25">
      <c r="A100" s="166"/>
      <c r="B100" s="13">
        <v>129</v>
      </c>
      <c r="C100" s="19">
        <v>77</v>
      </c>
      <c r="D100" s="28" t="s">
        <v>19</v>
      </c>
      <c r="E100" s="13">
        <v>20</v>
      </c>
      <c r="F100" s="19">
        <v>4</v>
      </c>
      <c r="G100" s="13">
        <v>2021</v>
      </c>
      <c r="H100" s="171" t="s">
        <v>40</v>
      </c>
      <c r="I100" s="4"/>
      <c r="J100" s="29" t="s">
        <v>47</v>
      </c>
      <c r="K100" s="35" t="s">
        <v>45</v>
      </c>
      <c r="L100" s="42" t="s">
        <v>44</v>
      </c>
      <c r="M100" s="94">
        <v>15</v>
      </c>
      <c r="N100" s="57">
        <v>3</v>
      </c>
      <c r="O100" s="96">
        <v>18</v>
      </c>
      <c r="P100" s="120">
        <v>0</v>
      </c>
      <c r="Q100" s="94" t="s">
        <v>1</v>
      </c>
      <c r="R100" s="57">
        <v>0</v>
      </c>
      <c r="S100" s="121" t="s">
        <v>51</v>
      </c>
      <c r="T100" s="59">
        <v>0</v>
      </c>
      <c r="U100" s="22">
        <v>18</v>
      </c>
    </row>
    <row r="101" spans="1:21" ht="15" customHeight="1" x14ac:dyDescent="0.25">
      <c r="A101" s="166"/>
      <c r="B101" s="13">
        <v>130</v>
      </c>
      <c r="C101" s="19">
        <v>83</v>
      </c>
      <c r="D101" s="28" t="s">
        <v>19</v>
      </c>
      <c r="E101" s="13">
        <v>29</v>
      </c>
      <c r="F101" s="19">
        <v>4</v>
      </c>
      <c r="G101" s="13">
        <v>2021</v>
      </c>
      <c r="H101" s="171" t="s">
        <v>40</v>
      </c>
      <c r="I101" s="4"/>
      <c r="J101" s="29" t="s">
        <v>47</v>
      </c>
      <c r="K101" s="35" t="s">
        <v>45</v>
      </c>
      <c r="L101" s="42" t="s">
        <v>44</v>
      </c>
      <c r="M101" s="94">
        <v>6</v>
      </c>
      <c r="N101" s="57">
        <v>2</v>
      </c>
      <c r="O101" s="96">
        <v>8</v>
      </c>
      <c r="P101" s="120">
        <v>0</v>
      </c>
      <c r="Q101" s="107">
        <v>2</v>
      </c>
      <c r="R101" s="57">
        <v>0</v>
      </c>
      <c r="S101" s="121">
        <v>2</v>
      </c>
      <c r="T101" s="59">
        <v>0</v>
      </c>
      <c r="U101" s="22">
        <v>10</v>
      </c>
    </row>
    <row r="102" spans="1:21" ht="15" customHeight="1" x14ac:dyDescent="0.25">
      <c r="A102" s="166"/>
      <c r="B102" s="1">
        <v>131</v>
      </c>
      <c r="C102" s="18">
        <v>1</v>
      </c>
      <c r="D102" s="10">
        <v>2</v>
      </c>
      <c r="E102" s="1">
        <v>8</v>
      </c>
      <c r="F102" s="18">
        <v>12</v>
      </c>
      <c r="G102" s="1">
        <v>2018</v>
      </c>
      <c r="H102" s="169" t="s">
        <v>40</v>
      </c>
      <c r="I102" s="45">
        <v>16515</v>
      </c>
      <c r="J102" s="6" t="s">
        <v>20</v>
      </c>
      <c r="K102" s="34" t="s">
        <v>21</v>
      </c>
      <c r="L102" s="40" t="s">
        <v>44</v>
      </c>
      <c r="M102" s="94">
        <v>11</v>
      </c>
      <c r="N102" s="57">
        <v>2</v>
      </c>
      <c r="O102" s="96">
        <v>13</v>
      </c>
      <c r="P102" s="120">
        <v>0</v>
      </c>
      <c r="Q102" s="94" t="s">
        <v>1</v>
      </c>
      <c r="R102" s="57">
        <v>0</v>
      </c>
      <c r="S102" s="121" t="s">
        <v>51</v>
      </c>
      <c r="T102" s="59">
        <v>0</v>
      </c>
      <c r="U102" s="22">
        <v>13</v>
      </c>
    </row>
    <row r="103" spans="1:21" ht="15" customHeight="1" x14ac:dyDescent="0.25">
      <c r="A103" s="166"/>
      <c r="B103" s="163">
        <v>132</v>
      </c>
      <c r="C103" s="17">
        <v>2</v>
      </c>
      <c r="D103" s="25">
        <v>7</v>
      </c>
      <c r="E103" s="5">
        <v>6</v>
      </c>
      <c r="F103" s="17">
        <v>12</v>
      </c>
      <c r="G103" s="5">
        <v>2018</v>
      </c>
      <c r="H103" s="170" t="s">
        <v>40</v>
      </c>
      <c r="I103" s="46">
        <v>15754</v>
      </c>
      <c r="J103" s="5" t="s">
        <v>22</v>
      </c>
      <c r="K103" s="32" t="s">
        <v>21</v>
      </c>
      <c r="L103" s="41" t="s">
        <v>44</v>
      </c>
      <c r="M103" s="94">
        <v>31</v>
      </c>
      <c r="N103" s="57">
        <v>4</v>
      </c>
      <c r="O103" s="96">
        <v>35</v>
      </c>
      <c r="P103" s="120">
        <v>0</v>
      </c>
      <c r="Q103" s="94">
        <v>0</v>
      </c>
      <c r="R103" s="57">
        <v>0</v>
      </c>
      <c r="S103" s="121" t="s">
        <v>53</v>
      </c>
      <c r="T103" s="59">
        <v>0</v>
      </c>
      <c r="U103" s="22">
        <v>39</v>
      </c>
    </row>
    <row r="104" spans="1:21" ht="15" customHeight="1" x14ac:dyDescent="0.25">
      <c r="A104" s="166"/>
      <c r="B104" s="163">
        <v>133</v>
      </c>
      <c r="C104" s="17">
        <v>3</v>
      </c>
      <c r="D104" s="25">
        <v>8</v>
      </c>
      <c r="E104" s="5">
        <v>30</v>
      </c>
      <c r="F104" s="17">
        <v>11</v>
      </c>
      <c r="G104" s="5">
        <v>2018</v>
      </c>
      <c r="H104" s="170" t="s">
        <v>40</v>
      </c>
      <c r="I104" s="46">
        <v>15859</v>
      </c>
      <c r="J104" s="5" t="s">
        <v>23</v>
      </c>
      <c r="K104" s="32" t="s">
        <v>21</v>
      </c>
      <c r="L104" s="41" t="s">
        <v>44</v>
      </c>
      <c r="M104" s="94">
        <v>4</v>
      </c>
      <c r="N104" s="57">
        <v>2</v>
      </c>
      <c r="O104" s="96">
        <v>6</v>
      </c>
      <c r="P104" s="120">
        <v>0</v>
      </c>
      <c r="Q104" s="94">
        <v>3</v>
      </c>
      <c r="R104" s="57">
        <v>0</v>
      </c>
      <c r="S104" s="121">
        <v>3</v>
      </c>
      <c r="T104" s="59">
        <v>0</v>
      </c>
      <c r="U104" s="22">
        <v>9</v>
      </c>
    </row>
    <row r="105" spans="1:21" ht="15" customHeight="1" x14ac:dyDescent="0.25">
      <c r="A105" s="166"/>
      <c r="B105" s="5">
        <v>134</v>
      </c>
      <c r="C105" s="17">
        <v>4</v>
      </c>
      <c r="D105" s="25">
        <v>10</v>
      </c>
      <c r="E105" s="5">
        <v>23</v>
      </c>
      <c r="F105" s="17">
        <v>11</v>
      </c>
      <c r="G105" s="5">
        <v>2018</v>
      </c>
      <c r="H105" s="170" t="s">
        <v>40</v>
      </c>
      <c r="I105" s="46">
        <v>15345</v>
      </c>
      <c r="J105" s="5" t="s">
        <v>24</v>
      </c>
      <c r="K105" s="32" t="s">
        <v>21</v>
      </c>
      <c r="L105" s="41" t="s">
        <v>44</v>
      </c>
      <c r="M105" s="94" t="s">
        <v>1</v>
      </c>
      <c r="N105" s="57" t="s">
        <v>2</v>
      </c>
      <c r="O105" s="96" t="s">
        <v>51</v>
      </c>
      <c r="P105" s="120">
        <v>0</v>
      </c>
      <c r="Q105" s="94">
        <v>3</v>
      </c>
      <c r="R105" s="57">
        <v>0</v>
      </c>
      <c r="S105" s="121">
        <v>3</v>
      </c>
      <c r="T105" s="59">
        <v>0</v>
      </c>
      <c r="U105" s="22">
        <v>3</v>
      </c>
    </row>
    <row r="106" spans="1:21" ht="15" customHeight="1" x14ac:dyDescent="0.25">
      <c r="A106" s="166"/>
      <c r="B106" s="5">
        <v>135</v>
      </c>
      <c r="C106" s="17">
        <v>5</v>
      </c>
      <c r="D106" s="25">
        <v>16</v>
      </c>
      <c r="E106" s="5">
        <v>20</v>
      </c>
      <c r="F106" s="17">
        <v>10</v>
      </c>
      <c r="G106" s="5">
        <v>2018</v>
      </c>
      <c r="H106" s="170" t="s">
        <v>40</v>
      </c>
      <c r="I106" s="46">
        <v>16515</v>
      </c>
      <c r="J106" s="5" t="s">
        <v>20</v>
      </c>
      <c r="K106" s="17" t="s">
        <v>21</v>
      </c>
      <c r="L106" s="41" t="s">
        <v>44</v>
      </c>
      <c r="M106" s="94">
        <v>12</v>
      </c>
      <c r="N106" s="57" t="s">
        <v>2</v>
      </c>
      <c r="O106" s="96">
        <v>12</v>
      </c>
      <c r="P106" s="120">
        <v>0</v>
      </c>
      <c r="Q106" s="94" t="s">
        <v>1</v>
      </c>
      <c r="R106" s="57">
        <v>0</v>
      </c>
      <c r="S106" s="121" t="s">
        <v>51</v>
      </c>
      <c r="T106" s="59">
        <v>0</v>
      </c>
      <c r="U106" s="22">
        <v>12</v>
      </c>
    </row>
    <row r="107" spans="1:21" ht="15" customHeight="1" x14ac:dyDescent="0.25">
      <c r="A107" s="166"/>
      <c r="B107" s="5">
        <v>136</v>
      </c>
      <c r="C107" s="17">
        <v>6</v>
      </c>
      <c r="D107" s="25">
        <v>17</v>
      </c>
      <c r="E107" s="5">
        <v>20</v>
      </c>
      <c r="F107" s="17">
        <v>10</v>
      </c>
      <c r="G107" s="5">
        <v>2018</v>
      </c>
      <c r="H107" s="170" t="s">
        <v>40</v>
      </c>
      <c r="I107" s="46">
        <v>16515</v>
      </c>
      <c r="J107" s="5" t="s">
        <v>20</v>
      </c>
      <c r="K107" s="17" t="s">
        <v>21</v>
      </c>
      <c r="L107" s="41" t="s">
        <v>44</v>
      </c>
      <c r="M107" s="94">
        <v>34</v>
      </c>
      <c r="N107" s="57">
        <v>3</v>
      </c>
      <c r="O107" s="96">
        <v>37</v>
      </c>
      <c r="P107" s="120">
        <v>0</v>
      </c>
      <c r="Q107" s="94" t="s">
        <v>1</v>
      </c>
      <c r="R107" s="57">
        <v>0</v>
      </c>
      <c r="S107" s="121" t="s">
        <v>51</v>
      </c>
      <c r="T107" s="59">
        <v>0</v>
      </c>
      <c r="U107" s="22">
        <v>36</v>
      </c>
    </row>
    <row r="108" spans="1:21" ht="15" customHeight="1" x14ac:dyDescent="0.25">
      <c r="A108" s="166"/>
      <c r="B108" s="163">
        <v>137</v>
      </c>
      <c r="C108" s="17">
        <v>7</v>
      </c>
      <c r="D108" s="25">
        <v>18</v>
      </c>
      <c r="E108" s="5">
        <v>30</v>
      </c>
      <c r="F108" s="17">
        <v>11</v>
      </c>
      <c r="G108" s="5">
        <v>2018</v>
      </c>
      <c r="H108" s="170" t="s">
        <v>40</v>
      </c>
      <c r="I108" s="46">
        <v>15859</v>
      </c>
      <c r="J108" s="5" t="s">
        <v>23</v>
      </c>
      <c r="K108" s="17" t="s">
        <v>21</v>
      </c>
      <c r="L108" s="41" t="s">
        <v>44</v>
      </c>
      <c r="M108" s="94">
        <v>11</v>
      </c>
      <c r="N108" s="57" t="s">
        <v>2</v>
      </c>
      <c r="O108" s="96">
        <v>11</v>
      </c>
      <c r="P108" s="120">
        <v>0</v>
      </c>
      <c r="Q108" s="94" t="s">
        <v>1</v>
      </c>
      <c r="R108" s="57">
        <v>0</v>
      </c>
      <c r="S108" s="121" t="s">
        <v>51</v>
      </c>
      <c r="T108" s="59">
        <v>0</v>
      </c>
      <c r="U108" s="22">
        <v>11</v>
      </c>
    </row>
    <row r="109" spans="1:21" ht="15" customHeight="1" x14ac:dyDescent="0.25">
      <c r="A109" s="166"/>
      <c r="B109" s="164">
        <v>138</v>
      </c>
      <c r="C109" s="17">
        <v>8</v>
      </c>
      <c r="D109" s="25">
        <v>25</v>
      </c>
      <c r="E109" s="5">
        <v>23</v>
      </c>
      <c r="F109" s="17">
        <v>11</v>
      </c>
      <c r="G109" s="5">
        <v>2018</v>
      </c>
      <c r="H109" s="170" t="s">
        <v>40</v>
      </c>
      <c r="I109" s="46">
        <v>15345</v>
      </c>
      <c r="J109" s="5" t="s">
        <v>24</v>
      </c>
      <c r="K109" s="17" t="s">
        <v>21</v>
      </c>
      <c r="L109" s="41" t="s">
        <v>44</v>
      </c>
      <c r="M109" s="94">
        <v>27</v>
      </c>
      <c r="N109" s="57">
        <v>4</v>
      </c>
      <c r="O109" s="96">
        <v>31</v>
      </c>
      <c r="P109" s="120">
        <v>0</v>
      </c>
      <c r="Q109" s="94">
        <v>32</v>
      </c>
      <c r="R109" s="57">
        <v>0</v>
      </c>
      <c r="S109" s="121">
        <v>32</v>
      </c>
      <c r="T109" s="59">
        <v>0</v>
      </c>
      <c r="U109" s="22">
        <v>63</v>
      </c>
    </row>
    <row r="110" spans="1:21" ht="15" customHeight="1" x14ac:dyDescent="0.25">
      <c r="A110" s="166"/>
      <c r="B110" s="114">
        <v>139</v>
      </c>
      <c r="C110" s="17">
        <v>9</v>
      </c>
      <c r="D110" s="25">
        <v>30</v>
      </c>
      <c r="E110" s="5">
        <v>20</v>
      </c>
      <c r="F110" s="17">
        <v>10</v>
      </c>
      <c r="G110" s="5">
        <v>2018</v>
      </c>
      <c r="H110" s="170" t="s">
        <v>40</v>
      </c>
      <c r="I110" s="46">
        <v>16515</v>
      </c>
      <c r="J110" s="5" t="s">
        <v>20</v>
      </c>
      <c r="K110" s="17" t="s">
        <v>21</v>
      </c>
      <c r="L110" s="41" t="s">
        <v>44</v>
      </c>
      <c r="M110" s="94">
        <v>33</v>
      </c>
      <c r="N110" s="57" t="s">
        <v>2</v>
      </c>
      <c r="O110" s="96">
        <v>33</v>
      </c>
      <c r="P110" s="120">
        <v>0</v>
      </c>
      <c r="Q110" s="94" t="s">
        <v>1</v>
      </c>
      <c r="R110" s="57">
        <v>0</v>
      </c>
      <c r="S110" s="121" t="s">
        <v>51</v>
      </c>
      <c r="T110" s="59">
        <v>0</v>
      </c>
      <c r="U110" s="22">
        <v>33</v>
      </c>
    </row>
    <row r="111" spans="1:21" ht="15" customHeight="1" x14ac:dyDescent="0.25">
      <c r="A111" s="166"/>
      <c r="B111" s="5">
        <v>140</v>
      </c>
      <c r="C111" s="17">
        <v>10</v>
      </c>
      <c r="D111" s="25">
        <v>31</v>
      </c>
      <c r="E111" s="5">
        <v>20</v>
      </c>
      <c r="F111" s="17">
        <v>10</v>
      </c>
      <c r="G111" s="5">
        <v>2018</v>
      </c>
      <c r="H111" s="170" t="s">
        <v>40</v>
      </c>
      <c r="I111" s="46">
        <v>16515</v>
      </c>
      <c r="J111" s="5" t="s">
        <v>20</v>
      </c>
      <c r="K111" s="17" t="s">
        <v>21</v>
      </c>
      <c r="L111" s="41" t="s">
        <v>44</v>
      </c>
      <c r="M111" s="94">
        <v>33</v>
      </c>
      <c r="N111" s="57" t="s">
        <v>2</v>
      </c>
      <c r="O111" s="96">
        <v>33</v>
      </c>
      <c r="P111" s="120">
        <v>0</v>
      </c>
      <c r="Q111" s="94" t="s">
        <v>1</v>
      </c>
      <c r="R111" s="57">
        <v>0</v>
      </c>
      <c r="S111" s="121" t="s">
        <v>51</v>
      </c>
      <c r="T111" s="59">
        <v>0</v>
      </c>
      <c r="U111" s="22">
        <v>33</v>
      </c>
    </row>
    <row r="112" spans="1:21" ht="15" customHeight="1" x14ac:dyDescent="0.25">
      <c r="A112" s="166"/>
      <c r="B112" s="153">
        <v>141</v>
      </c>
      <c r="C112" s="17">
        <v>11</v>
      </c>
      <c r="D112" s="25">
        <v>33</v>
      </c>
      <c r="E112" s="5">
        <v>23</v>
      </c>
      <c r="F112" s="17">
        <v>11</v>
      </c>
      <c r="G112" s="5">
        <v>2018</v>
      </c>
      <c r="H112" s="170" t="s">
        <v>40</v>
      </c>
      <c r="I112" s="46">
        <v>15345</v>
      </c>
      <c r="J112" s="5" t="s">
        <v>24</v>
      </c>
      <c r="K112" s="17" t="s">
        <v>21</v>
      </c>
      <c r="L112" s="41" t="s">
        <v>44</v>
      </c>
      <c r="M112" s="94">
        <v>26</v>
      </c>
      <c r="N112" s="57">
        <v>3</v>
      </c>
      <c r="O112" s="96">
        <v>29</v>
      </c>
      <c r="P112" s="120">
        <v>0</v>
      </c>
      <c r="Q112" s="94" t="s">
        <v>1</v>
      </c>
      <c r="R112" s="57">
        <v>0</v>
      </c>
      <c r="S112" s="121" t="s">
        <v>51</v>
      </c>
      <c r="T112" s="59">
        <v>0</v>
      </c>
      <c r="U112" s="22">
        <v>29</v>
      </c>
    </row>
    <row r="113" spans="1:21" ht="15" customHeight="1" x14ac:dyDescent="0.25">
      <c r="A113" s="166"/>
      <c r="B113" s="124">
        <v>142</v>
      </c>
      <c r="C113" s="17">
        <v>12</v>
      </c>
      <c r="D113" s="25">
        <v>41</v>
      </c>
      <c r="E113" s="5">
        <v>23</v>
      </c>
      <c r="F113" s="17">
        <v>11</v>
      </c>
      <c r="G113" s="5">
        <v>2018</v>
      </c>
      <c r="H113" s="170" t="s">
        <v>40</v>
      </c>
      <c r="I113" s="46">
        <v>15345</v>
      </c>
      <c r="J113" s="5" t="s">
        <v>24</v>
      </c>
      <c r="K113" s="17" t="s">
        <v>21</v>
      </c>
      <c r="L113" s="41" t="s">
        <v>44</v>
      </c>
      <c r="M113" s="94">
        <v>11</v>
      </c>
      <c r="N113" s="57" t="s">
        <v>2</v>
      </c>
      <c r="O113" s="96">
        <v>11</v>
      </c>
      <c r="P113" s="120">
        <v>0</v>
      </c>
      <c r="Q113" s="94" t="s">
        <v>1</v>
      </c>
      <c r="R113" s="57">
        <v>0</v>
      </c>
      <c r="S113" s="121" t="s">
        <v>51</v>
      </c>
      <c r="T113" s="59">
        <v>0</v>
      </c>
      <c r="U113" s="22">
        <v>11</v>
      </c>
    </row>
    <row r="114" spans="1:21" ht="15" customHeight="1" x14ac:dyDescent="0.25">
      <c r="A114" s="166"/>
      <c r="B114" s="1">
        <v>143</v>
      </c>
      <c r="C114" s="17">
        <v>13</v>
      </c>
      <c r="D114" s="25">
        <v>44</v>
      </c>
      <c r="E114" s="5">
        <v>20</v>
      </c>
      <c r="F114" s="17">
        <v>10</v>
      </c>
      <c r="G114" s="5">
        <v>2018</v>
      </c>
      <c r="H114" s="170" t="s">
        <v>40</v>
      </c>
      <c r="I114" s="46">
        <v>16515</v>
      </c>
      <c r="J114" s="5" t="s">
        <v>20</v>
      </c>
      <c r="K114" s="17" t="s">
        <v>21</v>
      </c>
      <c r="L114" s="41" t="s">
        <v>44</v>
      </c>
      <c r="M114" s="94">
        <v>31</v>
      </c>
      <c r="N114" s="57">
        <v>7</v>
      </c>
      <c r="O114" s="96">
        <v>38</v>
      </c>
      <c r="P114" s="120">
        <v>0</v>
      </c>
      <c r="Q114" s="94" t="s">
        <v>1</v>
      </c>
      <c r="R114" s="57">
        <v>0</v>
      </c>
      <c r="S114" s="121" t="s">
        <v>51</v>
      </c>
      <c r="T114" s="59">
        <v>0</v>
      </c>
      <c r="U114" s="22">
        <v>38</v>
      </c>
    </row>
    <row r="115" spans="1:21" ht="15" customHeight="1" x14ac:dyDescent="0.25">
      <c r="A115" s="166"/>
      <c r="B115" s="5">
        <v>144</v>
      </c>
      <c r="C115" s="17">
        <v>14</v>
      </c>
      <c r="D115" s="25">
        <v>54</v>
      </c>
      <c r="E115" s="5">
        <v>4</v>
      </c>
      <c r="F115" s="17">
        <v>12</v>
      </c>
      <c r="G115" s="5">
        <v>2018</v>
      </c>
      <c r="H115" s="170" t="s">
        <v>40</v>
      </c>
      <c r="I115" s="46">
        <v>16818</v>
      </c>
      <c r="J115" s="5" t="s">
        <v>25</v>
      </c>
      <c r="K115" s="17" t="s">
        <v>21</v>
      </c>
      <c r="L115" s="41" t="s">
        <v>44</v>
      </c>
      <c r="M115" s="94">
        <v>12</v>
      </c>
      <c r="N115" s="57">
        <v>3</v>
      </c>
      <c r="O115" s="96">
        <v>15</v>
      </c>
      <c r="P115" s="120">
        <v>0</v>
      </c>
      <c r="Q115" s="94" t="s">
        <v>1</v>
      </c>
      <c r="R115" s="57">
        <v>0</v>
      </c>
      <c r="S115" s="121" t="s">
        <v>51</v>
      </c>
      <c r="T115" s="59">
        <v>0</v>
      </c>
      <c r="U115" s="22">
        <v>14</v>
      </c>
    </row>
    <row r="116" spans="1:21" ht="15" customHeight="1" x14ac:dyDescent="0.25">
      <c r="A116" s="166"/>
      <c r="B116" s="163">
        <v>145</v>
      </c>
      <c r="C116" s="17">
        <v>15</v>
      </c>
      <c r="D116" s="25">
        <v>57</v>
      </c>
      <c r="E116" s="5">
        <v>9</v>
      </c>
      <c r="F116" s="17">
        <v>11</v>
      </c>
      <c r="G116" s="5">
        <v>2018</v>
      </c>
      <c r="H116" s="170" t="s">
        <v>40</v>
      </c>
      <c r="I116" s="46">
        <v>15837</v>
      </c>
      <c r="J116" s="5" t="s">
        <v>26</v>
      </c>
      <c r="K116" s="17" t="s">
        <v>21</v>
      </c>
      <c r="L116" s="41" t="s">
        <v>44</v>
      </c>
      <c r="M116" s="94">
        <v>9</v>
      </c>
      <c r="N116" s="57">
        <v>2</v>
      </c>
      <c r="O116" s="96">
        <v>11</v>
      </c>
      <c r="P116" s="120">
        <v>0</v>
      </c>
      <c r="Q116" s="94" t="s">
        <v>1</v>
      </c>
      <c r="R116" s="57">
        <v>0</v>
      </c>
      <c r="S116" s="121" t="s">
        <v>51</v>
      </c>
      <c r="T116" s="59">
        <v>0</v>
      </c>
      <c r="U116" s="22">
        <v>12</v>
      </c>
    </row>
    <row r="117" spans="1:21" ht="15" customHeight="1" x14ac:dyDescent="0.25">
      <c r="A117" s="166"/>
      <c r="B117" s="163">
        <v>146</v>
      </c>
      <c r="C117" s="17">
        <v>16</v>
      </c>
      <c r="D117" s="25">
        <v>58</v>
      </c>
      <c r="E117" s="5">
        <v>6</v>
      </c>
      <c r="F117" s="17">
        <v>12</v>
      </c>
      <c r="G117" s="5">
        <v>2018</v>
      </c>
      <c r="H117" s="170" t="s">
        <v>40</v>
      </c>
      <c r="I117" s="46">
        <v>15754</v>
      </c>
      <c r="J117" s="5" t="s">
        <v>22</v>
      </c>
      <c r="K117" s="17" t="s">
        <v>21</v>
      </c>
      <c r="L117" s="41" t="s">
        <v>44</v>
      </c>
      <c r="M117" s="94">
        <v>18</v>
      </c>
      <c r="N117" s="57">
        <v>5</v>
      </c>
      <c r="O117" s="96">
        <v>23</v>
      </c>
      <c r="P117" s="120">
        <v>0</v>
      </c>
      <c r="Q117" s="94">
        <v>0</v>
      </c>
      <c r="R117" s="57">
        <v>0</v>
      </c>
      <c r="S117" s="121" t="s">
        <v>53</v>
      </c>
      <c r="T117" s="59">
        <v>0</v>
      </c>
      <c r="U117" s="22">
        <v>23</v>
      </c>
    </row>
    <row r="118" spans="1:21" ht="15" customHeight="1" x14ac:dyDescent="0.25">
      <c r="A118" s="166"/>
      <c r="B118" s="5">
        <v>147</v>
      </c>
      <c r="C118" s="17">
        <v>17</v>
      </c>
      <c r="D118" s="25">
        <v>64</v>
      </c>
      <c r="E118" s="5">
        <v>6</v>
      </c>
      <c r="F118" s="17">
        <v>12</v>
      </c>
      <c r="G118" s="5">
        <v>2018</v>
      </c>
      <c r="H118" s="170" t="s">
        <v>40</v>
      </c>
      <c r="I118" s="46">
        <v>15754</v>
      </c>
      <c r="J118" s="5" t="s">
        <v>22</v>
      </c>
      <c r="K118" s="17" t="s">
        <v>21</v>
      </c>
      <c r="L118" s="41" t="s">
        <v>44</v>
      </c>
      <c r="M118" s="94">
        <v>39</v>
      </c>
      <c r="N118" s="57">
        <v>3</v>
      </c>
      <c r="O118" s="96">
        <v>42</v>
      </c>
      <c r="P118" s="120">
        <v>0</v>
      </c>
      <c r="Q118" s="94">
        <v>4</v>
      </c>
      <c r="R118" s="57">
        <v>0</v>
      </c>
      <c r="S118" s="121">
        <v>4</v>
      </c>
      <c r="T118" s="59">
        <v>0</v>
      </c>
      <c r="U118" s="22">
        <v>47</v>
      </c>
    </row>
    <row r="119" spans="1:21" ht="15" customHeight="1" x14ac:dyDescent="0.25">
      <c r="A119" s="166"/>
      <c r="B119" s="5">
        <v>148</v>
      </c>
      <c r="C119" s="17">
        <v>18</v>
      </c>
      <c r="D119" s="25">
        <v>65</v>
      </c>
      <c r="E119" s="5">
        <v>4</v>
      </c>
      <c r="F119" s="17">
        <v>12</v>
      </c>
      <c r="G119" s="5">
        <v>2018</v>
      </c>
      <c r="H119" s="170" t="s">
        <v>40</v>
      </c>
      <c r="I119" s="43"/>
      <c r="J119" s="5" t="s">
        <v>25</v>
      </c>
      <c r="K119" s="17" t="s">
        <v>21</v>
      </c>
      <c r="L119" s="41" t="s">
        <v>44</v>
      </c>
      <c r="M119" s="94">
        <v>30</v>
      </c>
      <c r="N119" s="57">
        <v>4</v>
      </c>
      <c r="O119" s="96">
        <v>34</v>
      </c>
      <c r="P119" s="120">
        <v>0</v>
      </c>
      <c r="Q119" s="94">
        <v>28</v>
      </c>
      <c r="R119" s="57">
        <v>0</v>
      </c>
      <c r="S119" s="121">
        <v>28</v>
      </c>
      <c r="T119" s="59">
        <v>0</v>
      </c>
      <c r="U119" s="22">
        <v>62</v>
      </c>
    </row>
    <row r="120" spans="1:21" ht="15" customHeight="1" x14ac:dyDescent="0.25">
      <c r="A120" s="166"/>
      <c r="B120" s="5">
        <v>149</v>
      </c>
      <c r="C120" s="17">
        <v>19</v>
      </c>
      <c r="D120" s="25">
        <v>68</v>
      </c>
      <c r="E120" s="5">
        <v>6</v>
      </c>
      <c r="F120" s="17">
        <v>12</v>
      </c>
      <c r="G120" s="5">
        <v>2018</v>
      </c>
      <c r="H120" s="170" t="s">
        <v>40</v>
      </c>
      <c r="I120" s="46">
        <v>15754</v>
      </c>
      <c r="J120" s="5" t="s">
        <v>22</v>
      </c>
      <c r="K120" s="17" t="s">
        <v>21</v>
      </c>
      <c r="L120" s="41" t="s">
        <v>44</v>
      </c>
      <c r="M120" s="94">
        <v>6</v>
      </c>
      <c r="N120" s="57" t="s">
        <v>2</v>
      </c>
      <c r="O120" s="96">
        <v>6</v>
      </c>
      <c r="P120" s="120">
        <v>0</v>
      </c>
      <c r="Q120" s="94">
        <v>0</v>
      </c>
      <c r="R120" s="57">
        <v>0</v>
      </c>
      <c r="S120" s="121" t="s">
        <v>53</v>
      </c>
      <c r="T120" s="59">
        <v>0</v>
      </c>
      <c r="U120" s="22">
        <v>6</v>
      </c>
    </row>
    <row r="121" spans="1:21" ht="15" customHeight="1" x14ac:dyDescent="0.25">
      <c r="A121" s="166"/>
      <c r="B121" s="5">
        <v>150</v>
      </c>
      <c r="C121" s="17">
        <v>20</v>
      </c>
      <c r="D121" s="25">
        <v>69</v>
      </c>
      <c r="E121" s="5">
        <v>8</v>
      </c>
      <c r="F121" s="17">
        <v>12</v>
      </c>
      <c r="G121" s="5">
        <v>2018</v>
      </c>
      <c r="H121" s="170" t="s">
        <v>40</v>
      </c>
      <c r="I121" s="46">
        <v>16515</v>
      </c>
      <c r="J121" s="5" t="s">
        <v>20</v>
      </c>
      <c r="K121" s="17" t="s">
        <v>21</v>
      </c>
      <c r="L121" s="41" t="s">
        <v>44</v>
      </c>
      <c r="M121" s="94">
        <v>5</v>
      </c>
      <c r="N121" s="57" t="s">
        <v>2</v>
      </c>
      <c r="O121" s="96">
        <v>5</v>
      </c>
      <c r="P121" s="120">
        <v>0</v>
      </c>
      <c r="Q121" s="94" t="s">
        <v>1</v>
      </c>
      <c r="R121" s="57">
        <v>0</v>
      </c>
      <c r="S121" s="121" t="s">
        <v>51</v>
      </c>
      <c r="T121" s="59">
        <v>0</v>
      </c>
      <c r="U121" s="22">
        <v>5</v>
      </c>
    </row>
    <row r="122" spans="1:21" ht="15" customHeight="1" x14ac:dyDescent="0.25">
      <c r="A122" s="166"/>
      <c r="B122" s="5">
        <v>151</v>
      </c>
      <c r="C122" s="17">
        <v>21</v>
      </c>
      <c r="D122" s="25">
        <v>70</v>
      </c>
      <c r="E122" s="5">
        <v>4</v>
      </c>
      <c r="F122" s="17">
        <v>12</v>
      </c>
      <c r="G122" s="5">
        <v>2018</v>
      </c>
      <c r="H122" s="170" t="s">
        <v>40</v>
      </c>
      <c r="I122" s="46">
        <v>16818</v>
      </c>
      <c r="J122" s="5" t="s">
        <v>25</v>
      </c>
      <c r="K122" s="17" t="s">
        <v>21</v>
      </c>
      <c r="L122" s="41" t="s">
        <v>44</v>
      </c>
      <c r="M122" s="94">
        <v>30</v>
      </c>
      <c r="N122" s="57">
        <v>9</v>
      </c>
      <c r="O122" s="96">
        <v>39</v>
      </c>
      <c r="P122" s="120">
        <v>0</v>
      </c>
      <c r="Q122" s="94">
        <v>18</v>
      </c>
      <c r="R122" s="57">
        <v>0</v>
      </c>
      <c r="S122" s="121">
        <v>18</v>
      </c>
      <c r="T122" s="59">
        <v>0</v>
      </c>
      <c r="U122" s="22">
        <v>57</v>
      </c>
    </row>
    <row r="123" spans="1:21" ht="15" customHeight="1" x14ac:dyDescent="0.25">
      <c r="A123" s="166"/>
      <c r="B123" s="5">
        <v>152</v>
      </c>
      <c r="C123" s="17">
        <v>22</v>
      </c>
      <c r="D123" s="25">
        <v>80</v>
      </c>
      <c r="E123" s="5">
        <v>4</v>
      </c>
      <c r="F123" s="17">
        <v>12</v>
      </c>
      <c r="G123" s="5">
        <v>2018</v>
      </c>
      <c r="H123" s="170" t="s">
        <v>40</v>
      </c>
      <c r="I123" s="46">
        <v>16818</v>
      </c>
      <c r="J123" s="5" t="s">
        <v>25</v>
      </c>
      <c r="K123" s="17" t="s">
        <v>21</v>
      </c>
      <c r="L123" s="41" t="s">
        <v>44</v>
      </c>
      <c r="M123" s="94">
        <v>14</v>
      </c>
      <c r="N123" s="57">
        <v>3</v>
      </c>
      <c r="O123" s="96">
        <v>17</v>
      </c>
      <c r="P123" s="120">
        <v>0</v>
      </c>
      <c r="Q123" s="94" t="s">
        <v>1</v>
      </c>
      <c r="R123" s="57">
        <v>0</v>
      </c>
      <c r="S123" s="121" t="s">
        <v>51</v>
      </c>
      <c r="T123" s="59">
        <v>0</v>
      </c>
      <c r="U123" s="22">
        <v>17</v>
      </c>
    </row>
    <row r="124" spans="1:21" ht="15" customHeight="1" x14ac:dyDescent="0.25">
      <c r="A124" s="166"/>
      <c r="B124" s="5">
        <v>153</v>
      </c>
      <c r="C124" s="17">
        <v>23</v>
      </c>
      <c r="D124" s="25">
        <v>93</v>
      </c>
      <c r="E124" s="5">
        <v>10</v>
      </c>
      <c r="F124" s="17">
        <v>12</v>
      </c>
      <c r="G124" s="5">
        <v>2018</v>
      </c>
      <c r="H124" s="170" t="s">
        <v>40</v>
      </c>
      <c r="I124" s="43"/>
      <c r="J124" s="5" t="s">
        <v>27</v>
      </c>
      <c r="K124" s="17" t="s">
        <v>21</v>
      </c>
      <c r="L124" s="41" t="s">
        <v>44</v>
      </c>
      <c r="M124" s="94">
        <v>48</v>
      </c>
      <c r="N124" s="57">
        <v>3</v>
      </c>
      <c r="O124" s="96">
        <v>51</v>
      </c>
      <c r="P124" s="120">
        <v>0</v>
      </c>
      <c r="Q124" s="94">
        <v>9</v>
      </c>
      <c r="R124" s="57">
        <v>0</v>
      </c>
      <c r="S124" s="121">
        <v>9</v>
      </c>
      <c r="T124" s="59">
        <v>0</v>
      </c>
      <c r="U124" s="22">
        <v>64</v>
      </c>
    </row>
    <row r="125" spans="1:21" ht="15" customHeight="1" x14ac:dyDescent="0.25">
      <c r="A125" s="166"/>
      <c r="B125" s="5">
        <v>154</v>
      </c>
      <c r="C125" s="17">
        <v>24</v>
      </c>
      <c r="D125" s="25">
        <v>99</v>
      </c>
      <c r="E125" s="5">
        <v>10</v>
      </c>
      <c r="F125" s="17">
        <v>12</v>
      </c>
      <c r="G125" s="5">
        <v>2018</v>
      </c>
      <c r="H125" s="170" t="s">
        <v>40</v>
      </c>
      <c r="I125" s="43"/>
      <c r="J125" s="5" t="s">
        <v>27</v>
      </c>
      <c r="K125" s="17" t="s">
        <v>21</v>
      </c>
      <c r="L125" s="41" t="s">
        <v>44</v>
      </c>
      <c r="M125" s="94">
        <v>12</v>
      </c>
      <c r="N125" s="57">
        <v>3</v>
      </c>
      <c r="O125" s="96">
        <v>15</v>
      </c>
      <c r="P125" s="120">
        <v>0</v>
      </c>
      <c r="Q125" s="94">
        <v>0</v>
      </c>
      <c r="R125" s="57">
        <v>0</v>
      </c>
      <c r="S125" s="121" t="s">
        <v>53</v>
      </c>
      <c r="T125" s="59">
        <v>0</v>
      </c>
      <c r="U125" s="22">
        <v>15</v>
      </c>
    </row>
    <row r="126" spans="1:21" ht="15" customHeight="1" x14ac:dyDescent="0.25">
      <c r="A126" s="166"/>
      <c r="B126" s="5">
        <v>155</v>
      </c>
      <c r="C126" s="17">
        <v>25</v>
      </c>
      <c r="D126" s="25">
        <v>104</v>
      </c>
      <c r="E126" s="5">
        <v>6</v>
      </c>
      <c r="F126" s="17">
        <v>12</v>
      </c>
      <c r="G126" s="5">
        <v>2018</v>
      </c>
      <c r="H126" s="170" t="s">
        <v>40</v>
      </c>
      <c r="I126" s="46">
        <v>15754</v>
      </c>
      <c r="J126" s="5" t="s">
        <v>22</v>
      </c>
      <c r="K126" s="17" t="s">
        <v>21</v>
      </c>
      <c r="L126" s="41" t="s">
        <v>44</v>
      </c>
      <c r="M126" s="94">
        <v>10</v>
      </c>
      <c r="N126" s="57">
        <v>2</v>
      </c>
      <c r="O126" s="96">
        <v>12</v>
      </c>
      <c r="P126" s="120">
        <v>0</v>
      </c>
      <c r="Q126" s="94">
        <v>0</v>
      </c>
      <c r="R126" s="57">
        <v>0</v>
      </c>
      <c r="S126" s="121" t="s">
        <v>53</v>
      </c>
      <c r="T126" s="59">
        <v>0</v>
      </c>
      <c r="U126" s="22">
        <v>13</v>
      </c>
    </row>
    <row r="127" spans="1:21" ht="15" customHeight="1" x14ac:dyDescent="0.25">
      <c r="A127" s="166"/>
      <c r="B127" s="15">
        <v>156</v>
      </c>
      <c r="C127" s="21">
        <v>26</v>
      </c>
      <c r="D127" s="20">
        <v>106</v>
      </c>
      <c r="E127" s="15">
        <v>6</v>
      </c>
      <c r="F127" s="21">
        <v>12</v>
      </c>
      <c r="G127" s="15">
        <v>2018</v>
      </c>
      <c r="H127" s="168" t="s">
        <v>40</v>
      </c>
      <c r="I127" s="47">
        <v>15754</v>
      </c>
      <c r="J127" s="15" t="s">
        <v>22</v>
      </c>
      <c r="K127" s="21" t="s">
        <v>21</v>
      </c>
      <c r="L127" s="39" t="s">
        <v>44</v>
      </c>
      <c r="M127" s="94">
        <v>7</v>
      </c>
      <c r="N127" s="57" t="s">
        <v>2</v>
      </c>
      <c r="O127" s="96">
        <v>7</v>
      </c>
      <c r="P127" s="120">
        <v>0</v>
      </c>
      <c r="Q127" s="94">
        <v>0</v>
      </c>
      <c r="R127" s="57">
        <v>0</v>
      </c>
      <c r="S127" s="121" t="s">
        <v>53</v>
      </c>
      <c r="T127" s="59">
        <v>0</v>
      </c>
      <c r="U127" s="22">
        <v>9</v>
      </c>
    </row>
    <row r="128" spans="1:21" ht="15" customHeight="1" x14ac:dyDescent="0.25">
      <c r="A128" s="166"/>
      <c r="B128" s="13">
        <v>157</v>
      </c>
      <c r="C128" s="19">
        <v>27</v>
      </c>
      <c r="D128" s="28">
        <v>109</v>
      </c>
      <c r="E128" s="13">
        <v>10</v>
      </c>
      <c r="F128" s="19">
        <v>12</v>
      </c>
      <c r="G128" s="13">
        <v>2018</v>
      </c>
      <c r="H128" s="171" t="s">
        <v>40</v>
      </c>
      <c r="I128" s="4"/>
      <c r="J128" s="13" t="s">
        <v>27</v>
      </c>
      <c r="K128" s="19" t="s">
        <v>21</v>
      </c>
      <c r="L128" s="42" t="s">
        <v>44</v>
      </c>
      <c r="M128" s="94">
        <v>6</v>
      </c>
      <c r="N128" s="57" t="s">
        <v>2</v>
      </c>
      <c r="O128" s="96">
        <v>6</v>
      </c>
      <c r="P128" s="120">
        <v>0</v>
      </c>
      <c r="Q128" s="94" t="s">
        <v>1</v>
      </c>
      <c r="R128" s="57">
        <v>0</v>
      </c>
      <c r="S128" s="121" t="s">
        <v>51</v>
      </c>
      <c r="T128" s="59">
        <v>0</v>
      </c>
      <c r="U128" s="22">
        <v>8</v>
      </c>
    </row>
    <row r="129" spans="1:21" ht="15" customHeight="1" x14ac:dyDescent="0.25">
      <c r="A129" s="166"/>
      <c r="B129" s="13">
        <v>158</v>
      </c>
      <c r="C129" s="19">
        <v>28</v>
      </c>
      <c r="D129" s="28">
        <v>110</v>
      </c>
      <c r="E129" s="13">
        <v>6</v>
      </c>
      <c r="F129" s="19">
        <v>12</v>
      </c>
      <c r="G129" s="13">
        <v>2018</v>
      </c>
      <c r="H129" s="171" t="s">
        <v>40</v>
      </c>
      <c r="I129" s="48">
        <v>15754</v>
      </c>
      <c r="J129" s="13" t="s">
        <v>22</v>
      </c>
      <c r="K129" s="19" t="s">
        <v>21</v>
      </c>
      <c r="L129" s="42" t="s">
        <v>44</v>
      </c>
      <c r="M129" s="94">
        <v>18</v>
      </c>
      <c r="N129" s="57">
        <v>4</v>
      </c>
      <c r="O129" s="96">
        <v>22</v>
      </c>
      <c r="P129" s="120">
        <v>0</v>
      </c>
      <c r="Q129" s="94">
        <v>0</v>
      </c>
      <c r="R129" s="57">
        <v>0</v>
      </c>
      <c r="S129" s="121" t="s">
        <v>53</v>
      </c>
      <c r="T129" s="59">
        <v>0</v>
      </c>
      <c r="U129" s="22">
        <v>27</v>
      </c>
    </row>
    <row r="130" spans="1:21" ht="15" customHeight="1" x14ac:dyDescent="0.25">
      <c r="A130" s="166"/>
      <c r="B130" s="13">
        <v>159</v>
      </c>
      <c r="C130" s="19">
        <v>29</v>
      </c>
      <c r="D130" s="28">
        <v>119</v>
      </c>
      <c r="E130" s="13">
        <v>8</v>
      </c>
      <c r="F130" s="19">
        <v>12</v>
      </c>
      <c r="G130" s="13">
        <v>2018</v>
      </c>
      <c r="H130" s="171" t="s">
        <v>40</v>
      </c>
      <c r="I130" s="48">
        <v>16515</v>
      </c>
      <c r="J130" s="13" t="s">
        <v>20</v>
      </c>
      <c r="K130" s="19" t="s">
        <v>21</v>
      </c>
      <c r="L130" s="42" t="s">
        <v>44</v>
      </c>
      <c r="M130" s="94">
        <v>11</v>
      </c>
      <c r="N130" s="57" t="s">
        <v>2</v>
      </c>
      <c r="O130" s="96">
        <v>11</v>
      </c>
      <c r="P130" s="120">
        <v>0</v>
      </c>
      <c r="Q130" s="94" t="s">
        <v>1</v>
      </c>
      <c r="R130" s="57">
        <v>0</v>
      </c>
      <c r="S130" s="121" t="s">
        <v>51</v>
      </c>
      <c r="T130" s="59">
        <v>0</v>
      </c>
      <c r="U130" s="22">
        <v>11</v>
      </c>
    </row>
    <row r="131" spans="1:21" ht="15" customHeight="1" x14ac:dyDescent="0.25">
      <c r="A131" s="166"/>
      <c r="B131" s="13">
        <v>160</v>
      </c>
      <c r="C131" s="19">
        <v>30</v>
      </c>
      <c r="D131" s="28">
        <v>124</v>
      </c>
      <c r="E131" s="13">
        <v>30</v>
      </c>
      <c r="F131" s="19">
        <v>11</v>
      </c>
      <c r="G131" s="13">
        <v>2018</v>
      </c>
      <c r="H131" s="171" t="s">
        <v>40</v>
      </c>
      <c r="I131" s="48">
        <v>15859</v>
      </c>
      <c r="J131" s="13" t="s">
        <v>23</v>
      </c>
      <c r="K131" s="19" t="s">
        <v>21</v>
      </c>
      <c r="L131" s="42" t="s">
        <v>44</v>
      </c>
      <c r="M131" s="94">
        <v>6</v>
      </c>
      <c r="N131" s="57" t="s">
        <v>2</v>
      </c>
      <c r="O131" s="96">
        <v>6</v>
      </c>
      <c r="P131" s="120">
        <v>0</v>
      </c>
      <c r="Q131" s="94">
        <v>10</v>
      </c>
      <c r="R131" s="57">
        <v>0</v>
      </c>
      <c r="S131" s="121">
        <v>10</v>
      </c>
      <c r="T131" s="59">
        <v>0</v>
      </c>
      <c r="U131" s="22">
        <v>16</v>
      </c>
    </row>
    <row r="132" spans="1:21" ht="15" customHeight="1" x14ac:dyDescent="0.25">
      <c r="A132" s="166"/>
      <c r="B132" s="13">
        <v>161</v>
      </c>
      <c r="C132" s="19">
        <v>31</v>
      </c>
      <c r="D132" s="28">
        <v>126</v>
      </c>
      <c r="E132" s="13">
        <v>30</v>
      </c>
      <c r="F132" s="19">
        <v>11</v>
      </c>
      <c r="G132" s="13">
        <v>2018</v>
      </c>
      <c r="H132" s="171" t="s">
        <v>40</v>
      </c>
      <c r="I132" s="48">
        <v>15859</v>
      </c>
      <c r="J132" s="13" t="s">
        <v>23</v>
      </c>
      <c r="K132" s="19" t="s">
        <v>21</v>
      </c>
      <c r="L132" s="42" t="s">
        <v>44</v>
      </c>
      <c r="M132" s="94">
        <v>35</v>
      </c>
      <c r="N132" s="57">
        <v>4</v>
      </c>
      <c r="O132" s="96">
        <v>39</v>
      </c>
      <c r="P132" s="120">
        <v>0</v>
      </c>
      <c r="Q132" s="94">
        <v>3</v>
      </c>
      <c r="R132" s="57">
        <v>0</v>
      </c>
      <c r="S132" s="121">
        <v>3</v>
      </c>
      <c r="T132" s="59">
        <v>0</v>
      </c>
      <c r="U132" s="22">
        <v>43</v>
      </c>
    </row>
    <row r="133" spans="1:21" ht="15" customHeight="1" x14ac:dyDescent="0.25">
      <c r="A133" s="166"/>
      <c r="B133" s="13">
        <v>162</v>
      </c>
      <c r="C133" s="19">
        <v>32</v>
      </c>
      <c r="D133" s="28">
        <v>129</v>
      </c>
      <c r="E133" s="13">
        <v>30</v>
      </c>
      <c r="F133" s="19">
        <v>11</v>
      </c>
      <c r="G133" s="13">
        <v>2018</v>
      </c>
      <c r="H133" s="171" t="s">
        <v>40</v>
      </c>
      <c r="I133" s="48">
        <v>15859</v>
      </c>
      <c r="J133" s="13" t="s">
        <v>23</v>
      </c>
      <c r="K133" s="19" t="s">
        <v>21</v>
      </c>
      <c r="L133" s="42" t="s">
        <v>44</v>
      </c>
      <c r="M133" s="94">
        <v>43</v>
      </c>
      <c r="N133" s="57">
        <v>3</v>
      </c>
      <c r="O133" s="96">
        <v>46</v>
      </c>
      <c r="P133" s="120">
        <v>0</v>
      </c>
      <c r="Q133" s="94">
        <v>2</v>
      </c>
      <c r="R133" s="57">
        <v>0</v>
      </c>
      <c r="S133" s="121">
        <v>2</v>
      </c>
      <c r="T133" s="59">
        <v>0</v>
      </c>
      <c r="U133" s="22">
        <v>49</v>
      </c>
    </row>
    <row r="134" spans="1:21" ht="15" customHeight="1" x14ac:dyDescent="0.25">
      <c r="A134" s="166"/>
      <c r="B134" s="13">
        <v>163</v>
      </c>
      <c r="C134" s="19">
        <v>33</v>
      </c>
      <c r="D134" s="28">
        <v>136</v>
      </c>
      <c r="E134" s="13">
        <v>30</v>
      </c>
      <c r="F134" s="19">
        <v>11</v>
      </c>
      <c r="G134" s="13">
        <v>2018</v>
      </c>
      <c r="H134" s="171" t="s">
        <v>40</v>
      </c>
      <c r="I134" s="48">
        <v>15859</v>
      </c>
      <c r="J134" s="13" t="s">
        <v>23</v>
      </c>
      <c r="K134" s="19" t="s">
        <v>21</v>
      </c>
      <c r="L134" s="42" t="s">
        <v>44</v>
      </c>
      <c r="M134" s="94">
        <v>26</v>
      </c>
      <c r="N134" s="57">
        <v>3</v>
      </c>
      <c r="O134" s="96">
        <v>29</v>
      </c>
      <c r="P134" s="120">
        <v>0</v>
      </c>
      <c r="Q134" s="94">
        <v>3</v>
      </c>
      <c r="R134" s="57">
        <v>0</v>
      </c>
      <c r="S134" s="121">
        <v>3</v>
      </c>
      <c r="T134" s="59">
        <v>0</v>
      </c>
      <c r="U134" s="22">
        <v>34</v>
      </c>
    </row>
    <row r="135" spans="1:21" ht="15" customHeight="1" x14ac:dyDescent="0.25">
      <c r="A135" s="166"/>
      <c r="B135" s="13">
        <v>164</v>
      </c>
      <c r="C135" s="19">
        <v>34</v>
      </c>
      <c r="D135" s="28">
        <v>137</v>
      </c>
      <c r="E135" s="13">
        <v>30</v>
      </c>
      <c r="F135" s="19">
        <v>11</v>
      </c>
      <c r="G135" s="13">
        <v>2018</v>
      </c>
      <c r="H135" s="171" t="s">
        <v>40</v>
      </c>
      <c r="I135" s="48">
        <v>15859</v>
      </c>
      <c r="J135" s="13" t="s">
        <v>23</v>
      </c>
      <c r="K135" s="19" t="s">
        <v>21</v>
      </c>
      <c r="L135" s="42" t="s">
        <v>44</v>
      </c>
      <c r="M135" s="94">
        <v>4</v>
      </c>
      <c r="N135" s="57">
        <v>5</v>
      </c>
      <c r="O135" s="96">
        <v>9</v>
      </c>
      <c r="P135" s="120">
        <v>0</v>
      </c>
      <c r="Q135" s="94" t="s">
        <v>1</v>
      </c>
      <c r="R135" s="57">
        <v>0</v>
      </c>
      <c r="S135" s="121" t="s">
        <v>51</v>
      </c>
      <c r="T135" s="59">
        <v>0</v>
      </c>
      <c r="U135" s="22">
        <v>12</v>
      </c>
    </row>
    <row r="136" spans="1:21" ht="15" customHeight="1" x14ac:dyDescent="0.25">
      <c r="A136" s="166"/>
      <c r="B136" s="13">
        <v>165</v>
      </c>
      <c r="C136" s="19">
        <v>35</v>
      </c>
      <c r="D136" s="28">
        <v>138</v>
      </c>
      <c r="E136" s="13">
        <v>30</v>
      </c>
      <c r="F136" s="19">
        <v>11</v>
      </c>
      <c r="G136" s="13">
        <v>2018</v>
      </c>
      <c r="H136" s="171" t="s">
        <v>40</v>
      </c>
      <c r="I136" s="48">
        <v>15859</v>
      </c>
      <c r="J136" s="13" t="s">
        <v>23</v>
      </c>
      <c r="K136" s="19" t="s">
        <v>21</v>
      </c>
      <c r="L136" s="42" t="s">
        <v>44</v>
      </c>
      <c r="M136" s="94">
        <v>42</v>
      </c>
      <c r="N136" s="57">
        <v>3</v>
      </c>
      <c r="O136" s="96">
        <v>45</v>
      </c>
      <c r="P136" s="120">
        <v>0</v>
      </c>
      <c r="Q136" s="94">
        <v>2</v>
      </c>
      <c r="R136" s="57">
        <v>0</v>
      </c>
      <c r="S136" s="121">
        <v>2</v>
      </c>
      <c r="T136" s="59">
        <v>0</v>
      </c>
      <c r="U136" s="22">
        <v>49</v>
      </c>
    </row>
    <row r="137" spans="1:21" ht="15" customHeight="1" x14ac:dyDescent="0.25">
      <c r="A137" s="166"/>
      <c r="B137" s="13">
        <v>166</v>
      </c>
      <c r="C137" s="19">
        <v>36</v>
      </c>
      <c r="D137" s="28">
        <v>141</v>
      </c>
      <c r="E137" s="13">
        <v>10</v>
      </c>
      <c r="F137" s="19">
        <v>12</v>
      </c>
      <c r="G137" s="13">
        <v>2018</v>
      </c>
      <c r="H137" s="171" t="s">
        <v>40</v>
      </c>
      <c r="I137" s="48">
        <v>15859</v>
      </c>
      <c r="J137" s="13" t="s">
        <v>27</v>
      </c>
      <c r="K137" s="19" t="s">
        <v>21</v>
      </c>
      <c r="L137" s="42" t="s">
        <v>44</v>
      </c>
      <c r="M137" s="94">
        <v>42</v>
      </c>
      <c r="N137" s="57">
        <v>6</v>
      </c>
      <c r="O137" s="96">
        <v>48</v>
      </c>
      <c r="P137" s="120">
        <v>0</v>
      </c>
      <c r="Q137" s="94">
        <v>47</v>
      </c>
      <c r="R137" s="57">
        <v>0</v>
      </c>
      <c r="S137" s="121">
        <v>47</v>
      </c>
      <c r="T137" s="59">
        <v>0</v>
      </c>
      <c r="U137" s="22">
        <v>96</v>
      </c>
    </row>
    <row r="138" spans="1:21" ht="15" customHeight="1" x14ac:dyDescent="0.25">
      <c r="A138" s="166"/>
      <c r="B138" s="13">
        <v>167</v>
      </c>
      <c r="C138" s="19">
        <v>38</v>
      </c>
      <c r="D138" s="28">
        <v>150</v>
      </c>
      <c r="E138" s="13">
        <v>10</v>
      </c>
      <c r="F138" s="19">
        <v>1</v>
      </c>
      <c r="G138" s="13">
        <v>2019</v>
      </c>
      <c r="H138" s="171" t="s">
        <v>40</v>
      </c>
      <c r="I138" s="4"/>
      <c r="J138" s="13" t="s">
        <v>27</v>
      </c>
      <c r="K138" s="19" t="s">
        <v>21</v>
      </c>
      <c r="L138" s="42" t="s">
        <v>44</v>
      </c>
      <c r="M138" s="94">
        <v>9</v>
      </c>
      <c r="N138" s="57">
        <v>3</v>
      </c>
      <c r="O138" s="96">
        <v>12</v>
      </c>
      <c r="P138" s="120">
        <v>0</v>
      </c>
      <c r="Q138" s="94" t="s">
        <v>1</v>
      </c>
      <c r="R138" s="57">
        <v>0</v>
      </c>
      <c r="S138" s="121" t="s">
        <v>51</v>
      </c>
      <c r="T138" s="59">
        <v>0</v>
      </c>
      <c r="U138" s="22">
        <v>12</v>
      </c>
    </row>
    <row r="139" spans="1:21" ht="15" customHeight="1" x14ac:dyDescent="0.25">
      <c r="A139" s="166"/>
      <c r="B139" s="13">
        <v>168</v>
      </c>
      <c r="C139" s="19">
        <v>39</v>
      </c>
      <c r="D139" s="28">
        <v>151</v>
      </c>
      <c r="E139" s="13">
        <v>10</v>
      </c>
      <c r="F139" s="19">
        <v>1</v>
      </c>
      <c r="G139" s="13">
        <v>2019</v>
      </c>
      <c r="H139" s="171" t="s">
        <v>40</v>
      </c>
      <c r="I139" s="4"/>
      <c r="J139" s="13" t="s">
        <v>27</v>
      </c>
      <c r="K139" s="19" t="s">
        <v>21</v>
      </c>
      <c r="L139" s="42" t="s">
        <v>44</v>
      </c>
      <c r="M139" s="94">
        <v>7</v>
      </c>
      <c r="N139" s="57">
        <v>2</v>
      </c>
      <c r="O139" s="96">
        <v>9</v>
      </c>
      <c r="P139" s="120">
        <v>0</v>
      </c>
      <c r="Q139" s="94" t="s">
        <v>1</v>
      </c>
      <c r="R139" s="57">
        <v>0</v>
      </c>
      <c r="S139" s="121" t="s">
        <v>51</v>
      </c>
      <c r="T139" s="59">
        <v>0</v>
      </c>
      <c r="U139" s="22">
        <v>7</v>
      </c>
    </row>
    <row r="140" spans="1:21" ht="15" customHeight="1" x14ac:dyDescent="0.25">
      <c r="A140" s="166"/>
      <c r="B140" s="13">
        <v>169</v>
      </c>
      <c r="C140" s="19">
        <v>46</v>
      </c>
      <c r="D140" s="28">
        <v>1257</v>
      </c>
      <c r="E140" s="13">
        <v>7</v>
      </c>
      <c r="F140" s="19">
        <v>12</v>
      </c>
      <c r="G140" s="13">
        <v>2018</v>
      </c>
      <c r="H140" s="171" t="s">
        <v>40</v>
      </c>
      <c r="I140" s="4"/>
      <c r="J140" s="13" t="s">
        <v>28</v>
      </c>
      <c r="K140" s="19" t="s">
        <v>46</v>
      </c>
      <c r="L140" s="42" t="s">
        <v>44</v>
      </c>
      <c r="M140" s="94">
        <v>4</v>
      </c>
      <c r="N140" s="57" t="s">
        <v>2</v>
      </c>
      <c r="O140" s="96">
        <v>4</v>
      </c>
      <c r="P140" s="120">
        <v>0</v>
      </c>
      <c r="Q140" s="94" t="s">
        <v>1</v>
      </c>
      <c r="R140" s="57">
        <v>0</v>
      </c>
      <c r="S140" s="121" t="s">
        <v>51</v>
      </c>
      <c r="T140" s="59">
        <v>0</v>
      </c>
      <c r="U140" s="22">
        <v>4</v>
      </c>
    </row>
    <row r="141" spans="1:21" ht="15" customHeight="1" x14ac:dyDescent="0.25">
      <c r="A141" s="166"/>
      <c r="B141" s="13">
        <v>170</v>
      </c>
      <c r="C141" s="19">
        <v>47</v>
      </c>
      <c r="D141" s="28">
        <v>1209</v>
      </c>
      <c r="E141" s="13">
        <v>7</v>
      </c>
      <c r="F141" s="19">
        <v>12</v>
      </c>
      <c r="G141" s="13">
        <v>2018</v>
      </c>
      <c r="H141" s="171" t="s">
        <v>40</v>
      </c>
      <c r="I141" s="4"/>
      <c r="J141" s="13" t="s">
        <v>28</v>
      </c>
      <c r="K141" s="19" t="s">
        <v>46</v>
      </c>
      <c r="L141" s="42" t="s">
        <v>44</v>
      </c>
      <c r="M141" s="94">
        <v>4</v>
      </c>
      <c r="N141" s="57" t="s">
        <v>2</v>
      </c>
      <c r="O141" s="96">
        <v>4</v>
      </c>
      <c r="P141" s="120">
        <v>0</v>
      </c>
      <c r="Q141" s="94" t="s">
        <v>1</v>
      </c>
      <c r="R141" s="57">
        <v>0</v>
      </c>
      <c r="S141" s="121" t="s">
        <v>51</v>
      </c>
      <c r="T141" s="59">
        <v>0</v>
      </c>
      <c r="U141" s="22">
        <v>4</v>
      </c>
    </row>
    <row r="142" spans="1:21" ht="15" customHeight="1" x14ac:dyDescent="0.25">
      <c r="A142" s="166"/>
      <c r="B142" s="13">
        <v>171</v>
      </c>
      <c r="C142" s="19">
        <v>48</v>
      </c>
      <c r="D142" s="28">
        <v>1301</v>
      </c>
      <c r="E142" s="13">
        <v>7</v>
      </c>
      <c r="F142" s="19">
        <v>12</v>
      </c>
      <c r="G142" s="13">
        <v>2018</v>
      </c>
      <c r="H142" s="171" t="s">
        <v>40</v>
      </c>
      <c r="I142" s="4"/>
      <c r="J142" s="13" t="s">
        <v>28</v>
      </c>
      <c r="K142" s="19" t="s">
        <v>46</v>
      </c>
      <c r="L142" s="42" t="s">
        <v>44</v>
      </c>
      <c r="M142" s="94">
        <v>2</v>
      </c>
      <c r="N142" s="57" t="s">
        <v>2</v>
      </c>
      <c r="O142" s="96">
        <v>2</v>
      </c>
      <c r="P142" s="120">
        <v>0</v>
      </c>
      <c r="Q142" s="94">
        <v>1</v>
      </c>
      <c r="R142" s="57">
        <v>0</v>
      </c>
      <c r="S142" s="121">
        <v>1</v>
      </c>
      <c r="T142" s="59">
        <v>0</v>
      </c>
      <c r="U142" s="22">
        <v>6</v>
      </c>
    </row>
    <row r="143" spans="1:21" ht="15" customHeight="1" x14ac:dyDescent="0.25">
      <c r="A143" s="166"/>
      <c r="B143" s="15">
        <v>172</v>
      </c>
      <c r="C143" s="21">
        <v>49</v>
      </c>
      <c r="D143" s="20">
        <v>1306</v>
      </c>
      <c r="E143" s="15">
        <v>7</v>
      </c>
      <c r="F143" s="21">
        <v>12</v>
      </c>
      <c r="G143" s="15">
        <v>2018</v>
      </c>
      <c r="H143" s="168" t="s">
        <v>40</v>
      </c>
      <c r="I143" s="2"/>
      <c r="J143" s="15" t="s">
        <v>28</v>
      </c>
      <c r="K143" s="21" t="s">
        <v>46</v>
      </c>
      <c r="L143" s="39" t="s">
        <v>44</v>
      </c>
      <c r="M143" s="94">
        <v>10</v>
      </c>
      <c r="N143" s="57" t="s">
        <v>2</v>
      </c>
      <c r="O143" s="96">
        <v>10</v>
      </c>
      <c r="P143" s="120">
        <v>0</v>
      </c>
      <c r="Q143" s="94" t="s">
        <v>1</v>
      </c>
      <c r="R143" s="57">
        <v>0</v>
      </c>
      <c r="S143" s="121" t="s">
        <v>51</v>
      </c>
      <c r="T143" s="59">
        <v>0</v>
      </c>
      <c r="U143" s="22">
        <v>10</v>
      </c>
    </row>
    <row r="144" spans="1:21" ht="15" customHeight="1" x14ac:dyDescent="0.25">
      <c r="A144" s="166"/>
      <c r="B144" s="1">
        <v>173</v>
      </c>
      <c r="C144" s="18">
        <v>51</v>
      </c>
      <c r="D144" s="10">
        <v>1348</v>
      </c>
      <c r="E144" s="1">
        <v>7</v>
      </c>
      <c r="F144" s="18">
        <v>12</v>
      </c>
      <c r="G144" s="1">
        <v>2018</v>
      </c>
      <c r="H144" s="169" t="s">
        <v>40</v>
      </c>
      <c r="I144" s="44"/>
      <c r="J144" s="1" t="s">
        <v>28</v>
      </c>
      <c r="K144" s="18" t="s">
        <v>46</v>
      </c>
      <c r="L144" s="40" t="s">
        <v>44</v>
      </c>
      <c r="M144" s="94">
        <v>1</v>
      </c>
      <c r="N144" s="57" t="s">
        <v>2</v>
      </c>
      <c r="O144" s="96">
        <v>1</v>
      </c>
      <c r="P144" s="120">
        <v>0</v>
      </c>
      <c r="Q144" s="94" t="s">
        <v>1</v>
      </c>
      <c r="R144" s="57">
        <v>0</v>
      </c>
      <c r="S144" s="121" t="s">
        <v>51</v>
      </c>
      <c r="T144" s="59">
        <v>0</v>
      </c>
      <c r="U144" s="22">
        <v>1</v>
      </c>
    </row>
    <row r="145" spans="1:21" ht="15" customHeight="1" x14ac:dyDescent="0.25">
      <c r="A145" s="166"/>
      <c r="B145" s="5">
        <v>174</v>
      </c>
      <c r="C145" s="17">
        <v>52</v>
      </c>
      <c r="D145" s="25">
        <v>1349</v>
      </c>
      <c r="E145" s="5">
        <v>7</v>
      </c>
      <c r="F145" s="17">
        <v>12</v>
      </c>
      <c r="G145" s="5">
        <v>2018</v>
      </c>
      <c r="H145" s="170" t="s">
        <v>40</v>
      </c>
      <c r="I145" s="43"/>
      <c r="J145" s="5" t="s">
        <v>28</v>
      </c>
      <c r="K145" s="17" t="s">
        <v>46</v>
      </c>
      <c r="L145" s="41" t="s">
        <v>44</v>
      </c>
      <c r="M145" s="249">
        <v>9</v>
      </c>
      <c r="N145" s="57" t="s">
        <v>2</v>
      </c>
      <c r="O145" s="96">
        <v>9</v>
      </c>
      <c r="P145" s="120">
        <v>0</v>
      </c>
      <c r="Q145" s="94" t="s">
        <v>1</v>
      </c>
      <c r="R145" s="57">
        <v>0</v>
      </c>
      <c r="S145" s="121" t="s">
        <v>51</v>
      </c>
      <c r="T145" s="59">
        <v>0</v>
      </c>
      <c r="U145" s="22">
        <v>9</v>
      </c>
    </row>
    <row r="146" spans="1:21" ht="15" customHeight="1" x14ac:dyDescent="0.25">
      <c r="A146" s="166"/>
      <c r="B146" s="5">
        <v>175</v>
      </c>
      <c r="C146" s="17">
        <v>53</v>
      </c>
      <c r="D146" s="25">
        <v>523883</v>
      </c>
      <c r="E146" s="5">
        <v>14</v>
      </c>
      <c r="F146" s="17">
        <v>12</v>
      </c>
      <c r="G146" s="5">
        <v>2018</v>
      </c>
      <c r="H146" s="170" t="s">
        <v>40</v>
      </c>
      <c r="I146" s="49">
        <v>19322</v>
      </c>
      <c r="J146" s="5" t="s">
        <v>29</v>
      </c>
      <c r="K146" s="17" t="s">
        <v>21</v>
      </c>
      <c r="L146" s="41" t="s">
        <v>44</v>
      </c>
      <c r="M146" s="249">
        <v>21</v>
      </c>
      <c r="N146" s="57">
        <v>5</v>
      </c>
      <c r="O146" s="96">
        <v>26</v>
      </c>
      <c r="P146" s="120">
        <v>0</v>
      </c>
      <c r="Q146" s="94">
        <v>10</v>
      </c>
      <c r="R146" s="57">
        <v>0</v>
      </c>
      <c r="S146" s="121" t="s">
        <v>51</v>
      </c>
      <c r="T146" s="59">
        <v>0</v>
      </c>
      <c r="U146" s="22">
        <v>41</v>
      </c>
    </row>
    <row r="147" spans="1:21" ht="15" customHeight="1" x14ac:dyDescent="0.25">
      <c r="A147" s="166"/>
      <c r="B147" s="5">
        <v>176</v>
      </c>
      <c r="C147" s="17">
        <v>54</v>
      </c>
      <c r="D147" s="25">
        <v>524791</v>
      </c>
      <c r="E147" s="5">
        <v>14</v>
      </c>
      <c r="F147" s="17">
        <v>12</v>
      </c>
      <c r="G147" s="5">
        <v>2018</v>
      </c>
      <c r="H147" s="170" t="s">
        <v>40</v>
      </c>
      <c r="I147" s="49">
        <v>19322</v>
      </c>
      <c r="J147" s="5" t="s">
        <v>29</v>
      </c>
      <c r="K147" s="17" t="s">
        <v>21</v>
      </c>
      <c r="L147" s="41" t="s">
        <v>44</v>
      </c>
      <c r="M147" s="249">
        <v>7</v>
      </c>
      <c r="N147" s="57" t="s">
        <v>2</v>
      </c>
      <c r="O147" s="96">
        <v>7</v>
      </c>
      <c r="P147" s="120">
        <v>0</v>
      </c>
      <c r="Q147" s="94">
        <v>9</v>
      </c>
      <c r="R147" s="57">
        <v>0</v>
      </c>
      <c r="S147" s="121">
        <v>9</v>
      </c>
      <c r="T147" s="59">
        <v>0</v>
      </c>
      <c r="U147" s="22">
        <v>16</v>
      </c>
    </row>
    <row r="148" spans="1:21" ht="15" customHeight="1" x14ac:dyDescent="0.25">
      <c r="A148" s="166"/>
      <c r="B148" s="5">
        <v>177</v>
      </c>
      <c r="C148" s="17">
        <v>55</v>
      </c>
      <c r="D148" s="25">
        <v>524792</v>
      </c>
      <c r="E148" s="5">
        <v>14</v>
      </c>
      <c r="F148" s="17">
        <v>12</v>
      </c>
      <c r="G148" s="5">
        <v>2018</v>
      </c>
      <c r="H148" s="170" t="s">
        <v>40</v>
      </c>
      <c r="I148" s="49">
        <v>19322</v>
      </c>
      <c r="J148" s="5" t="s">
        <v>29</v>
      </c>
      <c r="K148" s="17" t="s">
        <v>21</v>
      </c>
      <c r="L148" s="41" t="s">
        <v>44</v>
      </c>
      <c r="M148" s="249">
        <v>22</v>
      </c>
      <c r="N148" s="57">
        <v>3</v>
      </c>
      <c r="O148" s="96">
        <v>25</v>
      </c>
      <c r="P148" s="120">
        <v>0</v>
      </c>
      <c r="Q148" s="94">
        <v>0</v>
      </c>
      <c r="R148" s="57">
        <v>0</v>
      </c>
      <c r="S148" s="121" t="s">
        <v>53</v>
      </c>
      <c r="T148" s="59">
        <v>0</v>
      </c>
      <c r="U148" s="22">
        <v>26</v>
      </c>
    </row>
    <row r="149" spans="1:21" ht="15" customHeight="1" x14ac:dyDescent="0.25">
      <c r="A149" s="166"/>
      <c r="B149" s="5">
        <v>178</v>
      </c>
      <c r="C149" s="17">
        <v>56</v>
      </c>
      <c r="D149" s="25">
        <v>524793</v>
      </c>
      <c r="E149" s="5">
        <v>14</v>
      </c>
      <c r="F149" s="17">
        <v>12</v>
      </c>
      <c r="G149" s="5">
        <v>2018</v>
      </c>
      <c r="H149" s="170" t="s">
        <v>40</v>
      </c>
      <c r="I149" s="49">
        <v>19322</v>
      </c>
      <c r="J149" s="5" t="s">
        <v>29</v>
      </c>
      <c r="K149" s="17" t="s">
        <v>21</v>
      </c>
      <c r="L149" s="41" t="s">
        <v>44</v>
      </c>
      <c r="M149" s="249">
        <v>55</v>
      </c>
      <c r="N149" s="57">
        <v>3</v>
      </c>
      <c r="O149" s="96">
        <v>58</v>
      </c>
      <c r="P149" s="120">
        <v>0</v>
      </c>
      <c r="Q149" s="94">
        <v>6</v>
      </c>
      <c r="R149" s="57">
        <v>0</v>
      </c>
      <c r="S149" s="121">
        <v>6</v>
      </c>
      <c r="T149" s="59">
        <v>0</v>
      </c>
      <c r="U149" s="22">
        <v>72</v>
      </c>
    </row>
    <row r="150" spans="1:21" ht="15" customHeight="1" x14ac:dyDescent="0.25">
      <c r="A150" s="166"/>
      <c r="B150" s="5">
        <v>179</v>
      </c>
      <c r="C150" s="17">
        <v>57</v>
      </c>
      <c r="D150" s="25">
        <v>524794</v>
      </c>
      <c r="E150" s="5">
        <v>14</v>
      </c>
      <c r="F150" s="17">
        <v>12</v>
      </c>
      <c r="G150" s="5">
        <v>2018</v>
      </c>
      <c r="H150" s="170" t="s">
        <v>40</v>
      </c>
      <c r="I150" s="49">
        <v>19322</v>
      </c>
      <c r="J150" s="5" t="s">
        <v>29</v>
      </c>
      <c r="K150" s="17" t="s">
        <v>21</v>
      </c>
      <c r="L150" s="41" t="s">
        <v>44</v>
      </c>
      <c r="M150" s="249">
        <v>2</v>
      </c>
      <c r="N150" s="57" t="s">
        <v>2</v>
      </c>
      <c r="O150" s="96">
        <v>2</v>
      </c>
      <c r="P150" s="120">
        <v>0</v>
      </c>
      <c r="Q150" s="94" t="s">
        <v>1</v>
      </c>
      <c r="R150" s="57">
        <v>0</v>
      </c>
      <c r="S150" s="121" t="s">
        <v>51</v>
      </c>
      <c r="T150" s="59">
        <v>0</v>
      </c>
      <c r="U150" s="22">
        <v>2</v>
      </c>
    </row>
    <row r="151" spans="1:21" ht="15" customHeight="1" x14ac:dyDescent="0.25">
      <c r="A151" s="166"/>
      <c r="B151" s="5">
        <v>180</v>
      </c>
      <c r="C151" s="17">
        <v>58</v>
      </c>
      <c r="D151" s="25">
        <v>524811</v>
      </c>
      <c r="E151" s="5">
        <v>14</v>
      </c>
      <c r="F151" s="17">
        <v>12</v>
      </c>
      <c r="G151" s="5">
        <v>2018</v>
      </c>
      <c r="H151" s="170" t="s">
        <v>40</v>
      </c>
      <c r="I151" s="49">
        <v>19322</v>
      </c>
      <c r="J151" s="5" t="s">
        <v>29</v>
      </c>
      <c r="K151" s="17" t="s">
        <v>21</v>
      </c>
      <c r="L151" s="41" t="s">
        <v>44</v>
      </c>
      <c r="M151" s="249">
        <v>7</v>
      </c>
      <c r="N151" s="57">
        <v>4</v>
      </c>
      <c r="O151" s="96">
        <v>11</v>
      </c>
      <c r="P151" s="120">
        <v>0</v>
      </c>
      <c r="Q151" s="94">
        <v>0</v>
      </c>
      <c r="R151" s="57">
        <v>0</v>
      </c>
      <c r="S151" s="121" t="s">
        <v>53</v>
      </c>
      <c r="T151" s="59">
        <v>0</v>
      </c>
      <c r="U151" s="22">
        <v>12</v>
      </c>
    </row>
    <row r="152" spans="1:21" ht="15" customHeight="1" x14ac:dyDescent="0.25">
      <c r="A152" s="166"/>
      <c r="B152" s="5">
        <v>181</v>
      </c>
      <c r="C152" s="17">
        <v>59</v>
      </c>
      <c r="D152" s="25">
        <v>524813</v>
      </c>
      <c r="E152" s="5">
        <v>14</v>
      </c>
      <c r="F152" s="17">
        <v>12</v>
      </c>
      <c r="G152" s="5">
        <v>2018</v>
      </c>
      <c r="H152" s="170" t="s">
        <v>40</v>
      </c>
      <c r="I152" s="49">
        <v>19322</v>
      </c>
      <c r="J152" s="5" t="s">
        <v>29</v>
      </c>
      <c r="K152" s="17" t="s">
        <v>21</v>
      </c>
      <c r="L152" s="41" t="s">
        <v>44</v>
      </c>
      <c r="M152" s="249">
        <v>33</v>
      </c>
      <c r="N152" s="57">
        <v>3</v>
      </c>
      <c r="O152" s="96">
        <v>36</v>
      </c>
      <c r="P152" s="120">
        <v>0</v>
      </c>
      <c r="Q152" s="94">
        <v>0</v>
      </c>
      <c r="R152" s="57">
        <v>0</v>
      </c>
      <c r="S152" s="121" t="s">
        <v>53</v>
      </c>
      <c r="T152" s="59">
        <v>0</v>
      </c>
      <c r="U152" s="22">
        <v>36</v>
      </c>
    </row>
    <row r="153" spans="1:21" ht="15" customHeight="1" x14ac:dyDescent="0.25">
      <c r="A153" s="166"/>
      <c r="B153" s="5">
        <v>182</v>
      </c>
      <c r="C153" s="17">
        <v>60</v>
      </c>
      <c r="D153" s="25">
        <v>520062</v>
      </c>
      <c r="E153" s="5">
        <v>24</v>
      </c>
      <c r="F153" s="17">
        <v>11</v>
      </c>
      <c r="G153" s="5">
        <v>2018</v>
      </c>
      <c r="H153" s="170" t="s">
        <v>40</v>
      </c>
      <c r="I153" s="46">
        <v>15344</v>
      </c>
      <c r="J153" s="5" t="s">
        <v>30</v>
      </c>
      <c r="K153" s="17" t="s">
        <v>21</v>
      </c>
      <c r="L153" s="41" t="s">
        <v>44</v>
      </c>
      <c r="M153" s="249">
        <v>15</v>
      </c>
      <c r="N153" s="57" t="s">
        <v>2</v>
      </c>
      <c r="O153" s="96">
        <v>15</v>
      </c>
      <c r="P153" s="120">
        <v>0</v>
      </c>
      <c r="Q153" s="94" t="s">
        <v>1</v>
      </c>
      <c r="R153" s="57">
        <v>0</v>
      </c>
      <c r="S153" s="121" t="s">
        <v>51</v>
      </c>
      <c r="T153" s="59">
        <v>0</v>
      </c>
      <c r="U153" s="22">
        <v>17</v>
      </c>
    </row>
    <row r="154" spans="1:21" ht="15" customHeight="1" x14ac:dyDescent="0.25">
      <c r="A154" s="166"/>
      <c r="B154" s="5">
        <v>183</v>
      </c>
      <c r="C154" s="17">
        <v>61</v>
      </c>
      <c r="D154" s="25">
        <v>520065</v>
      </c>
      <c r="E154" s="5">
        <v>24</v>
      </c>
      <c r="F154" s="17">
        <v>11</v>
      </c>
      <c r="G154" s="5">
        <v>2018</v>
      </c>
      <c r="H154" s="170" t="s">
        <v>40</v>
      </c>
      <c r="I154" s="46">
        <v>15344</v>
      </c>
      <c r="J154" s="5" t="s">
        <v>30</v>
      </c>
      <c r="K154" s="17" t="s">
        <v>21</v>
      </c>
      <c r="L154" s="41" t="s">
        <v>44</v>
      </c>
      <c r="M154" s="249">
        <v>9</v>
      </c>
      <c r="N154" s="57" t="s">
        <v>2</v>
      </c>
      <c r="O154" s="96">
        <v>9</v>
      </c>
      <c r="P154" s="120">
        <v>0</v>
      </c>
      <c r="Q154" s="94">
        <v>0</v>
      </c>
      <c r="R154" s="57">
        <v>0</v>
      </c>
      <c r="S154" s="121" t="s">
        <v>53</v>
      </c>
      <c r="T154" s="59">
        <v>0</v>
      </c>
      <c r="U154" s="22">
        <v>11</v>
      </c>
    </row>
    <row r="155" spans="1:21" ht="15" customHeight="1" x14ac:dyDescent="0.25">
      <c r="A155" s="166"/>
      <c r="B155" s="5">
        <v>184</v>
      </c>
      <c r="C155" s="17">
        <v>62</v>
      </c>
      <c r="D155" s="25">
        <v>523910</v>
      </c>
      <c r="E155" s="5">
        <v>14</v>
      </c>
      <c r="F155" s="17">
        <v>12</v>
      </c>
      <c r="G155" s="5">
        <v>2018</v>
      </c>
      <c r="H155" s="170" t="s">
        <v>40</v>
      </c>
      <c r="I155" s="49">
        <v>19322</v>
      </c>
      <c r="J155" s="5" t="s">
        <v>29</v>
      </c>
      <c r="K155" s="17" t="s">
        <v>21</v>
      </c>
      <c r="L155" s="41" t="s">
        <v>44</v>
      </c>
      <c r="M155" s="249">
        <v>3</v>
      </c>
      <c r="N155" s="57">
        <v>2</v>
      </c>
      <c r="O155" s="96">
        <v>5</v>
      </c>
      <c r="P155" s="120">
        <v>0</v>
      </c>
      <c r="Q155" s="94" t="s">
        <v>1</v>
      </c>
      <c r="R155" s="57">
        <v>0</v>
      </c>
      <c r="S155" s="121" t="s">
        <v>51</v>
      </c>
      <c r="T155" s="59">
        <v>0</v>
      </c>
      <c r="U155" s="22">
        <v>5</v>
      </c>
    </row>
    <row r="156" spans="1:21" ht="15" customHeight="1" x14ac:dyDescent="0.25">
      <c r="A156" s="166"/>
      <c r="B156" s="5">
        <v>185</v>
      </c>
      <c r="C156" s="17">
        <v>63</v>
      </c>
      <c r="D156" s="25">
        <v>554891</v>
      </c>
      <c r="E156" s="5">
        <v>22</v>
      </c>
      <c r="F156" s="17">
        <v>11</v>
      </c>
      <c r="G156" s="5">
        <v>2018</v>
      </c>
      <c r="H156" s="170" t="s">
        <v>40</v>
      </c>
      <c r="I156" s="43"/>
      <c r="J156" s="5" t="s">
        <v>31</v>
      </c>
      <c r="K156" s="17" t="s">
        <v>21</v>
      </c>
      <c r="L156" s="41" t="s">
        <v>44</v>
      </c>
      <c r="M156" s="249">
        <v>7</v>
      </c>
      <c r="N156" s="57" t="s">
        <v>2</v>
      </c>
      <c r="O156" s="96">
        <v>7</v>
      </c>
      <c r="P156" s="120">
        <v>0</v>
      </c>
      <c r="Q156" s="94" t="s">
        <v>1</v>
      </c>
      <c r="R156" s="57">
        <v>0</v>
      </c>
      <c r="S156" s="121" t="s">
        <v>51</v>
      </c>
      <c r="T156" s="59">
        <v>0</v>
      </c>
      <c r="U156" s="22">
        <v>7</v>
      </c>
    </row>
    <row r="157" spans="1:21" ht="15" customHeight="1" x14ac:dyDescent="0.25">
      <c r="A157" s="166"/>
      <c r="B157" s="15">
        <v>186</v>
      </c>
      <c r="C157" s="21">
        <v>64</v>
      </c>
      <c r="D157" s="20">
        <v>554896</v>
      </c>
      <c r="E157" s="15">
        <v>22</v>
      </c>
      <c r="F157" s="21">
        <v>11</v>
      </c>
      <c r="G157" s="15">
        <v>2018</v>
      </c>
      <c r="H157" s="168" t="s">
        <v>40</v>
      </c>
      <c r="I157" s="2"/>
      <c r="J157" s="15" t="s">
        <v>31</v>
      </c>
      <c r="K157" s="21" t="s">
        <v>21</v>
      </c>
      <c r="L157" s="39" t="s">
        <v>44</v>
      </c>
      <c r="M157" s="249">
        <v>10</v>
      </c>
      <c r="N157" s="57" t="s">
        <v>2</v>
      </c>
      <c r="O157" s="96">
        <v>10</v>
      </c>
      <c r="P157" s="120">
        <v>0</v>
      </c>
      <c r="Q157" s="94" t="s">
        <v>1</v>
      </c>
      <c r="R157" s="57">
        <v>0</v>
      </c>
      <c r="S157" s="121" t="s">
        <v>51</v>
      </c>
      <c r="T157" s="59">
        <v>0</v>
      </c>
      <c r="U157" s="22">
        <v>10</v>
      </c>
    </row>
    <row r="158" spans="1:21" ht="15" customHeight="1" x14ac:dyDescent="0.25">
      <c r="A158" s="166"/>
      <c r="B158" s="1">
        <v>187</v>
      </c>
      <c r="C158" s="18">
        <v>65</v>
      </c>
      <c r="D158" s="10">
        <v>554912</v>
      </c>
      <c r="E158" s="1">
        <v>22</v>
      </c>
      <c r="F158" s="18">
        <v>11</v>
      </c>
      <c r="G158" s="1">
        <v>2018</v>
      </c>
      <c r="H158" s="169" t="s">
        <v>40</v>
      </c>
      <c r="I158" s="44"/>
      <c r="J158" s="1" t="s">
        <v>31</v>
      </c>
      <c r="K158" s="18" t="s">
        <v>21</v>
      </c>
      <c r="L158" s="40" t="s">
        <v>44</v>
      </c>
      <c r="M158" s="249">
        <v>17</v>
      </c>
      <c r="N158" s="57" t="s">
        <v>2</v>
      </c>
      <c r="O158" s="96">
        <v>17</v>
      </c>
      <c r="P158" s="120">
        <v>0</v>
      </c>
      <c r="Q158" s="94" t="s">
        <v>1</v>
      </c>
      <c r="R158" s="57">
        <v>0</v>
      </c>
      <c r="S158" s="121" t="s">
        <v>51</v>
      </c>
      <c r="T158" s="59">
        <v>0</v>
      </c>
      <c r="U158" s="22">
        <v>19</v>
      </c>
    </row>
    <row r="159" spans="1:21" ht="15" customHeight="1" x14ac:dyDescent="0.25">
      <c r="A159" s="166"/>
      <c r="B159" s="15">
        <v>188</v>
      </c>
      <c r="C159" s="21">
        <v>66</v>
      </c>
      <c r="D159" s="20">
        <v>554916</v>
      </c>
      <c r="E159" s="15">
        <v>22</v>
      </c>
      <c r="F159" s="21">
        <v>11</v>
      </c>
      <c r="G159" s="15">
        <v>2018</v>
      </c>
      <c r="H159" s="168" t="s">
        <v>40</v>
      </c>
      <c r="I159" s="2"/>
      <c r="J159" s="15" t="s">
        <v>31</v>
      </c>
      <c r="K159" s="21" t="s">
        <v>21</v>
      </c>
      <c r="L159" s="39" t="s">
        <v>44</v>
      </c>
      <c r="M159" s="249">
        <v>22</v>
      </c>
      <c r="N159" s="57" t="s">
        <v>2</v>
      </c>
      <c r="O159" s="96">
        <v>2</v>
      </c>
      <c r="P159" s="120">
        <v>0</v>
      </c>
      <c r="Q159" s="94">
        <v>0</v>
      </c>
      <c r="R159" s="57">
        <v>0</v>
      </c>
      <c r="S159" s="121" t="s">
        <v>53</v>
      </c>
      <c r="T159" s="59">
        <v>0</v>
      </c>
      <c r="U159" s="22">
        <v>2</v>
      </c>
    </row>
    <row r="160" spans="1:21" ht="15" customHeight="1" x14ac:dyDescent="0.25">
      <c r="A160" s="166"/>
      <c r="B160" s="15">
        <v>189</v>
      </c>
      <c r="C160" s="21">
        <v>67</v>
      </c>
      <c r="D160" s="20">
        <v>554918</v>
      </c>
      <c r="E160" s="15">
        <v>22</v>
      </c>
      <c r="F160" s="21">
        <v>11</v>
      </c>
      <c r="G160" s="15">
        <v>2018</v>
      </c>
      <c r="H160" s="168" t="s">
        <v>40</v>
      </c>
      <c r="I160" s="2"/>
      <c r="J160" s="15" t="s">
        <v>31</v>
      </c>
      <c r="K160" s="21" t="s">
        <v>21</v>
      </c>
      <c r="L160" s="39" t="s">
        <v>44</v>
      </c>
      <c r="M160" s="249">
        <v>1</v>
      </c>
      <c r="N160" s="57" t="s">
        <v>2</v>
      </c>
      <c r="O160" s="96">
        <v>1</v>
      </c>
      <c r="P160" s="120">
        <v>0</v>
      </c>
      <c r="Q160" s="94" t="s">
        <v>1</v>
      </c>
      <c r="R160" s="57">
        <v>0</v>
      </c>
      <c r="S160" s="121" t="s">
        <v>51</v>
      </c>
      <c r="T160" s="59">
        <v>0</v>
      </c>
      <c r="U160" s="22">
        <v>1</v>
      </c>
    </row>
    <row r="161" spans="1:21" ht="15" customHeight="1" x14ac:dyDescent="0.25">
      <c r="A161" s="166"/>
      <c r="B161" s="1">
        <v>190</v>
      </c>
      <c r="C161" s="18">
        <v>68</v>
      </c>
      <c r="D161" s="10">
        <v>557214</v>
      </c>
      <c r="E161" s="1">
        <v>24</v>
      </c>
      <c r="F161" s="18">
        <v>11</v>
      </c>
      <c r="G161" s="1">
        <v>2018</v>
      </c>
      <c r="H161" s="169" t="s">
        <v>40</v>
      </c>
      <c r="I161" s="45">
        <v>15344</v>
      </c>
      <c r="J161" s="1" t="s">
        <v>30</v>
      </c>
      <c r="K161" s="18" t="s">
        <v>21</v>
      </c>
      <c r="L161" s="40" t="s">
        <v>44</v>
      </c>
      <c r="M161" s="249">
        <v>11</v>
      </c>
      <c r="N161" s="57" t="s">
        <v>2</v>
      </c>
      <c r="O161" s="96">
        <v>11</v>
      </c>
      <c r="P161" s="120">
        <v>0</v>
      </c>
      <c r="Q161" s="94" t="s">
        <v>1</v>
      </c>
      <c r="R161" s="57">
        <v>0</v>
      </c>
      <c r="S161" s="121" t="s">
        <v>51</v>
      </c>
      <c r="T161" s="59">
        <v>0</v>
      </c>
      <c r="U161" s="22">
        <v>14</v>
      </c>
    </row>
    <row r="162" spans="1:21" ht="15" customHeight="1" x14ac:dyDescent="0.25">
      <c r="A162" s="166"/>
      <c r="B162" s="15">
        <v>191</v>
      </c>
      <c r="C162" s="21">
        <v>69</v>
      </c>
      <c r="D162" s="20">
        <v>566800</v>
      </c>
      <c r="E162" s="15">
        <v>24</v>
      </c>
      <c r="F162" s="21">
        <v>11</v>
      </c>
      <c r="G162" s="15">
        <v>2018</v>
      </c>
      <c r="H162" s="168" t="s">
        <v>40</v>
      </c>
      <c r="I162" s="47">
        <v>15344</v>
      </c>
      <c r="J162" s="15" t="s">
        <v>30</v>
      </c>
      <c r="K162" s="21" t="s">
        <v>21</v>
      </c>
      <c r="L162" s="39" t="s">
        <v>44</v>
      </c>
      <c r="M162" s="249">
        <v>14</v>
      </c>
      <c r="N162" s="57" t="s">
        <v>2</v>
      </c>
      <c r="O162" s="96">
        <v>14</v>
      </c>
      <c r="P162" s="120">
        <v>0</v>
      </c>
      <c r="Q162" s="94" t="s">
        <v>1</v>
      </c>
      <c r="R162" s="57">
        <v>0</v>
      </c>
      <c r="S162" s="121" t="s">
        <v>51</v>
      </c>
      <c r="T162" s="59">
        <v>0</v>
      </c>
      <c r="U162" s="22">
        <v>16</v>
      </c>
    </row>
    <row r="163" spans="1:21" ht="15" customHeight="1" x14ac:dyDescent="0.25">
      <c r="A163" s="166"/>
      <c r="B163" s="13">
        <v>192</v>
      </c>
      <c r="C163" s="19">
        <v>77</v>
      </c>
      <c r="D163" s="28">
        <v>738249</v>
      </c>
      <c r="E163" s="13">
        <v>23</v>
      </c>
      <c r="F163" s="19">
        <v>11</v>
      </c>
      <c r="G163" s="13">
        <v>2018</v>
      </c>
      <c r="H163" s="171" t="s">
        <v>40</v>
      </c>
      <c r="I163" s="4"/>
      <c r="J163" s="13" t="s">
        <v>32</v>
      </c>
      <c r="K163" s="19" t="s">
        <v>21</v>
      </c>
      <c r="L163" s="42" t="s">
        <v>44</v>
      </c>
      <c r="M163" s="249">
        <v>15</v>
      </c>
      <c r="N163" s="57">
        <v>2</v>
      </c>
      <c r="O163" s="96">
        <v>17</v>
      </c>
      <c r="P163" s="120">
        <v>0</v>
      </c>
      <c r="Q163" s="94" t="s">
        <v>1</v>
      </c>
      <c r="R163" s="57">
        <v>0</v>
      </c>
      <c r="S163" s="121" t="s">
        <v>51</v>
      </c>
      <c r="T163" s="59">
        <v>0</v>
      </c>
      <c r="U163" s="22">
        <v>15</v>
      </c>
    </row>
    <row r="164" spans="1:21" ht="15" customHeight="1" x14ac:dyDescent="0.25">
      <c r="A164" s="166"/>
      <c r="B164" s="14">
        <v>193</v>
      </c>
      <c r="C164" s="14">
        <v>82</v>
      </c>
      <c r="D164" s="28">
        <v>524784</v>
      </c>
      <c r="E164" s="13">
        <v>14</v>
      </c>
      <c r="F164" s="19">
        <v>10</v>
      </c>
      <c r="G164" s="13">
        <v>2018</v>
      </c>
      <c r="H164" s="171" t="s">
        <v>40</v>
      </c>
      <c r="I164" s="50">
        <v>19322</v>
      </c>
      <c r="J164" s="13" t="s">
        <v>29</v>
      </c>
      <c r="K164" s="19" t="s">
        <v>21</v>
      </c>
      <c r="L164" s="42" t="s">
        <v>44</v>
      </c>
      <c r="M164" s="94">
        <v>15</v>
      </c>
      <c r="N164" s="57">
        <v>2</v>
      </c>
      <c r="O164" s="96">
        <v>17</v>
      </c>
      <c r="P164" s="120">
        <v>0</v>
      </c>
      <c r="Q164" s="94" t="s">
        <v>1</v>
      </c>
      <c r="R164" s="57">
        <v>0</v>
      </c>
      <c r="S164" s="121" t="s">
        <v>51</v>
      </c>
      <c r="T164" s="59">
        <v>0</v>
      </c>
      <c r="U164" s="22">
        <v>17</v>
      </c>
    </row>
    <row r="165" spans="1:21" ht="15" customHeight="1" x14ac:dyDescent="0.25">
      <c r="A165" s="166"/>
      <c r="B165" s="14">
        <v>194</v>
      </c>
      <c r="C165" s="14">
        <v>83</v>
      </c>
      <c r="D165" s="28">
        <v>738379</v>
      </c>
      <c r="E165" s="13">
        <v>14</v>
      </c>
      <c r="F165" s="19">
        <v>10</v>
      </c>
      <c r="G165" s="13">
        <v>2018</v>
      </c>
      <c r="H165" s="171" t="s">
        <v>40</v>
      </c>
      <c r="I165" s="4"/>
      <c r="J165" s="13" t="s">
        <v>32</v>
      </c>
      <c r="K165" s="19" t="s">
        <v>21</v>
      </c>
      <c r="L165" s="42" t="s">
        <v>44</v>
      </c>
      <c r="M165" s="94">
        <v>4</v>
      </c>
      <c r="N165" s="57" t="s">
        <v>2</v>
      </c>
      <c r="O165" s="96">
        <v>4</v>
      </c>
      <c r="P165" s="120">
        <v>0</v>
      </c>
      <c r="Q165" s="94">
        <v>1</v>
      </c>
      <c r="R165" s="57">
        <v>0</v>
      </c>
      <c r="S165" s="121" t="s">
        <v>51</v>
      </c>
      <c r="T165" s="59">
        <v>0</v>
      </c>
      <c r="U165" s="22">
        <v>4</v>
      </c>
    </row>
    <row r="166" spans="1:21" ht="15" customHeight="1" x14ac:dyDescent="0.25">
      <c r="A166" s="166"/>
      <c r="B166" s="14">
        <v>195</v>
      </c>
      <c r="C166" s="14">
        <v>84</v>
      </c>
      <c r="D166" s="28">
        <v>738265</v>
      </c>
      <c r="E166" s="13">
        <v>13</v>
      </c>
      <c r="F166" s="19">
        <v>12</v>
      </c>
      <c r="G166" s="13">
        <v>2018</v>
      </c>
      <c r="H166" s="171" t="s">
        <v>40</v>
      </c>
      <c r="I166" s="4"/>
      <c r="J166" s="13" t="s">
        <v>32</v>
      </c>
      <c r="K166" s="19" t="s">
        <v>21</v>
      </c>
      <c r="L166" s="42" t="s">
        <v>44</v>
      </c>
      <c r="M166" s="94" t="s">
        <v>1</v>
      </c>
      <c r="N166" s="57">
        <v>0</v>
      </c>
      <c r="O166" s="96" t="s">
        <v>51</v>
      </c>
      <c r="P166" s="120">
        <v>0</v>
      </c>
      <c r="Q166" s="94">
        <v>0</v>
      </c>
      <c r="R166" s="57">
        <v>0</v>
      </c>
      <c r="S166" s="121" t="s">
        <v>53</v>
      </c>
      <c r="T166" s="59">
        <v>0</v>
      </c>
      <c r="U166" s="22" t="s">
        <v>53</v>
      </c>
    </row>
    <row r="167" spans="1:21" ht="15" customHeight="1" x14ac:dyDescent="0.25">
      <c r="A167" s="166"/>
      <c r="B167" s="14">
        <v>196</v>
      </c>
      <c r="C167" s="14">
        <v>85</v>
      </c>
      <c r="D167" s="28">
        <v>738237</v>
      </c>
      <c r="E167" s="13">
        <v>13</v>
      </c>
      <c r="F167" s="19">
        <v>12</v>
      </c>
      <c r="G167" s="13">
        <v>2018</v>
      </c>
      <c r="H167" s="171" t="s">
        <v>40</v>
      </c>
      <c r="I167" s="4"/>
      <c r="J167" s="13" t="s">
        <v>32</v>
      </c>
      <c r="K167" s="19" t="s">
        <v>21</v>
      </c>
      <c r="L167" s="42" t="s">
        <v>44</v>
      </c>
      <c r="M167" s="94">
        <v>1</v>
      </c>
      <c r="N167" s="57">
        <v>0</v>
      </c>
      <c r="O167" s="96">
        <v>1</v>
      </c>
      <c r="P167" s="120">
        <v>0</v>
      </c>
      <c r="Q167" s="94" t="s">
        <v>1</v>
      </c>
      <c r="R167" s="57">
        <v>0</v>
      </c>
      <c r="S167" s="121" t="s">
        <v>51</v>
      </c>
      <c r="T167" s="59">
        <v>0</v>
      </c>
      <c r="U167" s="22">
        <v>1</v>
      </c>
    </row>
    <row r="168" spans="1:21" ht="15" customHeight="1" x14ac:dyDescent="0.25">
      <c r="A168" s="166"/>
      <c r="B168" s="16">
        <v>197</v>
      </c>
      <c r="C168" s="14">
        <v>86</v>
      </c>
      <c r="D168" s="28">
        <v>738394</v>
      </c>
      <c r="E168" s="13">
        <v>13</v>
      </c>
      <c r="F168" s="19">
        <v>12</v>
      </c>
      <c r="G168" s="13">
        <v>2018</v>
      </c>
      <c r="H168" s="171" t="s">
        <v>40</v>
      </c>
      <c r="I168" s="4"/>
      <c r="J168" s="13" t="s">
        <v>32</v>
      </c>
      <c r="K168" s="19" t="s">
        <v>21</v>
      </c>
      <c r="L168" s="42" t="s">
        <v>44</v>
      </c>
      <c r="M168" s="94">
        <v>15</v>
      </c>
      <c r="N168" s="57" t="s">
        <v>2</v>
      </c>
      <c r="O168" s="96">
        <v>15</v>
      </c>
      <c r="P168" s="120">
        <v>0</v>
      </c>
      <c r="Q168" s="94">
        <v>1</v>
      </c>
      <c r="R168" s="57">
        <v>0</v>
      </c>
      <c r="S168" s="121">
        <v>1</v>
      </c>
      <c r="T168" s="59">
        <v>0</v>
      </c>
      <c r="U168" s="22">
        <v>16</v>
      </c>
    </row>
    <row r="169" spans="1:21" ht="15" customHeight="1" x14ac:dyDescent="0.25">
      <c r="A169" s="166"/>
      <c r="B169" s="2">
        <v>198</v>
      </c>
      <c r="C169" s="16">
        <v>87</v>
      </c>
      <c r="D169" s="241">
        <v>47440</v>
      </c>
      <c r="E169" s="2">
        <v>13</v>
      </c>
      <c r="F169" s="21">
        <v>12</v>
      </c>
      <c r="G169" s="241">
        <v>2018</v>
      </c>
      <c r="H169" s="168" t="s">
        <v>40</v>
      </c>
      <c r="I169" s="2"/>
      <c r="J169" s="21" t="s">
        <v>32</v>
      </c>
      <c r="K169" s="21" t="s">
        <v>21</v>
      </c>
      <c r="L169" s="39" t="s">
        <v>44</v>
      </c>
      <c r="M169" s="94">
        <v>1</v>
      </c>
      <c r="N169" s="102" t="s">
        <v>2</v>
      </c>
      <c r="O169" s="104">
        <v>1</v>
      </c>
      <c r="P169" s="60">
        <v>0</v>
      </c>
      <c r="Q169" s="101" t="s">
        <v>1</v>
      </c>
      <c r="R169" s="57">
        <v>0</v>
      </c>
      <c r="S169" s="248" t="s">
        <v>51</v>
      </c>
      <c r="T169" s="93">
        <v>0</v>
      </c>
      <c r="U169" s="20">
        <v>1</v>
      </c>
    </row>
    <row r="170" spans="1:21" x14ac:dyDescent="0.25">
      <c r="A170" s="166"/>
      <c r="B170" s="16">
        <v>199</v>
      </c>
      <c r="C170" s="21">
        <v>88</v>
      </c>
      <c r="D170" s="241" t="s">
        <v>19</v>
      </c>
      <c r="E170" s="16">
        <v>7</v>
      </c>
      <c r="F170" s="21">
        <v>7</v>
      </c>
      <c r="G170" s="241">
        <v>2021</v>
      </c>
      <c r="H170" s="22" t="s">
        <v>40</v>
      </c>
      <c r="I170" s="47"/>
      <c r="J170" s="21" t="s">
        <v>48</v>
      </c>
      <c r="K170" s="21" t="s">
        <v>45</v>
      </c>
      <c r="L170" s="241" t="s">
        <v>44</v>
      </c>
      <c r="M170" s="16" t="s">
        <v>1</v>
      </c>
      <c r="N170" s="21" t="s">
        <v>2</v>
      </c>
      <c r="O170" s="241" t="s">
        <v>51</v>
      </c>
      <c r="P170" s="60">
        <v>0</v>
      </c>
      <c r="Q170" s="16" t="s">
        <v>1</v>
      </c>
      <c r="R170" s="57">
        <v>0</v>
      </c>
      <c r="S170" s="248" t="s">
        <v>51</v>
      </c>
      <c r="T170" s="93">
        <v>0</v>
      </c>
      <c r="U170" s="20" t="s">
        <v>51</v>
      </c>
    </row>
    <row r="171" spans="1:21" x14ac:dyDescent="0.25">
      <c r="A171" s="166"/>
      <c r="B171" s="16">
        <v>200</v>
      </c>
      <c r="C171" s="21">
        <v>90</v>
      </c>
      <c r="D171" s="241" t="s">
        <v>19</v>
      </c>
      <c r="E171" s="16">
        <v>17</v>
      </c>
      <c r="F171" s="21">
        <v>7</v>
      </c>
      <c r="G171" s="241">
        <v>2021</v>
      </c>
      <c r="H171" s="168" t="s">
        <v>40</v>
      </c>
      <c r="I171" s="47"/>
      <c r="J171" s="21" t="s">
        <v>47</v>
      </c>
      <c r="K171" s="21" t="s">
        <v>45</v>
      </c>
      <c r="L171" s="241" t="s">
        <v>44</v>
      </c>
      <c r="M171" s="16">
        <v>10</v>
      </c>
      <c r="N171" s="21" t="s">
        <v>2</v>
      </c>
      <c r="O171" s="241">
        <v>10</v>
      </c>
      <c r="P171" s="60">
        <v>0</v>
      </c>
      <c r="Q171" s="16">
        <v>0</v>
      </c>
      <c r="R171" s="57">
        <v>0</v>
      </c>
      <c r="S171" s="121" t="s">
        <v>53</v>
      </c>
      <c r="T171" s="93">
        <v>0</v>
      </c>
      <c r="U171" s="20">
        <v>10</v>
      </c>
    </row>
    <row r="172" spans="1:21" x14ac:dyDescent="0.25">
      <c r="A172" s="166"/>
      <c r="B172" s="16">
        <v>201</v>
      </c>
      <c r="C172" s="21">
        <v>92</v>
      </c>
      <c r="D172" s="241" t="s">
        <v>19</v>
      </c>
      <c r="E172" s="16">
        <v>28</v>
      </c>
      <c r="F172" s="21">
        <v>4</v>
      </c>
      <c r="G172" s="241">
        <v>2021</v>
      </c>
      <c r="H172" s="168" t="s">
        <v>40</v>
      </c>
      <c r="I172" s="47"/>
      <c r="J172" s="21" t="s">
        <v>47</v>
      </c>
      <c r="K172" s="21" t="s">
        <v>45</v>
      </c>
      <c r="L172" s="241" t="s">
        <v>44</v>
      </c>
      <c r="M172" s="16">
        <v>9</v>
      </c>
      <c r="N172" s="21" t="s">
        <v>2</v>
      </c>
      <c r="O172" s="241">
        <v>9</v>
      </c>
      <c r="P172" s="60">
        <v>0</v>
      </c>
      <c r="Q172" s="16">
        <v>29</v>
      </c>
      <c r="R172" s="57">
        <v>0</v>
      </c>
      <c r="S172" s="241">
        <v>29</v>
      </c>
      <c r="T172" s="93">
        <v>0</v>
      </c>
      <c r="U172" s="20">
        <v>38</v>
      </c>
    </row>
    <row r="173" spans="1:21" x14ac:dyDescent="0.25">
      <c r="A173" s="166"/>
      <c r="B173" s="16">
        <v>202</v>
      </c>
      <c r="C173" s="21">
        <v>94</v>
      </c>
      <c r="D173" s="241" t="s">
        <v>19</v>
      </c>
      <c r="E173" s="16">
        <v>30</v>
      </c>
      <c r="F173" s="21">
        <v>4</v>
      </c>
      <c r="G173" s="241">
        <v>2021</v>
      </c>
      <c r="H173" s="168" t="s">
        <v>40</v>
      </c>
      <c r="I173" s="47"/>
      <c r="J173" s="21" t="s">
        <v>47</v>
      </c>
      <c r="K173" s="21" t="s">
        <v>45</v>
      </c>
      <c r="L173" s="241" t="s">
        <v>44</v>
      </c>
      <c r="M173" s="16">
        <v>10</v>
      </c>
      <c r="N173" s="21">
        <v>2</v>
      </c>
      <c r="O173" s="241">
        <v>10</v>
      </c>
      <c r="P173" s="60">
        <v>0</v>
      </c>
      <c r="Q173" s="16">
        <v>10</v>
      </c>
      <c r="R173" s="57">
        <v>0</v>
      </c>
      <c r="S173" s="241">
        <v>10</v>
      </c>
      <c r="T173" s="93">
        <v>0</v>
      </c>
      <c r="U173" s="20">
        <v>20</v>
      </c>
    </row>
    <row r="174" spans="1:21" ht="15.75" thickBot="1" x14ac:dyDescent="0.3">
      <c r="A174" s="166"/>
      <c r="B174" s="16">
        <v>203</v>
      </c>
      <c r="C174" s="21">
        <v>96</v>
      </c>
      <c r="D174" s="241" t="s">
        <v>19</v>
      </c>
      <c r="E174" s="16">
        <v>1</v>
      </c>
      <c r="F174" s="21">
        <v>5</v>
      </c>
      <c r="G174" s="241">
        <v>2021</v>
      </c>
      <c r="H174" s="168" t="s">
        <v>40</v>
      </c>
      <c r="I174" s="47"/>
      <c r="J174" s="21" t="s">
        <v>47</v>
      </c>
      <c r="K174" s="21" t="s">
        <v>45</v>
      </c>
      <c r="L174" s="245" t="s">
        <v>44</v>
      </c>
      <c r="M174" s="16">
        <v>12</v>
      </c>
      <c r="N174" s="21" t="s">
        <v>2</v>
      </c>
      <c r="O174" s="241">
        <v>12</v>
      </c>
      <c r="P174" s="60">
        <v>0</v>
      </c>
      <c r="Q174" s="16">
        <v>1</v>
      </c>
      <c r="R174" s="57">
        <v>0</v>
      </c>
      <c r="S174" s="241">
        <v>1</v>
      </c>
      <c r="T174" s="93">
        <v>0</v>
      </c>
      <c r="U174" s="20">
        <v>13</v>
      </c>
    </row>
    <row r="175" spans="1:21" ht="15.75" thickBot="1" x14ac:dyDescent="0.3">
      <c r="A175" s="166"/>
      <c r="B175" s="16">
        <v>204</v>
      </c>
      <c r="C175" s="21">
        <v>98</v>
      </c>
      <c r="D175" s="241" t="s">
        <v>19</v>
      </c>
      <c r="E175" s="16">
        <v>29</v>
      </c>
      <c r="F175" s="17">
        <v>4</v>
      </c>
      <c r="G175" s="241">
        <v>2021</v>
      </c>
      <c r="H175" s="168" t="s">
        <v>40</v>
      </c>
      <c r="I175" s="47"/>
      <c r="J175" s="21" t="s">
        <v>47</v>
      </c>
      <c r="K175" s="243" t="s">
        <v>45</v>
      </c>
      <c r="L175" s="251" t="s">
        <v>44</v>
      </c>
      <c r="M175" s="16">
        <v>5</v>
      </c>
      <c r="N175" s="21" t="s">
        <v>2</v>
      </c>
      <c r="O175" s="241">
        <v>5</v>
      </c>
      <c r="P175" s="60">
        <v>0</v>
      </c>
      <c r="Q175" s="16">
        <v>1</v>
      </c>
      <c r="R175" s="57">
        <v>0</v>
      </c>
      <c r="S175" s="241">
        <v>1</v>
      </c>
      <c r="T175" s="93">
        <v>0</v>
      </c>
      <c r="U175" s="20">
        <v>6</v>
      </c>
    </row>
    <row r="176" spans="1:21" x14ac:dyDescent="0.25">
      <c r="A176" s="166"/>
      <c r="B176" s="16">
        <v>205</v>
      </c>
      <c r="C176" s="21">
        <v>99</v>
      </c>
      <c r="D176" s="241" t="s">
        <v>19</v>
      </c>
      <c r="E176" s="16">
        <v>22</v>
      </c>
      <c r="F176" s="21">
        <v>7</v>
      </c>
      <c r="G176" s="241">
        <v>2021</v>
      </c>
      <c r="H176" s="168" t="s">
        <v>40</v>
      </c>
      <c r="I176" s="47"/>
      <c r="J176" s="21" t="s">
        <v>47</v>
      </c>
      <c r="K176" s="21" t="s">
        <v>45</v>
      </c>
      <c r="L176" s="246" t="s">
        <v>44</v>
      </c>
      <c r="M176" s="16">
        <v>7</v>
      </c>
      <c r="N176" s="21" t="s">
        <v>2</v>
      </c>
      <c r="O176" s="241">
        <v>7</v>
      </c>
      <c r="P176" s="60">
        <v>0</v>
      </c>
      <c r="Q176" s="16">
        <v>5</v>
      </c>
      <c r="R176" s="57">
        <v>0</v>
      </c>
      <c r="S176" s="241">
        <v>5</v>
      </c>
      <c r="T176" s="93">
        <v>0</v>
      </c>
      <c r="U176" s="20">
        <v>12</v>
      </c>
    </row>
    <row r="177" spans="1:21" x14ac:dyDescent="0.25">
      <c r="A177" s="166"/>
      <c r="B177" s="16">
        <v>206</v>
      </c>
      <c r="C177" s="21">
        <v>100</v>
      </c>
      <c r="D177" s="241" t="s">
        <v>19</v>
      </c>
      <c r="E177" s="16">
        <v>27</v>
      </c>
      <c r="F177" s="21">
        <v>4</v>
      </c>
      <c r="G177" s="241">
        <v>2021</v>
      </c>
      <c r="H177" s="168" t="s">
        <v>40</v>
      </c>
      <c r="I177" s="47"/>
      <c r="J177" s="21" t="s">
        <v>47</v>
      </c>
      <c r="K177" s="21" t="s">
        <v>45</v>
      </c>
      <c r="L177" s="241" t="s">
        <v>44</v>
      </c>
      <c r="M177" s="16">
        <v>13</v>
      </c>
      <c r="N177" s="21" t="s">
        <v>2</v>
      </c>
      <c r="O177" s="241">
        <v>13</v>
      </c>
      <c r="P177" s="60">
        <v>0</v>
      </c>
      <c r="Q177" s="16">
        <v>1</v>
      </c>
      <c r="R177" s="57">
        <v>0</v>
      </c>
      <c r="S177" s="241">
        <v>1</v>
      </c>
      <c r="T177" s="93">
        <v>0</v>
      </c>
      <c r="U177" s="20">
        <v>14</v>
      </c>
    </row>
    <row r="178" spans="1:21" x14ac:dyDescent="0.25">
      <c r="B178" s="211"/>
      <c r="C178" s="211"/>
      <c r="D178" s="211"/>
      <c r="Q178" s="211"/>
    </row>
  </sheetData>
  <autoFilter ref="B12:U177" xr:uid="{00000000-0009-0000-0000-000002000000}">
    <filterColumn colId="3" showButton="0"/>
    <filterColumn colId="4" showButton="0"/>
    <filterColumn colId="7" showButton="0"/>
    <filterColumn colId="8" showButton="0"/>
    <filterColumn colId="9" showButton="0"/>
  </autoFilter>
  <sortState xmlns:xlrd2="http://schemas.microsoft.com/office/spreadsheetml/2017/richdata2" ref="B14:U169">
    <sortCondition ref="B14:B169"/>
  </sortState>
  <mergeCells count="15">
    <mergeCell ref="U12:U13"/>
    <mergeCell ref="B12:B13"/>
    <mergeCell ref="C12:C13"/>
    <mergeCell ref="D12:D13"/>
    <mergeCell ref="E12:G12"/>
    <mergeCell ref="H12:H13"/>
    <mergeCell ref="I12:L12"/>
    <mergeCell ref="M12:M13"/>
    <mergeCell ref="N12:N13"/>
    <mergeCell ref="O12:O13"/>
    <mergeCell ref="P12:P13"/>
    <mergeCell ref="Q12:Q13"/>
    <mergeCell ref="R12:R13"/>
    <mergeCell ref="S12:S13"/>
    <mergeCell ref="T12:T1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7"/>
  <sheetViews>
    <sheetView showGridLines="0" topLeftCell="B12" zoomScale="120" zoomScaleNormal="120" workbookViewId="0">
      <pane xSplit="2" ySplit="2" topLeftCell="D155" activePane="bottomRight" state="frozen"/>
      <selection activeCell="B12" sqref="B12"/>
      <selection pane="topRight" activeCell="D12" sqref="D12"/>
      <selection pane="bottomLeft" activeCell="B14" sqref="B14"/>
      <selection pane="bottomRight" activeCell="M170" sqref="M170:M177"/>
    </sheetView>
  </sheetViews>
  <sheetFormatPr baseColWidth="10" defaultColWidth="16.5703125" defaultRowHeight="15" x14ac:dyDescent="0.25"/>
  <cols>
    <col min="2" max="7" width="15.7109375" customWidth="1"/>
    <col min="8" max="8" width="20.7109375" customWidth="1"/>
    <col min="9" max="9" width="15.7109375" customWidth="1"/>
    <col min="10" max="10" width="20.7109375" customWidth="1"/>
    <col min="11" max="12" width="15.7109375" customWidth="1"/>
    <col min="13" max="13" width="20.7109375" customWidth="1"/>
  </cols>
  <sheetData>
    <row r="1" spans="1:14" ht="15.75" thickBot="1" x14ac:dyDescent="0.3"/>
    <row r="2" spans="1:14" ht="21" x14ac:dyDescent="0.35">
      <c r="E2" s="78" t="s">
        <v>4</v>
      </c>
      <c r="F2" s="67"/>
      <c r="G2" s="77"/>
      <c r="H2" s="68"/>
      <c r="I2" s="68"/>
      <c r="J2" s="69"/>
      <c r="K2" s="79"/>
    </row>
    <row r="3" spans="1:14" x14ac:dyDescent="0.25">
      <c r="E3" s="70"/>
      <c r="F3" s="64">
        <v>0</v>
      </c>
      <c r="G3" s="76" t="s">
        <v>56</v>
      </c>
      <c r="H3" s="64"/>
      <c r="I3" s="64"/>
      <c r="J3" s="71"/>
      <c r="K3" s="79"/>
    </row>
    <row r="4" spans="1:14" x14ac:dyDescent="0.25">
      <c r="E4" s="72"/>
      <c r="F4" s="64" t="s">
        <v>54</v>
      </c>
      <c r="G4" s="66" t="s">
        <v>147</v>
      </c>
      <c r="H4" s="64"/>
      <c r="I4" s="64"/>
      <c r="J4" s="71"/>
      <c r="K4" s="79"/>
    </row>
    <row r="5" spans="1:14" ht="15.75" thickBot="1" x14ac:dyDescent="0.3">
      <c r="E5" s="72"/>
      <c r="F5" s="64"/>
      <c r="G5" s="76"/>
      <c r="H5" s="64"/>
      <c r="I5" s="64"/>
      <c r="J5" s="71"/>
    </row>
    <row r="6" spans="1:14" ht="15.75" thickBot="1" x14ac:dyDescent="0.3">
      <c r="E6" s="72"/>
      <c r="F6" s="61"/>
      <c r="G6" s="76" t="s">
        <v>5</v>
      </c>
      <c r="H6" s="64"/>
      <c r="I6" s="64"/>
      <c r="J6" s="71"/>
    </row>
    <row r="7" spans="1:14" x14ac:dyDescent="0.25">
      <c r="E7" s="72"/>
      <c r="F7" s="178"/>
      <c r="G7" s="76"/>
      <c r="H7" s="64"/>
      <c r="I7" s="64"/>
      <c r="J7" s="71"/>
    </row>
    <row r="8" spans="1:14" x14ac:dyDescent="0.25">
      <c r="E8" s="72"/>
      <c r="F8" s="177"/>
      <c r="G8" s="76"/>
      <c r="H8" s="64"/>
      <c r="I8" s="64"/>
      <c r="J8" s="71"/>
    </row>
    <row r="9" spans="1:14" ht="15.75" thickBot="1" x14ac:dyDescent="0.3">
      <c r="E9" s="73"/>
      <c r="F9" s="74"/>
      <c r="G9" s="74"/>
      <c r="H9" s="74"/>
      <c r="I9" s="74"/>
      <c r="J9" s="75"/>
    </row>
    <row r="11" spans="1:14" ht="15" customHeight="1" thickBot="1" x14ac:dyDescent="0.3">
      <c r="M11" s="186"/>
    </row>
    <row r="12" spans="1:14" s="3" customFormat="1" ht="15" customHeight="1" x14ac:dyDescent="0.25">
      <c r="A12" s="165"/>
      <c r="B12" s="273" t="s">
        <v>33</v>
      </c>
      <c r="C12" s="273" t="s">
        <v>17</v>
      </c>
      <c r="D12" s="271" t="s">
        <v>18</v>
      </c>
      <c r="E12" s="277" t="s">
        <v>34</v>
      </c>
      <c r="F12" s="268"/>
      <c r="G12" s="278"/>
      <c r="H12" s="269" t="s">
        <v>0</v>
      </c>
      <c r="I12" s="279" t="s">
        <v>35</v>
      </c>
      <c r="J12" s="262"/>
      <c r="K12" s="262"/>
      <c r="L12" s="262"/>
      <c r="M12" s="294" t="s">
        <v>144</v>
      </c>
      <c r="N12" s="188"/>
    </row>
    <row r="13" spans="1:14" ht="15" customHeight="1" thickBot="1" x14ac:dyDescent="0.3">
      <c r="A13" s="166"/>
      <c r="B13" s="274"/>
      <c r="C13" s="274"/>
      <c r="D13" s="272"/>
      <c r="E13" s="7" t="s">
        <v>36</v>
      </c>
      <c r="F13" s="7" t="s">
        <v>37</v>
      </c>
      <c r="G13" s="7" t="s">
        <v>38</v>
      </c>
      <c r="H13" s="270"/>
      <c r="I13" s="52" t="s">
        <v>41</v>
      </c>
      <c r="J13" s="8" t="s">
        <v>50</v>
      </c>
      <c r="K13" s="8" t="s">
        <v>43</v>
      </c>
      <c r="L13" s="8" t="s">
        <v>42</v>
      </c>
      <c r="M13" s="295"/>
    </row>
    <row r="14" spans="1:14" ht="15" customHeight="1" x14ac:dyDescent="0.25">
      <c r="A14" s="166"/>
      <c r="B14" s="1">
        <v>1</v>
      </c>
      <c r="C14" s="51">
        <v>1</v>
      </c>
      <c r="D14" s="9" t="s">
        <v>19</v>
      </c>
      <c r="E14" s="1">
        <v>24</v>
      </c>
      <c r="F14" s="18">
        <v>1</v>
      </c>
      <c r="G14" s="1">
        <v>2021</v>
      </c>
      <c r="H14" s="167" t="s">
        <v>39</v>
      </c>
      <c r="I14" s="44"/>
      <c r="J14" s="6" t="s">
        <v>47</v>
      </c>
      <c r="K14" s="34" t="s">
        <v>45</v>
      </c>
      <c r="L14" s="36" t="s">
        <v>44</v>
      </c>
      <c r="M14" s="187">
        <v>0</v>
      </c>
    </row>
    <row r="15" spans="1:14" ht="15" customHeight="1" x14ac:dyDescent="0.25">
      <c r="A15" s="166"/>
      <c r="B15" s="15">
        <v>2</v>
      </c>
      <c r="C15" s="21">
        <v>19</v>
      </c>
      <c r="D15" s="20" t="s">
        <v>19</v>
      </c>
      <c r="E15" s="15">
        <v>27</v>
      </c>
      <c r="F15" s="21">
        <v>5</v>
      </c>
      <c r="G15" s="15">
        <v>2021</v>
      </c>
      <c r="H15" s="168" t="s">
        <v>39</v>
      </c>
      <c r="I15" s="2"/>
      <c r="J15" s="23" t="s">
        <v>47</v>
      </c>
      <c r="K15" s="33" t="s">
        <v>45</v>
      </c>
      <c r="L15" s="53" t="s">
        <v>44</v>
      </c>
      <c r="M15" s="60">
        <v>0</v>
      </c>
    </row>
    <row r="16" spans="1:14" ht="15" customHeight="1" x14ac:dyDescent="0.25">
      <c r="A16" s="166"/>
      <c r="B16" s="1">
        <v>3</v>
      </c>
      <c r="C16" s="18">
        <v>20</v>
      </c>
      <c r="D16" s="10" t="s">
        <v>19</v>
      </c>
      <c r="E16" s="1">
        <v>29</v>
      </c>
      <c r="F16" s="18">
        <v>5</v>
      </c>
      <c r="G16" s="1">
        <v>2021</v>
      </c>
      <c r="H16" s="169" t="s">
        <v>39</v>
      </c>
      <c r="I16" s="4"/>
      <c r="J16" s="6" t="s">
        <v>47</v>
      </c>
      <c r="K16" s="34" t="s">
        <v>45</v>
      </c>
      <c r="L16" s="36" t="s">
        <v>44</v>
      </c>
      <c r="M16" s="60">
        <v>0</v>
      </c>
    </row>
    <row r="17" spans="1:13" ht="15" customHeight="1" x14ac:dyDescent="0.25">
      <c r="A17" s="166"/>
      <c r="B17" s="5">
        <v>4</v>
      </c>
      <c r="C17" s="17">
        <v>22</v>
      </c>
      <c r="D17" s="25" t="s">
        <v>19</v>
      </c>
      <c r="E17" s="5">
        <v>2</v>
      </c>
      <c r="F17" s="17">
        <v>5</v>
      </c>
      <c r="G17" s="5">
        <v>2021</v>
      </c>
      <c r="H17" s="170" t="s">
        <v>39</v>
      </c>
      <c r="I17" s="43"/>
      <c r="J17" s="5" t="s">
        <v>48</v>
      </c>
      <c r="K17" s="32" t="s">
        <v>45</v>
      </c>
      <c r="L17" s="54" t="s">
        <v>44</v>
      </c>
      <c r="M17" s="60">
        <v>0</v>
      </c>
    </row>
    <row r="18" spans="1:13" ht="15" customHeight="1" x14ac:dyDescent="0.25">
      <c r="A18" s="166"/>
      <c r="B18" s="5">
        <v>5</v>
      </c>
      <c r="C18" s="17">
        <v>23</v>
      </c>
      <c r="D18" s="25" t="s">
        <v>19</v>
      </c>
      <c r="E18" s="5">
        <v>27</v>
      </c>
      <c r="F18" s="17">
        <v>6</v>
      </c>
      <c r="G18" s="5">
        <v>2021</v>
      </c>
      <c r="H18" s="170" t="s">
        <v>39</v>
      </c>
      <c r="I18" s="43"/>
      <c r="J18" s="5" t="s">
        <v>48</v>
      </c>
      <c r="K18" s="32" t="s">
        <v>45</v>
      </c>
      <c r="L18" s="54" t="s">
        <v>44</v>
      </c>
      <c r="M18" s="60">
        <v>0</v>
      </c>
    </row>
    <row r="19" spans="1:13" ht="15" customHeight="1" x14ac:dyDescent="0.25">
      <c r="A19" s="166"/>
      <c r="B19" s="5">
        <v>6</v>
      </c>
      <c r="C19" s="17">
        <v>26</v>
      </c>
      <c r="D19" s="25" t="s">
        <v>19</v>
      </c>
      <c r="E19" s="5">
        <v>14</v>
      </c>
      <c r="F19" s="17">
        <v>5</v>
      </c>
      <c r="G19" s="5">
        <v>2021</v>
      </c>
      <c r="H19" s="170" t="s">
        <v>39</v>
      </c>
      <c r="I19" s="43"/>
      <c r="J19" s="26" t="s">
        <v>47</v>
      </c>
      <c r="K19" s="32" t="s">
        <v>45</v>
      </c>
      <c r="L19" s="54" t="s">
        <v>44</v>
      </c>
      <c r="M19" s="60">
        <v>0</v>
      </c>
    </row>
    <row r="20" spans="1:13" ht="15" customHeight="1" x14ac:dyDescent="0.25">
      <c r="A20" s="166"/>
      <c r="B20" s="5">
        <v>7</v>
      </c>
      <c r="C20" s="17">
        <v>28</v>
      </c>
      <c r="D20" s="25" t="s">
        <v>19</v>
      </c>
      <c r="E20" s="5">
        <v>15</v>
      </c>
      <c r="F20" s="17">
        <v>5</v>
      </c>
      <c r="G20" s="5">
        <v>2021</v>
      </c>
      <c r="H20" s="170" t="s">
        <v>39</v>
      </c>
      <c r="I20" s="43"/>
      <c r="J20" s="26" t="s">
        <v>47</v>
      </c>
      <c r="K20" s="32" t="s">
        <v>45</v>
      </c>
      <c r="L20" s="54" t="s">
        <v>44</v>
      </c>
      <c r="M20" s="60">
        <v>0</v>
      </c>
    </row>
    <row r="21" spans="1:13" ht="15" customHeight="1" x14ac:dyDescent="0.25">
      <c r="A21" s="166"/>
      <c r="B21" s="5">
        <v>8</v>
      </c>
      <c r="C21" s="17">
        <v>30</v>
      </c>
      <c r="D21" s="25" t="s">
        <v>19</v>
      </c>
      <c r="E21" s="5">
        <v>14</v>
      </c>
      <c r="F21" s="17">
        <v>5</v>
      </c>
      <c r="G21" s="5">
        <v>2021</v>
      </c>
      <c r="H21" s="170" t="s">
        <v>39</v>
      </c>
      <c r="I21" s="43"/>
      <c r="J21" s="26" t="s">
        <v>47</v>
      </c>
      <c r="K21" s="32" t="s">
        <v>45</v>
      </c>
      <c r="L21" s="53" t="s">
        <v>44</v>
      </c>
      <c r="M21" s="60" t="s">
        <v>3</v>
      </c>
    </row>
    <row r="22" spans="1:13" ht="15" customHeight="1" x14ac:dyDescent="0.25">
      <c r="A22" s="166"/>
      <c r="B22" s="5">
        <v>9</v>
      </c>
      <c r="C22" s="17">
        <v>35</v>
      </c>
      <c r="D22" s="25" t="s">
        <v>19</v>
      </c>
      <c r="E22" s="5">
        <v>16</v>
      </c>
      <c r="F22" s="17">
        <v>4</v>
      </c>
      <c r="G22" s="5">
        <v>2021</v>
      </c>
      <c r="H22" s="170" t="s">
        <v>39</v>
      </c>
      <c r="I22" s="43"/>
      <c r="J22" s="26" t="s">
        <v>47</v>
      </c>
      <c r="K22" s="32" t="s">
        <v>45</v>
      </c>
      <c r="L22" s="54" t="s">
        <v>44</v>
      </c>
      <c r="M22" s="60">
        <v>8</v>
      </c>
    </row>
    <row r="23" spans="1:13" ht="15" customHeight="1" x14ac:dyDescent="0.25">
      <c r="A23" s="166"/>
      <c r="B23" s="5">
        <v>10</v>
      </c>
      <c r="C23" s="17">
        <v>36</v>
      </c>
      <c r="D23" s="25" t="s">
        <v>19</v>
      </c>
      <c r="E23" s="5">
        <v>16</v>
      </c>
      <c r="F23" s="17">
        <v>4</v>
      </c>
      <c r="G23" s="5">
        <v>2021</v>
      </c>
      <c r="H23" s="170" t="s">
        <v>39</v>
      </c>
      <c r="I23" s="43"/>
      <c r="J23" s="26" t="s">
        <v>47</v>
      </c>
      <c r="K23" s="32" t="s">
        <v>45</v>
      </c>
      <c r="L23" s="54" t="s">
        <v>44</v>
      </c>
      <c r="M23" s="60">
        <v>0</v>
      </c>
    </row>
    <row r="24" spans="1:13" ht="15" customHeight="1" x14ac:dyDescent="0.25">
      <c r="A24" s="166"/>
      <c r="B24" s="5">
        <v>11</v>
      </c>
      <c r="C24" s="17">
        <v>37</v>
      </c>
      <c r="D24" s="25" t="s">
        <v>19</v>
      </c>
      <c r="E24" s="5">
        <v>18</v>
      </c>
      <c r="F24" s="17">
        <v>4</v>
      </c>
      <c r="G24" s="5">
        <v>2021</v>
      </c>
      <c r="H24" s="170" t="s">
        <v>39</v>
      </c>
      <c r="I24" s="43"/>
      <c r="J24" s="26" t="s">
        <v>47</v>
      </c>
      <c r="K24" s="32" t="s">
        <v>45</v>
      </c>
      <c r="L24" s="54" t="s">
        <v>44</v>
      </c>
      <c r="M24" s="60">
        <v>0</v>
      </c>
    </row>
    <row r="25" spans="1:13" ht="15" customHeight="1" x14ac:dyDescent="0.25">
      <c r="A25" s="166"/>
      <c r="B25" s="5">
        <v>12</v>
      </c>
      <c r="C25" s="17">
        <v>38</v>
      </c>
      <c r="D25" s="25" t="s">
        <v>19</v>
      </c>
      <c r="E25" s="5">
        <v>18</v>
      </c>
      <c r="F25" s="17">
        <v>4</v>
      </c>
      <c r="G25" s="5">
        <v>2021</v>
      </c>
      <c r="H25" s="170" t="s">
        <v>39</v>
      </c>
      <c r="I25" s="43"/>
      <c r="J25" s="26" t="s">
        <v>47</v>
      </c>
      <c r="K25" s="32" t="s">
        <v>45</v>
      </c>
      <c r="L25" s="54" t="s">
        <v>44</v>
      </c>
      <c r="M25" s="60">
        <v>0</v>
      </c>
    </row>
    <row r="26" spans="1:13" ht="15" customHeight="1" x14ac:dyDescent="0.25">
      <c r="A26" s="166"/>
      <c r="B26" s="5">
        <v>13</v>
      </c>
      <c r="C26" s="17">
        <v>40</v>
      </c>
      <c r="D26" s="25" t="s">
        <v>19</v>
      </c>
      <c r="E26" s="5">
        <v>19</v>
      </c>
      <c r="F26" s="17">
        <v>4</v>
      </c>
      <c r="G26" s="5">
        <v>2021</v>
      </c>
      <c r="H26" s="170" t="s">
        <v>39</v>
      </c>
      <c r="I26" s="43"/>
      <c r="J26" s="26" t="s">
        <v>47</v>
      </c>
      <c r="K26" s="32" t="s">
        <v>45</v>
      </c>
      <c r="L26" s="54" t="s">
        <v>44</v>
      </c>
      <c r="M26" s="60">
        <v>0</v>
      </c>
    </row>
    <row r="27" spans="1:13" ht="15" customHeight="1" x14ac:dyDescent="0.25">
      <c r="A27" s="166"/>
      <c r="B27" s="5">
        <v>14</v>
      </c>
      <c r="C27" s="17">
        <v>41</v>
      </c>
      <c r="D27" s="25" t="s">
        <v>19</v>
      </c>
      <c r="E27" s="5">
        <v>19</v>
      </c>
      <c r="F27" s="17">
        <v>4</v>
      </c>
      <c r="G27" s="5">
        <v>2021</v>
      </c>
      <c r="H27" s="170" t="s">
        <v>39</v>
      </c>
      <c r="I27" s="43"/>
      <c r="J27" s="26" t="s">
        <v>47</v>
      </c>
      <c r="K27" s="32" t="s">
        <v>45</v>
      </c>
      <c r="L27" s="54" t="s">
        <v>44</v>
      </c>
      <c r="M27" s="60">
        <v>0</v>
      </c>
    </row>
    <row r="28" spans="1:13" ht="15" customHeight="1" x14ac:dyDescent="0.25">
      <c r="A28" s="166"/>
      <c r="B28" s="5">
        <v>15</v>
      </c>
      <c r="C28" s="17">
        <v>42</v>
      </c>
      <c r="D28" s="25" t="s">
        <v>19</v>
      </c>
      <c r="E28" s="5">
        <v>21</v>
      </c>
      <c r="F28" s="17">
        <v>4</v>
      </c>
      <c r="G28" s="5">
        <v>2021</v>
      </c>
      <c r="H28" s="170" t="s">
        <v>39</v>
      </c>
      <c r="I28" s="43"/>
      <c r="J28" s="26" t="s">
        <v>47</v>
      </c>
      <c r="K28" s="32" t="s">
        <v>45</v>
      </c>
      <c r="L28" s="54" t="s">
        <v>44</v>
      </c>
      <c r="M28" s="60">
        <v>0</v>
      </c>
    </row>
    <row r="29" spans="1:13" ht="15" customHeight="1" x14ac:dyDescent="0.25">
      <c r="A29" s="166"/>
      <c r="B29" s="15">
        <v>16</v>
      </c>
      <c r="C29" s="21">
        <v>43</v>
      </c>
      <c r="D29" s="20" t="s">
        <v>19</v>
      </c>
      <c r="E29" s="15">
        <v>24</v>
      </c>
      <c r="F29" s="21">
        <v>4</v>
      </c>
      <c r="G29" s="15">
        <v>2021</v>
      </c>
      <c r="H29" s="168" t="s">
        <v>39</v>
      </c>
      <c r="I29" s="2"/>
      <c r="J29" s="23" t="s">
        <v>47</v>
      </c>
      <c r="K29" s="33" t="s">
        <v>45</v>
      </c>
      <c r="L29" s="53" t="s">
        <v>44</v>
      </c>
      <c r="M29" s="60">
        <v>0</v>
      </c>
    </row>
    <row r="30" spans="1:13" ht="15" customHeight="1" x14ac:dyDescent="0.25">
      <c r="A30" s="166"/>
      <c r="B30" s="15">
        <v>17</v>
      </c>
      <c r="C30" s="21">
        <v>44</v>
      </c>
      <c r="D30" s="20" t="s">
        <v>19</v>
      </c>
      <c r="E30" s="15">
        <v>24</v>
      </c>
      <c r="F30" s="21">
        <v>4</v>
      </c>
      <c r="G30" s="15">
        <v>2021</v>
      </c>
      <c r="H30" s="168" t="s">
        <v>39</v>
      </c>
      <c r="I30" s="2"/>
      <c r="J30" s="23" t="s">
        <v>47</v>
      </c>
      <c r="K30" s="33" t="s">
        <v>45</v>
      </c>
      <c r="L30" s="53" t="s">
        <v>44</v>
      </c>
      <c r="M30" s="60">
        <v>0</v>
      </c>
    </row>
    <row r="31" spans="1:13" ht="15" customHeight="1" x14ac:dyDescent="0.25">
      <c r="A31" s="166"/>
      <c r="B31" s="5">
        <v>18</v>
      </c>
      <c r="C31" s="17">
        <v>45</v>
      </c>
      <c r="D31" s="25" t="s">
        <v>19</v>
      </c>
      <c r="E31" s="5">
        <v>23</v>
      </c>
      <c r="F31" s="17">
        <v>4</v>
      </c>
      <c r="G31" s="5">
        <v>2021</v>
      </c>
      <c r="H31" s="170" t="s">
        <v>39</v>
      </c>
      <c r="I31" s="43"/>
      <c r="J31" s="26" t="s">
        <v>47</v>
      </c>
      <c r="K31" s="32" t="s">
        <v>45</v>
      </c>
      <c r="L31" s="54" t="s">
        <v>44</v>
      </c>
      <c r="M31" s="60">
        <v>0</v>
      </c>
    </row>
    <row r="32" spans="1:13" ht="15" customHeight="1" x14ac:dyDescent="0.25">
      <c r="A32" s="166"/>
      <c r="B32" s="5">
        <v>19</v>
      </c>
      <c r="C32" s="17">
        <v>46</v>
      </c>
      <c r="D32" s="25" t="s">
        <v>19</v>
      </c>
      <c r="E32" s="5">
        <v>23</v>
      </c>
      <c r="F32" s="17">
        <v>4</v>
      </c>
      <c r="G32" s="5">
        <v>2021</v>
      </c>
      <c r="H32" s="170" t="s">
        <v>39</v>
      </c>
      <c r="I32" s="43"/>
      <c r="J32" s="26" t="s">
        <v>47</v>
      </c>
      <c r="K32" s="32" t="s">
        <v>45</v>
      </c>
      <c r="L32" s="54" t="s">
        <v>44</v>
      </c>
      <c r="M32" s="60">
        <v>0</v>
      </c>
    </row>
    <row r="33" spans="1:13" ht="15" customHeight="1" x14ac:dyDescent="0.25">
      <c r="A33" s="166"/>
      <c r="B33" s="15">
        <v>20</v>
      </c>
      <c r="C33" s="21">
        <v>47</v>
      </c>
      <c r="D33" s="20" t="s">
        <v>19</v>
      </c>
      <c r="E33" s="31">
        <v>21</v>
      </c>
      <c r="F33" s="21">
        <v>4</v>
      </c>
      <c r="G33" s="20">
        <v>2021</v>
      </c>
      <c r="H33" s="168" t="s">
        <v>39</v>
      </c>
      <c r="I33" s="2"/>
      <c r="J33" s="33" t="s">
        <v>47</v>
      </c>
      <c r="K33" s="33" t="s">
        <v>45</v>
      </c>
      <c r="L33" s="53" t="s">
        <v>44</v>
      </c>
      <c r="M33" s="60">
        <v>0</v>
      </c>
    </row>
    <row r="34" spans="1:13" ht="15" customHeight="1" x14ac:dyDescent="0.25">
      <c r="A34" s="166"/>
      <c r="B34" s="1">
        <v>21</v>
      </c>
      <c r="C34" s="18">
        <v>48</v>
      </c>
      <c r="D34" s="10" t="s">
        <v>19</v>
      </c>
      <c r="E34" s="1">
        <v>19</v>
      </c>
      <c r="F34" s="18">
        <v>4</v>
      </c>
      <c r="G34" s="1">
        <v>2021</v>
      </c>
      <c r="H34" s="169" t="s">
        <v>39</v>
      </c>
      <c r="I34" s="44"/>
      <c r="J34" s="6" t="s">
        <v>47</v>
      </c>
      <c r="K34" s="34" t="s">
        <v>45</v>
      </c>
      <c r="L34" s="36" t="s">
        <v>44</v>
      </c>
      <c r="M34" s="60">
        <v>4</v>
      </c>
    </row>
    <row r="35" spans="1:13" ht="15" customHeight="1" x14ac:dyDescent="0.25">
      <c r="A35" s="166"/>
      <c r="B35" s="5">
        <v>22</v>
      </c>
      <c r="C35" s="17">
        <v>50</v>
      </c>
      <c r="D35" s="25" t="s">
        <v>19</v>
      </c>
      <c r="E35" s="5">
        <v>17</v>
      </c>
      <c r="F35" s="17">
        <v>4</v>
      </c>
      <c r="G35" s="5">
        <v>2021</v>
      </c>
      <c r="H35" s="170" t="s">
        <v>39</v>
      </c>
      <c r="I35" s="43"/>
      <c r="J35" s="26" t="s">
        <v>47</v>
      </c>
      <c r="K35" s="32" t="s">
        <v>45</v>
      </c>
      <c r="L35" s="54" t="s">
        <v>44</v>
      </c>
      <c r="M35" s="60" t="s">
        <v>3</v>
      </c>
    </row>
    <row r="36" spans="1:13" ht="15" customHeight="1" x14ac:dyDescent="0.25">
      <c r="A36" s="166"/>
      <c r="B36" s="15">
        <v>23</v>
      </c>
      <c r="C36" s="21">
        <v>51</v>
      </c>
      <c r="D36" s="20" t="s">
        <v>19</v>
      </c>
      <c r="E36" s="15">
        <v>25</v>
      </c>
      <c r="F36" s="21">
        <v>4</v>
      </c>
      <c r="G36" s="15">
        <v>2021</v>
      </c>
      <c r="H36" s="168" t="s">
        <v>39</v>
      </c>
      <c r="I36" s="2"/>
      <c r="J36" s="23" t="s">
        <v>47</v>
      </c>
      <c r="K36" s="33" t="s">
        <v>45</v>
      </c>
      <c r="L36" s="53" t="s">
        <v>44</v>
      </c>
      <c r="M36" s="60" t="s">
        <v>3</v>
      </c>
    </row>
    <row r="37" spans="1:13" ht="15" customHeight="1" x14ac:dyDescent="0.25">
      <c r="A37" s="166"/>
      <c r="B37" s="13">
        <v>24</v>
      </c>
      <c r="C37" s="19">
        <v>52</v>
      </c>
      <c r="D37" s="28" t="s">
        <v>19</v>
      </c>
      <c r="E37" s="13">
        <v>18</v>
      </c>
      <c r="F37" s="19">
        <v>4</v>
      </c>
      <c r="G37" s="13">
        <v>2021</v>
      </c>
      <c r="H37" s="168" t="s">
        <v>39</v>
      </c>
      <c r="I37" s="2"/>
      <c r="J37" s="33" t="s">
        <v>49</v>
      </c>
      <c r="K37" s="35" t="s">
        <v>45</v>
      </c>
      <c r="L37" s="55" t="s">
        <v>44</v>
      </c>
      <c r="M37" s="60">
        <v>0</v>
      </c>
    </row>
    <row r="38" spans="1:13" ht="15" customHeight="1" x14ac:dyDescent="0.25">
      <c r="A38" s="166"/>
      <c r="B38" s="13">
        <v>25</v>
      </c>
      <c r="C38" s="19">
        <v>53</v>
      </c>
      <c r="D38" s="28" t="s">
        <v>19</v>
      </c>
      <c r="E38" s="13">
        <v>24</v>
      </c>
      <c r="F38" s="19">
        <v>2</v>
      </c>
      <c r="G38" s="13">
        <v>2021</v>
      </c>
      <c r="H38" s="171" t="s">
        <v>39</v>
      </c>
      <c r="I38" s="4"/>
      <c r="J38" s="29" t="s">
        <v>47</v>
      </c>
      <c r="K38" s="35" t="s">
        <v>45</v>
      </c>
      <c r="L38" s="55" t="s">
        <v>44</v>
      </c>
      <c r="M38" s="60" t="s">
        <v>3</v>
      </c>
    </row>
    <row r="39" spans="1:13" ht="15" customHeight="1" x14ac:dyDescent="0.25">
      <c r="A39" s="166"/>
      <c r="B39" s="13">
        <v>26</v>
      </c>
      <c r="C39" s="19">
        <v>56</v>
      </c>
      <c r="D39" s="28" t="s">
        <v>19</v>
      </c>
      <c r="E39" s="13">
        <v>20</v>
      </c>
      <c r="F39" s="19">
        <v>4</v>
      </c>
      <c r="G39" s="13">
        <v>2021</v>
      </c>
      <c r="H39" s="171" t="s">
        <v>39</v>
      </c>
      <c r="I39" s="4"/>
      <c r="J39" s="29" t="s">
        <v>47</v>
      </c>
      <c r="K39" s="35" t="s">
        <v>45</v>
      </c>
      <c r="L39" s="29" t="s">
        <v>44</v>
      </c>
      <c r="M39" s="60">
        <v>0</v>
      </c>
    </row>
    <row r="40" spans="1:13" ht="15" customHeight="1" x14ac:dyDescent="0.25">
      <c r="A40" s="166"/>
      <c r="B40" s="13">
        <v>27</v>
      </c>
      <c r="C40" s="19">
        <v>57</v>
      </c>
      <c r="D40" s="28" t="s">
        <v>19</v>
      </c>
      <c r="E40" s="13">
        <v>22</v>
      </c>
      <c r="F40" s="19">
        <v>4</v>
      </c>
      <c r="G40" s="13">
        <v>2021</v>
      </c>
      <c r="H40" s="171" t="s">
        <v>39</v>
      </c>
      <c r="I40" s="4"/>
      <c r="J40" s="29" t="s">
        <v>47</v>
      </c>
      <c r="K40" s="35" t="s">
        <v>45</v>
      </c>
      <c r="L40" s="29" t="s">
        <v>44</v>
      </c>
      <c r="M40" s="60">
        <v>0</v>
      </c>
    </row>
    <row r="41" spans="1:13" ht="15" customHeight="1" x14ac:dyDescent="0.25">
      <c r="A41" s="166"/>
      <c r="B41" s="13">
        <v>28</v>
      </c>
      <c r="C41" s="19">
        <v>58</v>
      </c>
      <c r="D41" s="28" t="s">
        <v>19</v>
      </c>
      <c r="E41" s="13">
        <v>22</v>
      </c>
      <c r="F41" s="19">
        <v>4</v>
      </c>
      <c r="G41" s="13">
        <v>2021</v>
      </c>
      <c r="H41" s="171" t="s">
        <v>39</v>
      </c>
      <c r="I41" s="4"/>
      <c r="J41" s="29" t="s">
        <v>47</v>
      </c>
      <c r="K41" s="35" t="s">
        <v>45</v>
      </c>
      <c r="L41" s="29" t="s">
        <v>44</v>
      </c>
      <c r="M41" s="60">
        <v>0</v>
      </c>
    </row>
    <row r="42" spans="1:13" ht="15" customHeight="1" x14ac:dyDescent="0.25">
      <c r="A42" s="166"/>
      <c r="B42" s="13">
        <v>29</v>
      </c>
      <c r="C42" s="19">
        <v>59</v>
      </c>
      <c r="D42" s="28" t="s">
        <v>19</v>
      </c>
      <c r="E42" s="13">
        <v>24</v>
      </c>
      <c r="F42" s="19">
        <v>4</v>
      </c>
      <c r="G42" s="13">
        <v>2021</v>
      </c>
      <c r="H42" s="171" t="s">
        <v>39</v>
      </c>
      <c r="I42" s="4"/>
      <c r="J42" s="29" t="s">
        <v>47</v>
      </c>
      <c r="K42" s="35" t="s">
        <v>45</v>
      </c>
      <c r="L42" s="29" t="s">
        <v>44</v>
      </c>
      <c r="M42" s="60">
        <v>0</v>
      </c>
    </row>
    <row r="43" spans="1:13" ht="15" customHeight="1" x14ac:dyDescent="0.25">
      <c r="A43" s="166"/>
      <c r="B43" s="13">
        <v>30</v>
      </c>
      <c r="C43" s="19">
        <v>60</v>
      </c>
      <c r="D43" s="28" t="s">
        <v>19</v>
      </c>
      <c r="E43" s="13">
        <v>28</v>
      </c>
      <c r="F43" s="19">
        <v>4</v>
      </c>
      <c r="G43" s="13">
        <v>2021</v>
      </c>
      <c r="H43" s="171" t="s">
        <v>39</v>
      </c>
      <c r="I43" s="4"/>
      <c r="J43" s="29" t="s">
        <v>47</v>
      </c>
      <c r="K43" s="35" t="s">
        <v>45</v>
      </c>
      <c r="L43" s="29" t="s">
        <v>44</v>
      </c>
      <c r="M43" s="60">
        <v>0</v>
      </c>
    </row>
    <row r="44" spans="1:13" ht="15" customHeight="1" x14ac:dyDescent="0.25">
      <c r="A44" s="166"/>
      <c r="B44" s="13">
        <v>31</v>
      </c>
      <c r="C44" s="19">
        <v>61</v>
      </c>
      <c r="D44" s="28" t="s">
        <v>19</v>
      </c>
      <c r="E44" s="13">
        <v>3</v>
      </c>
      <c r="F44" s="19">
        <v>5</v>
      </c>
      <c r="G44" s="13">
        <v>2021</v>
      </c>
      <c r="H44" s="171" t="s">
        <v>39</v>
      </c>
      <c r="I44" s="4"/>
      <c r="J44" s="29" t="s">
        <v>47</v>
      </c>
      <c r="K44" s="35" t="s">
        <v>45</v>
      </c>
      <c r="L44" s="29" t="s">
        <v>44</v>
      </c>
      <c r="M44" s="60">
        <v>0</v>
      </c>
    </row>
    <row r="45" spans="1:13" ht="15" customHeight="1" x14ac:dyDescent="0.25">
      <c r="A45" s="166"/>
      <c r="B45" s="13">
        <v>32</v>
      </c>
      <c r="C45" s="19">
        <v>62</v>
      </c>
      <c r="D45" s="28" t="s">
        <v>19</v>
      </c>
      <c r="E45" s="13">
        <v>7</v>
      </c>
      <c r="F45" s="19">
        <v>6</v>
      </c>
      <c r="G45" s="13">
        <v>2021</v>
      </c>
      <c r="H45" s="171" t="s">
        <v>39</v>
      </c>
      <c r="I45" s="4"/>
      <c r="J45" s="29" t="s">
        <v>47</v>
      </c>
      <c r="K45" s="35" t="s">
        <v>45</v>
      </c>
      <c r="L45" s="29" t="s">
        <v>44</v>
      </c>
      <c r="M45" s="60">
        <v>0</v>
      </c>
    </row>
    <row r="46" spans="1:13" ht="15" customHeight="1" x14ac:dyDescent="0.25">
      <c r="A46" s="166"/>
      <c r="B46" s="13">
        <v>33</v>
      </c>
      <c r="C46" s="19">
        <v>63</v>
      </c>
      <c r="D46" s="28" t="s">
        <v>19</v>
      </c>
      <c r="E46" s="13">
        <v>16</v>
      </c>
      <c r="F46" s="19">
        <v>5</v>
      </c>
      <c r="G46" s="13">
        <v>2021</v>
      </c>
      <c r="H46" s="171" t="s">
        <v>39</v>
      </c>
      <c r="I46" s="4"/>
      <c r="J46" s="29" t="s">
        <v>47</v>
      </c>
      <c r="K46" s="35" t="s">
        <v>45</v>
      </c>
      <c r="L46" s="29" t="s">
        <v>44</v>
      </c>
      <c r="M46" s="60">
        <v>0</v>
      </c>
    </row>
    <row r="47" spans="1:13" ht="15" customHeight="1" x14ac:dyDescent="0.25">
      <c r="A47" s="166"/>
      <c r="B47" s="13">
        <v>34</v>
      </c>
      <c r="C47" s="19">
        <v>64</v>
      </c>
      <c r="D47" s="28" t="s">
        <v>19</v>
      </c>
      <c r="E47" s="13">
        <v>18</v>
      </c>
      <c r="F47" s="19">
        <v>5</v>
      </c>
      <c r="G47" s="13">
        <v>2021</v>
      </c>
      <c r="H47" s="171" t="s">
        <v>39</v>
      </c>
      <c r="I47" s="4"/>
      <c r="J47" s="29" t="s">
        <v>47</v>
      </c>
      <c r="K47" s="35" t="s">
        <v>45</v>
      </c>
      <c r="L47" s="29" t="s">
        <v>44</v>
      </c>
      <c r="M47" s="60" t="s">
        <v>3</v>
      </c>
    </row>
    <row r="48" spans="1:13" ht="15" customHeight="1" x14ac:dyDescent="0.25">
      <c r="A48" s="166"/>
      <c r="B48" s="13">
        <v>35</v>
      </c>
      <c r="C48" s="19">
        <v>65</v>
      </c>
      <c r="D48" s="28" t="s">
        <v>19</v>
      </c>
      <c r="E48" s="13">
        <v>16</v>
      </c>
      <c r="F48" s="19">
        <v>5</v>
      </c>
      <c r="G48" s="13">
        <v>2021</v>
      </c>
      <c r="H48" s="171" t="s">
        <v>39</v>
      </c>
      <c r="I48" s="4"/>
      <c r="J48" s="29" t="s">
        <v>47</v>
      </c>
      <c r="K48" s="35" t="s">
        <v>45</v>
      </c>
      <c r="L48" s="29" t="s">
        <v>44</v>
      </c>
      <c r="M48" s="60">
        <v>0</v>
      </c>
    </row>
    <row r="49" spans="1:13" ht="15" customHeight="1" x14ac:dyDescent="0.25">
      <c r="A49" s="166"/>
      <c r="B49" s="13">
        <v>36</v>
      </c>
      <c r="C49" s="19">
        <v>66</v>
      </c>
      <c r="D49" s="28" t="s">
        <v>19</v>
      </c>
      <c r="E49" s="13">
        <v>17</v>
      </c>
      <c r="F49" s="19">
        <v>5</v>
      </c>
      <c r="G49" s="13">
        <v>2021</v>
      </c>
      <c r="H49" s="168" t="s">
        <v>39</v>
      </c>
      <c r="I49" s="4"/>
      <c r="J49" s="29" t="s">
        <v>47</v>
      </c>
      <c r="K49" s="35" t="s">
        <v>45</v>
      </c>
      <c r="L49" s="29" t="s">
        <v>44</v>
      </c>
      <c r="M49" s="60">
        <v>0</v>
      </c>
    </row>
    <row r="50" spans="1:13" ht="15" customHeight="1" x14ac:dyDescent="0.25">
      <c r="A50" s="166"/>
      <c r="B50" s="13">
        <v>37</v>
      </c>
      <c r="C50" s="19">
        <v>67</v>
      </c>
      <c r="D50" s="28" t="s">
        <v>19</v>
      </c>
      <c r="E50" s="13">
        <v>30</v>
      </c>
      <c r="F50" s="19">
        <v>5</v>
      </c>
      <c r="G50" s="13">
        <v>2021</v>
      </c>
      <c r="H50" s="171" t="s">
        <v>39</v>
      </c>
      <c r="I50" s="4"/>
      <c r="J50" s="29" t="s">
        <v>47</v>
      </c>
      <c r="K50" s="35" t="s">
        <v>45</v>
      </c>
      <c r="L50" s="29" t="s">
        <v>44</v>
      </c>
      <c r="M50" s="60">
        <v>0</v>
      </c>
    </row>
    <row r="51" spans="1:13" ht="15" customHeight="1" x14ac:dyDescent="0.25">
      <c r="A51" s="166"/>
      <c r="B51" s="13">
        <v>38</v>
      </c>
      <c r="C51" s="19">
        <v>68</v>
      </c>
      <c r="D51" s="28" t="s">
        <v>19</v>
      </c>
      <c r="E51" s="13">
        <v>12</v>
      </c>
      <c r="F51" s="19">
        <v>5</v>
      </c>
      <c r="G51" s="13">
        <v>2021</v>
      </c>
      <c r="H51" s="171" t="s">
        <v>39</v>
      </c>
      <c r="I51" s="4"/>
      <c r="J51" s="29" t="s">
        <v>47</v>
      </c>
      <c r="K51" s="35" t="s">
        <v>45</v>
      </c>
      <c r="L51" s="29" t="s">
        <v>44</v>
      </c>
      <c r="M51" s="60">
        <v>0</v>
      </c>
    </row>
    <row r="52" spans="1:13" ht="15" customHeight="1" x14ac:dyDescent="0.25">
      <c r="A52" s="166"/>
      <c r="B52" s="13">
        <v>39</v>
      </c>
      <c r="C52" s="19">
        <v>69</v>
      </c>
      <c r="D52" s="28" t="s">
        <v>19</v>
      </c>
      <c r="E52" s="13">
        <v>14</v>
      </c>
      <c r="F52" s="19">
        <v>5</v>
      </c>
      <c r="G52" s="13">
        <v>2021</v>
      </c>
      <c r="H52" s="171" t="s">
        <v>39</v>
      </c>
      <c r="I52" s="4"/>
      <c r="J52" s="29" t="s">
        <v>47</v>
      </c>
      <c r="K52" s="35" t="s">
        <v>45</v>
      </c>
      <c r="L52" s="29" t="s">
        <v>44</v>
      </c>
      <c r="M52" s="60">
        <v>0</v>
      </c>
    </row>
    <row r="53" spans="1:13" ht="15" customHeight="1" x14ac:dyDescent="0.25">
      <c r="A53" s="166"/>
      <c r="B53" s="13">
        <v>40</v>
      </c>
      <c r="C53" s="19">
        <v>70</v>
      </c>
      <c r="D53" s="28" t="s">
        <v>19</v>
      </c>
      <c r="E53" s="13">
        <v>17</v>
      </c>
      <c r="F53" s="19">
        <v>5</v>
      </c>
      <c r="G53" s="162">
        <v>2021</v>
      </c>
      <c r="H53" s="171" t="s">
        <v>39</v>
      </c>
      <c r="I53" s="4"/>
      <c r="J53" s="29" t="s">
        <v>47</v>
      </c>
      <c r="K53" s="35" t="s">
        <v>45</v>
      </c>
      <c r="L53" s="29" t="s">
        <v>44</v>
      </c>
      <c r="M53" s="60">
        <v>0</v>
      </c>
    </row>
    <row r="54" spans="1:13" ht="15" customHeight="1" x14ac:dyDescent="0.25">
      <c r="A54" s="166"/>
      <c r="B54" s="13">
        <v>41</v>
      </c>
      <c r="C54" s="19">
        <v>71</v>
      </c>
      <c r="D54" s="28" t="s">
        <v>19</v>
      </c>
      <c r="E54" s="13">
        <v>17</v>
      </c>
      <c r="F54" s="19">
        <v>5</v>
      </c>
      <c r="G54" s="13">
        <v>2021</v>
      </c>
      <c r="H54" s="171" t="s">
        <v>39</v>
      </c>
      <c r="I54" s="4"/>
      <c r="J54" s="29" t="s">
        <v>47</v>
      </c>
      <c r="K54" s="35" t="s">
        <v>45</v>
      </c>
      <c r="L54" s="29" t="s">
        <v>44</v>
      </c>
      <c r="M54" s="60">
        <v>0</v>
      </c>
    </row>
    <row r="55" spans="1:13" ht="15" customHeight="1" x14ac:dyDescent="0.25">
      <c r="A55" s="166"/>
      <c r="B55" s="13">
        <v>42</v>
      </c>
      <c r="C55" s="19">
        <v>72</v>
      </c>
      <c r="D55" s="28" t="s">
        <v>19</v>
      </c>
      <c r="E55" s="13">
        <v>18</v>
      </c>
      <c r="F55" s="19">
        <v>5</v>
      </c>
      <c r="G55" s="13">
        <v>2021</v>
      </c>
      <c r="H55" s="171" t="s">
        <v>39</v>
      </c>
      <c r="I55" s="4"/>
      <c r="J55" s="29" t="s">
        <v>47</v>
      </c>
      <c r="K55" s="35" t="s">
        <v>45</v>
      </c>
      <c r="L55" s="29" t="s">
        <v>44</v>
      </c>
      <c r="M55" s="60">
        <v>0</v>
      </c>
    </row>
    <row r="56" spans="1:13" ht="15" customHeight="1" x14ac:dyDescent="0.25">
      <c r="A56" s="166"/>
      <c r="B56" s="13">
        <v>43</v>
      </c>
      <c r="C56" s="19">
        <v>73</v>
      </c>
      <c r="D56" s="28" t="s">
        <v>19</v>
      </c>
      <c r="E56" s="13">
        <v>18</v>
      </c>
      <c r="F56" s="19">
        <v>5</v>
      </c>
      <c r="G56" s="13">
        <v>2021</v>
      </c>
      <c r="H56" s="171" t="s">
        <v>39</v>
      </c>
      <c r="I56" s="4"/>
      <c r="J56" s="29" t="s">
        <v>47</v>
      </c>
      <c r="K56" s="35" t="s">
        <v>45</v>
      </c>
      <c r="L56" s="29" t="s">
        <v>44</v>
      </c>
      <c r="M56" s="60">
        <v>0</v>
      </c>
    </row>
    <row r="57" spans="1:13" ht="15" customHeight="1" x14ac:dyDescent="0.25">
      <c r="A57" s="166"/>
      <c r="B57" s="13">
        <v>44</v>
      </c>
      <c r="C57" s="19">
        <v>75</v>
      </c>
      <c r="D57" s="28" t="s">
        <v>19</v>
      </c>
      <c r="E57" s="13">
        <v>29</v>
      </c>
      <c r="F57" s="19">
        <v>6</v>
      </c>
      <c r="G57" s="13">
        <v>2021</v>
      </c>
      <c r="H57" s="171" t="s">
        <v>39</v>
      </c>
      <c r="I57" s="4"/>
      <c r="J57" s="29" t="s">
        <v>47</v>
      </c>
      <c r="K57" s="35" t="s">
        <v>45</v>
      </c>
      <c r="L57" s="29" t="s">
        <v>44</v>
      </c>
      <c r="M57" s="60">
        <v>0</v>
      </c>
    </row>
    <row r="58" spans="1:13" ht="15" customHeight="1" x14ac:dyDescent="0.25">
      <c r="A58" s="166"/>
      <c r="B58" s="13">
        <v>45</v>
      </c>
      <c r="C58" s="19">
        <v>78</v>
      </c>
      <c r="D58" s="28" t="s">
        <v>19</v>
      </c>
      <c r="E58" s="13">
        <v>17</v>
      </c>
      <c r="F58" s="19">
        <v>4</v>
      </c>
      <c r="G58" s="13">
        <v>2021</v>
      </c>
      <c r="H58" s="171" t="s">
        <v>39</v>
      </c>
      <c r="I58" s="4"/>
      <c r="J58" s="29" t="s">
        <v>47</v>
      </c>
      <c r="K58" s="35" t="s">
        <v>45</v>
      </c>
      <c r="L58" s="29" t="s">
        <v>44</v>
      </c>
      <c r="M58" s="60">
        <v>0</v>
      </c>
    </row>
    <row r="59" spans="1:13" ht="15" customHeight="1" x14ac:dyDescent="0.25">
      <c r="A59" s="166"/>
      <c r="B59" s="13">
        <v>46</v>
      </c>
      <c r="C59" s="19">
        <v>79</v>
      </c>
      <c r="D59" s="28" t="s">
        <v>19</v>
      </c>
      <c r="E59" s="13">
        <v>19</v>
      </c>
      <c r="F59" s="19">
        <v>4</v>
      </c>
      <c r="G59" s="13">
        <v>2021</v>
      </c>
      <c r="H59" s="171" t="s">
        <v>39</v>
      </c>
      <c r="I59" s="4"/>
      <c r="J59" s="29" t="s">
        <v>47</v>
      </c>
      <c r="K59" s="35" t="s">
        <v>45</v>
      </c>
      <c r="L59" s="29" t="s">
        <v>44</v>
      </c>
      <c r="M59" s="60">
        <v>0</v>
      </c>
    </row>
    <row r="60" spans="1:13" ht="15" customHeight="1" x14ac:dyDescent="0.25">
      <c r="A60" s="166"/>
      <c r="B60" s="5">
        <v>47</v>
      </c>
      <c r="C60" s="17">
        <v>80</v>
      </c>
      <c r="D60" s="25" t="s">
        <v>19</v>
      </c>
      <c r="E60" s="5">
        <v>18</v>
      </c>
      <c r="F60" s="17">
        <v>4</v>
      </c>
      <c r="G60" s="5">
        <v>2021</v>
      </c>
      <c r="H60" s="170" t="s">
        <v>39</v>
      </c>
      <c r="I60" s="43"/>
      <c r="J60" s="26" t="s">
        <v>47</v>
      </c>
      <c r="K60" s="32" t="s">
        <v>45</v>
      </c>
      <c r="L60" s="26" t="s">
        <v>44</v>
      </c>
      <c r="M60" s="60" t="s">
        <v>3</v>
      </c>
    </row>
    <row r="61" spans="1:13" ht="15" customHeight="1" x14ac:dyDescent="0.25">
      <c r="A61" s="166"/>
      <c r="B61" s="5">
        <v>48</v>
      </c>
      <c r="C61" s="17">
        <v>81</v>
      </c>
      <c r="D61" s="25" t="s">
        <v>19</v>
      </c>
      <c r="E61" s="5">
        <v>21</v>
      </c>
      <c r="F61" s="17">
        <v>4</v>
      </c>
      <c r="G61" s="5">
        <v>2021</v>
      </c>
      <c r="H61" s="170" t="s">
        <v>39</v>
      </c>
      <c r="I61" s="43"/>
      <c r="J61" s="26" t="s">
        <v>47</v>
      </c>
      <c r="K61" s="32" t="s">
        <v>45</v>
      </c>
      <c r="L61" s="26" t="s">
        <v>44</v>
      </c>
      <c r="M61" s="60" t="s">
        <v>3</v>
      </c>
    </row>
    <row r="62" spans="1:13" ht="15" customHeight="1" x14ac:dyDescent="0.25">
      <c r="A62" s="166"/>
      <c r="B62" s="5">
        <v>49</v>
      </c>
      <c r="C62" s="17">
        <v>82</v>
      </c>
      <c r="D62" s="25" t="s">
        <v>19</v>
      </c>
      <c r="E62" s="5">
        <v>21</v>
      </c>
      <c r="F62" s="17">
        <v>4</v>
      </c>
      <c r="G62" s="5">
        <v>2021</v>
      </c>
      <c r="H62" s="170" t="s">
        <v>39</v>
      </c>
      <c r="I62" s="43"/>
      <c r="J62" s="26" t="s">
        <v>47</v>
      </c>
      <c r="K62" s="32" t="s">
        <v>45</v>
      </c>
      <c r="L62" s="26" t="s">
        <v>44</v>
      </c>
      <c r="M62" s="60" t="s">
        <v>3</v>
      </c>
    </row>
    <row r="63" spans="1:13" ht="15" customHeight="1" x14ac:dyDescent="0.25">
      <c r="A63" s="166"/>
      <c r="B63" s="124">
        <v>50</v>
      </c>
      <c r="C63" s="17">
        <v>84</v>
      </c>
      <c r="D63" s="25" t="s">
        <v>19</v>
      </c>
      <c r="E63" s="5">
        <v>27</v>
      </c>
      <c r="F63" s="17">
        <v>4</v>
      </c>
      <c r="G63" s="5">
        <v>2021</v>
      </c>
      <c r="H63" s="170" t="s">
        <v>39</v>
      </c>
      <c r="I63" s="43"/>
      <c r="J63" s="26" t="s">
        <v>47</v>
      </c>
      <c r="K63" s="32" t="s">
        <v>45</v>
      </c>
      <c r="L63" s="26" t="s">
        <v>44</v>
      </c>
      <c r="M63" s="60" t="s">
        <v>3</v>
      </c>
    </row>
    <row r="64" spans="1:13" ht="15" customHeight="1" x14ac:dyDescent="0.25">
      <c r="A64" s="166"/>
      <c r="B64" s="1">
        <v>51</v>
      </c>
      <c r="C64" s="17">
        <v>85</v>
      </c>
      <c r="D64" s="25" t="s">
        <v>19</v>
      </c>
      <c r="E64" s="5">
        <v>1</v>
      </c>
      <c r="F64" s="17">
        <v>5</v>
      </c>
      <c r="G64" s="5">
        <v>2021</v>
      </c>
      <c r="H64" s="170" t="s">
        <v>39</v>
      </c>
      <c r="I64" s="43"/>
      <c r="J64" s="26" t="s">
        <v>47</v>
      </c>
      <c r="K64" s="32" t="s">
        <v>45</v>
      </c>
      <c r="L64" s="26" t="s">
        <v>44</v>
      </c>
      <c r="M64" s="60">
        <v>0</v>
      </c>
    </row>
    <row r="65" spans="1:13" ht="15" customHeight="1" x14ac:dyDescent="0.25">
      <c r="A65" s="166"/>
      <c r="B65" s="15">
        <v>52</v>
      </c>
      <c r="C65" s="21">
        <v>86</v>
      </c>
      <c r="D65" s="20" t="s">
        <v>19</v>
      </c>
      <c r="E65" s="16">
        <v>4</v>
      </c>
      <c r="F65" s="21">
        <v>7</v>
      </c>
      <c r="G65" s="20">
        <v>2021</v>
      </c>
      <c r="H65" s="168" t="s">
        <v>39</v>
      </c>
      <c r="I65" s="2"/>
      <c r="J65" s="33" t="s">
        <v>48</v>
      </c>
      <c r="K65" s="33" t="s">
        <v>45</v>
      </c>
      <c r="L65" s="53" t="s">
        <v>44</v>
      </c>
      <c r="M65" s="60">
        <v>0</v>
      </c>
    </row>
    <row r="66" spans="1:13" ht="15" customHeight="1" x14ac:dyDescent="0.25">
      <c r="A66" s="166"/>
      <c r="B66" s="16">
        <v>53</v>
      </c>
      <c r="C66" s="21">
        <v>87</v>
      </c>
      <c r="D66" s="241" t="s">
        <v>19</v>
      </c>
      <c r="E66" s="16">
        <v>5</v>
      </c>
      <c r="F66" s="21">
        <v>7</v>
      </c>
      <c r="G66" s="241">
        <v>2021</v>
      </c>
      <c r="H66" s="168" t="s">
        <v>39</v>
      </c>
      <c r="I66" s="242"/>
      <c r="J66" s="33" t="s">
        <v>48</v>
      </c>
      <c r="K66" s="21" t="s">
        <v>45</v>
      </c>
      <c r="L66" s="241" t="s">
        <v>44</v>
      </c>
      <c r="M66" s="60">
        <v>0</v>
      </c>
    </row>
    <row r="67" spans="1:13" ht="15" customHeight="1" x14ac:dyDescent="0.25">
      <c r="A67" s="166"/>
      <c r="B67" s="16">
        <v>54</v>
      </c>
      <c r="C67" s="21">
        <v>89</v>
      </c>
      <c r="D67" s="241" t="s">
        <v>19</v>
      </c>
      <c r="E67" s="16">
        <v>9</v>
      </c>
      <c r="F67" s="21">
        <v>7</v>
      </c>
      <c r="G67" s="241">
        <v>2021</v>
      </c>
      <c r="H67" s="168" t="s">
        <v>39</v>
      </c>
      <c r="I67" s="242"/>
      <c r="J67" s="33" t="s">
        <v>47</v>
      </c>
      <c r="K67" s="21" t="s">
        <v>45</v>
      </c>
      <c r="L67" s="241" t="s">
        <v>44</v>
      </c>
      <c r="M67" s="60">
        <v>0</v>
      </c>
    </row>
    <row r="68" spans="1:13" ht="15" customHeight="1" x14ac:dyDescent="0.25">
      <c r="A68" s="166"/>
      <c r="B68" s="16">
        <v>55</v>
      </c>
      <c r="C68" s="21">
        <v>91</v>
      </c>
      <c r="D68" s="241" t="s">
        <v>19</v>
      </c>
      <c r="E68" s="16">
        <v>16</v>
      </c>
      <c r="F68" s="21">
        <v>5</v>
      </c>
      <c r="G68" s="241">
        <v>2021</v>
      </c>
      <c r="H68" s="168" t="s">
        <v>39</v>
      </c>
      <c r="I68" s="242"/>
      <c r="J68" s="33" t="s">
        <v>47</v>
      </c>
      <c r="K68" s="21" t="s">
        <v>45</v>
      </c>
      <c r="L68" s="241" t="s">
        <v>44</v>
      </c>
      <c r="M68" s="60">
        <v>0</v>
      </c>
    </row>
    <row r="69" spans="1:13" ht="15" customHeight="1" x14ac:dyDescent="0.25">
      <c r="A69" s="166"/>
      <c r="B69" s="16">
        <v>56</v>
      </c>
      <c r="C69" s="21">
        <v>93</v>
      </c>
      <c r="D69" s="241" t="s">
        <v>19</v>
      </c>
      <c r="E69" s="16">
        <v>30</v>
      </c>
      <c r="F69" s="21">
        <v>4</v>
      </c>
      <c r="G69" s="241">
        <v>2021</v>
      </c>
      <c r="H69" s="168" t="s">
        <v>39</v>
      </c>
      <c r="I69" s="242"/>
      <c r="J69" s="33" t="s">
        <v>47</v>
      </c>
      <c r="K69" s="21" t="s">
        <v>45</v>
      </c>
      <c r="L69" s="241" t="s">
        <v>44</v>
      </c>
      <c r="M69" s="60">
        <v>0</v>
      </c>
    </row>
    <row r="70" spans="1:13" ht="15" customHeight="1" x14ac:dyDescent="0.25">
      <c r="A70" s="166"/>
      <c r="B70" s="16">
        <v>57</v>
      </c>
      <c r="C70" s="21">
        <v>95</v>
      </c>
      <c r="D70" s="241" t="s">
        <v>19</v>
      </c>
      <c r="E70" s="16">
        <v>29</v>
      </c>
      <c r="F70" s="21">
        <v>4</v>
      </c>
      <c r="G70" s="241">
        <v>2021</v>
      </c>
      <c r="H70" s="168" t="s">
        <v>39</v>
      </c>
      <c r="I70" s="242"/>
      <c r="J70" s="33" t="s">
        <v>47</v>
      </c>
      <c r="K70" s="21" t="s">
        <v>45</v>
      </c>
      <c r="L70" s="241" t="s">
        <v>44</v>
      </c>
      <c r="M70" s="60">
        <v>0</v>
      </c>
    </row>
    <row r="71" spans="1:13" ht="15" customHeight="1" x14ac:dyDescent="0.25">
      <c r="A71" s="166"/>
      <c r="B71" s="2">
        <v>58</v>
      </c>
      <c r="C71" s="17">
        <v>97</v>
      </c>
      <c r="D71" s="245" t="s">
        <v>19</v>
      </c>
      <c r="E71" s="239">
        <v>7</v>
      </c>
      <c r="F71" s="17">
        <v>5</v>
      </c>
      <c r="G71" s="245">
        <v>2021</v>
      </c>
      <c r="H71" s="170" t="s">
        <v>39</v>
      </c>
      <c r="I71" s="244"/>
      <c r="J71" s="32" t="s">
        <v>47</v>
      </c>
      <c r="K71" s="21" t="s">
        <v>45</v>
      </c>
      <c r="L71" s="245" t="s">
        <v>44</v>
      </c>
      <c r="M71" s="60">
        <v>0</v>
      </c>
    </row>
    <row r="72" spans="1:13" ht="15" customHeight="1" x14ac:dyDescent="0.25">
      <c r="A72" s="166"/>
      <c r="B72" s="1">
        <v>101</v>
      </c>
      <c r="C72" s="21">
        <v>2</v>
      </c>
      <c r="D72" s="241" t="s">
        <v>19</v>
      </c>
      <c r="E72" s="2">
        <v>24</v>
      </c>
      <c r="F72" s="21">
        <v>1</v>
      </c>
      <c r="G72" s="241">
        <v>2021</v>
      </c>
      <c r="H72" s="168" t="s">
        <v>40</v>
      </c>
      <c r="I72" s="2"/>
      <c r="J72" s="33" t="s">
        <v>47</v>
      </c>
      <c r="K72" s="34" t="s">
        <v>45</v>
      </c>
      <c r="L72" s="39" t="s">
        <v>44</v>
      </c>
      <c r="M72" s="60">
        <v>0</v>
      </c>
    </row>
    <row r="73" spans="1:13" ht="15" customHeight="1" x14ac:dyDescent="0.25">
      <c r="A73" s="166"/>
      <c r="B73" s="5">
        <v>102</v>
      </c>
      <c r="C73" s="17">
        <v>4</v>
      </c>
      <c r="D73" s="25" t="s">
        <v>19</v>
      </c>
      <c r="E73" s="5">
        <v>4</v>
      </c>
      <c r="F73" s="17">
        <v>2</v>
      </c>
      <c r="G73" s="5">
        <v>2021</v>
      </c>
      <c r="H73" s="170" t="s">
        <v>40</v>
      </c>
      <c r="I73" s="43"/>
      <c r="J73" s="26" t="s">
        <v>47</v>
      </c>
      <c r="K73" s="32" t="s">
        <v>45</v>
      </c>
      <c r="L73" s="26" t="s">
        <v>44</v>
      </c>
      <c r="M73" s="60">
        <v>0</v>
      </c>
    </row>
    <row r="74" spans="1:13" ht="15" customHeight="1" x14ac:dyDescent="0.25">
      <c r="A74" s="166"/>
      <c r="B74" s="5">
        <v>103</v>
      </c>
      <c r="C74" s="17">
        <v>5</v>
      </c>
      <c r="D74" s="25" t="s">
        <v>19</v>
      </c>
      <c r="E74" s="5">
        <v>4</v>
      </c>
      <c r="F74" s="17">
        <v>2</v>
      </c>
      <c r="G74" s="5">
        <v>2021</v>
      </c>
      <c r="H74" s="170" t="s">
        <v>40</v>
      </c>
      <c r="I74" s="43"/>
      <c r="J74" s="26" t="s">
        <v>47</v>
      </c>
      <c r="K74" s="32" t="s">
        <v>45</v>
      </c>
      <c r="L74" s="26" t="s">
        <v>44</v>
      </c>
      <c r="M74" s="60">
        <v>0</v>
      </c>
    </row>
    <row r="75" spans="1:13" ht="15" customHeight="1" x14ac:dyDescent="0.25">
      <c r="A75" s="166"/>
      <c r="B75" s="5">
        <v>104</v>
      </c>
      <c r="C75" s="17">
        <v>6</v>
      </c>
      <c r="D75" s="25" t="s">
        <v>19</v>
      </c>
      <c r="E75" s="5">
        <v>11</v>
      </c>
      <c r="F75" s="17">
        <v>2</v>
      </c>
      <c r="G75" s="5">
        <v>2021</v>
      </c>
      <c r="H75" s="170" t="s">
        <v>40</v>
      </c>
      <c r="I75" s="43"/>
      <c r="J75" s="26" t="s">
        <v>47</v>
      </c>
      <c r="K75" s="32" t="s">
        <v>45</v>
      </c>
      <c r="L75" s="26" t="s">
        <v>44</v>
      </c>
      <c r="M75" s="60">
        <v>0</v>
      </c>
    </row>
    <row r="76" spans="1:13" ht="15" customHeight="1" x14ac:dyDescent="0.25">
      <c r="A76" s="166"/>
      <c r="B76" s="5">
        <v>105</v>
      </c>
      <c r="C76" s="17">
        <v>7</v>
      </c>
      <c r="D76" s="25" t="s">
        <v>19</v>
      </c>
      <c r="E76" s="5">
        <v>12</v>
      </c>
      <c r="F76" s="17">
        <v>2</v>
      </c>
      <c r="G76" s="5">
        <v>2021</v>
      </c>
      <c r="H76" s="170" t="s">
        <v>40</v>
      </c>
      <c r="I76" s="43"/>
      <c r="J76" s="26" t="s">
        <v>47</v>
      </c>
      <c r="K76" s="32" t="s">
        <v>45</v>
      </c>
      <c r="L76" s="26" t="s">
        <v>44</v>
      </c>
      <c r="M76" s="60">
        <v>0</v>
      </c>
    </row>
    <row r="77" spans="1:13" ht="15" customHeight="1" x14ac:dyDescent="0.25">
      <c r="A77" s="166"/>
      <c r="B77" s="5">
        <v>106</v>
      </c>
      <c r="C77" s="17">
        <v>8</v>
      </c>
      <c r="D77" s="25" t="s">
        <v>19</v>
      </c>
      <c r="E77" s="5">
        <v>12</v>
      </c>
      <c r="F77" s="17">
        <v>2</v>
      </c>
      <c r="G77" s="5">
        <v>2021</v>
      </c>
      <c r="H77" s="170" t="s">
        <v>40</v>
      </c>
      <c r="I77" s="43"/>
      <c r="J77" s="26" t="s">
        <v>47</v>
      </c>
      <c r="K77" s="32" t="s">
        <v>45</v>
      </c>
      <c r="L77" s="26" t="s">
        <v>44</v>
      </c>
      <c r="M77" s="60">
        <v>0</v>
      </c>
    </row>
    <row r="78" spans="1:13" ht="15" customHeight="1" x14ac:dyDescent="0.25">
      <c r="A78" s="166"/>
      <c r="B78" s="5">
        <v>107</v>
      </c>
      <c r="C78" s="17">
        <v>9</v>
      </c>
      <c r="D78" s="25" t="s">
        <v>19</v>
      </c>
      <c r="E78" s="5">
        <v>21</v>
      </c>
      <c r="F78" s="17">
        <v>2</v>
      </c>
      <c r="G78" s="5">
        <v>2021</v>
      </c>
      <c r="H78" s="170" t="s">
        <v>40</v>
      </c>
      <c r="I78" s="43"/>
      <c r="J78" s="26" t="s">
        <v>47</v>
      </c>
      <c r="K78" s="32" t="s">
        <v>45</v>
      </c>
      <c r="L78" s="26" t="s">
        <v>44</v>
      </c>
      <c r="M78" s="60">
        <v>0</v>
      </c>
    </row>
    <row r="79" spans="1:13" ht="15" customHeight="1" x14ac:dyDescent="0.25">
      <c r="A79" s="166"/>
      <c r="B79" s="5">
        <v>108</v>
      </c>
      <c r="C79" s="17">
        <v>10</v>
      </c>
      <c r="D79" s="25" t="s">
        <v>19</v>
      </c>
      <c r="E79" s="5">
        <v>22</v>
      </c>
      <c r="F79" s="17">
        <v>2</v>
      </c>
      <c r="G79" s="5">
        <v>2021</v>
      </c>
      <c r="H79" s="170" t="s">
        <v>40</v>
      </c>
      <c r="I79" s="43"/>
      <c r="J79" s="26" t="s">
        <v>47</v>
      </c>
      <c r="K79" s="32" t="s">
        <v>45</v>
      </c>
      <c r="L79" s="26" t="s">
        <v>44</v>
      </c>
      <c r="M79" s="60">
        <v>0</v>
      </c>
    </row>
    <row r="80" spans="1:13" ht="15" customHeight="1" x14ac:dyDescent="0.25">
      <c r="A80" s="166"/>
      <c r="B80" s="5">
        <v>109</v>
      </c>
      <c r="C80" s="17">
        <v>11</v>
      </c>
      <c r="D80" s="25" t="s">
        <v>19</v>
      </c>
      <c r="E80" s="5">
        <v>23</v>
      </c>
      <c r="F80" s="17">
        <v>2</v>
      </c>
      <c r="G80" s="5">
        <v>2021</v>
      </c>
      <c r="H80" s="170" t="s">
        <v>40</v>
      </c>
      <c r="I80" s="43"/>
      <c r="J80" s="26" t="s">
        <v>47</v>
      </c>
      <c r="K80" s="32" t="s">
        <v>45</v>
      </c>
      <c r="L80" s="26" t="s">
        <v>44</v>
      </c>
      <c r="M80" s="60">
        <v>0</v>
      </c>
    </row>
    <row r="81" spans="1:13" ht="15" customHeight="1" x14ac:dyDescent="0.25">
      <c r="A81" s="166"/>
      <c r="B81" s="5">
        <v>110</v>
      </c>
      <c r="C81" s="17">
        <v>12</v>
      </c>
      <c r="D81" s="25" t="s">
        <v>19</v>
      </c>
      <c r="E81" s="5">
        <v>8</v>
      </c>
      <c r="F81" s="17">
        <v>3</v>
      </c>
      <c r="G81" s="5">
        <v>2021</v>
      </c>
      <c r="H81" s="170" t="s">
        <v>40</v>
      </c>
      <c r="I81" s="43"/>
      <c r="J81" s="26" t="s">
        <v>47</v>
      </c>
      <c r="K81" s="32" t="s">
        <v>45</v>
      </c>
      <c r="L81" s="26" t="s">
        <v>44</v>
      </c>
      <c r="M81" s="60">
        <v>0</v>
      </c>
    </row>
    <row r="82" spans="1:13" ht="15" customHeight="1" x14ac:dyDescent="0.25">
      <c r="A82" s="166"/>
      <c r="B82" s="5">
        <v>111</v>
      </c>
      <c r="C82" s="17">
        <v>13</v>
      </c>
      <c r="D82" s="25" t="s">
        <v>19</v>
      </c>
      <c r="E82" s="5">
        <v>9</v>
      </c>
      <c r="F82" s="17">
        <v>3</v>
      </c>
      <c r="G82" s="5">
        <v>2021</v>
      </c>
      <c r="H82" s="170" t="s">
        <v>40</v>
      </c>
      <c r="I82" s="43"/>
      <c r="J82" s="26" t="s">
        <v>47</v>
      </c>
      <c r="K82" s="32" t="s">
        <v>45</v>
      </c>
      <c r="L82" s="26" t="s">
        <v>44</v>
      </c>
      <c r="M82" s="60">
        <v>0</v>
      </c>
    </row>
    <row r="83" spans="1:13" ht="15" customHeight="1" x14ac:dyDescent="0.25">
      <c r="A83" s="166"/>
      <c r="B83" s="5">
        <v>112</v>
      </c>
      <c r="C83" s="17">
        <v>14</v>
      </c>
      <c r="D83" s="25" t="s">
        <v>19</v>
      </c>
      <c r="E83" s="5">
        <v>9</v>
      </c>
      <c r="F83" s="17">
        <v>3</v>
      </c>
      <c r="G83" s="5">
        <v>2021</v>
      </c>
      <c r="H83" s="170" t="s">
        <v>40</v>
      </c>
      <c r="I83" s="43"/>
      <c r="J83" s="26" t="s">
        <v>47</v>
      </c>
      <c r="K83" s="32" t="s">
        <v>45</v>
      </c>
      <c r="L83" s="26" t="s">
        <v>44</v>
      </c>
      <c r="M83" s="60">
        <v>0</v>
      </c>
    </row>
    <row r="84" spans="1:13" ht="15" customHeight="1" x14ac:dyDescent="0.25">
      <c r="A84" s="166"/>
      <c r="B84" s="5">
        <v>113</v>
      </c>
      <c r="C84" s="17">
        <v>15</v>
      </c>
      <c r="D84" s="25" t="s">
        <v>19</v>
      </c>
      <c r="E84" s="5">
        <v>14</v>
      </c>
      <c r="F84" s="17">
        <v>2</v>
      </c>
      <c r="G84" s="5">
        <v>2021</v>
      </c>
      <c r="H84" s="170" t="s">
        <v>40</v>
      </c>
      <c r="I84" s="43"/>
      <c r="J84" s="26" t="s">
        <v>47</v>
      </c>
      <c r="K84" s="32" t="s">
        <v>45</v>
      </c>
      <c r="L84" s="26" t="s">
        <v>44</v>
      </c>
      <c r="M84" s="60">
        <v>0</v>
      </c>
    </row>
    <row r="85" spans="1:13" ht="15" customHeight="1" x14ac:dyDescent="0.25">
      <c r="A85" s="166"/>
      <c r="B85" s="5">
        <v>114</v>
      </c>
      <c r="C85" s="17">
        <v>16</v>
      </c>
      <c r="D85" s="25" t="s">
        <v>19</v>
      </c>
      <c r="E85" s="5">
        <v>21</v>
      </c>
      <c r="F85" s="17">
        <v>2</v>
      </c>
      <c r="G85" s="5">
        <v>2021</v>
      </c>
      <c r="H85" s="170" t="s">
        <v>40</v>
      </c>
      <c r="I85" s="43"/>
      <c r="J85" s="26" t="s">
        <v>47</v>
      </c>
      <c r="K85" s="32" t="s">
        <v>45</v>
      </c>
      <c r="L85" s="26" t="s">
        <v>44</v>
      </c>
      <c r="M85" s="60">
        <v>0</v>
      </c>
    </row>
    <row r="86" spans="1:13" ht="15" customHeight="1" x14ac:dyDescent="0.25">
      <c r="A86" s="166"/>
      <c r="B86" s="5">
        <v>115</v>
      </c>
      <c r="C86" s="17">
        <v>17</v>
      </c>
      <c r="D86" s="25" t="s">
        <v>19</v>
      </c>
      <c r="E86" s="5">
        <v>16</v>
      </c>
      <c r="F86" s="17">
        <v>2</v>
      </c>
      <c r="G86" s="5">
        <v>2021</v>
      </c>
      <c r="H86" s="170" t="s">
        <v>40</v>
      </c>
      <c r="I86" s="43"/>
      <c r="J86" s="26" t="s">
        <v>47</v>
      </c>
      <c r="K86" s="32" t="s">
        <v>45</v>
      </c>
      <c r="L86" s="26" t="s">
        <v>44</v>
      </c>
      <c r="M86" s="60">
        <v>0</v>
      </c>
    </row>
    <row r="87" spans="1:13" ht="15" customHeight="1" x14ac:dyDescent="0.25">
      <c r="A87" s="166"/>
      <c r="B87" s="5">
        <v>116</v>
      </c>
      <c r="C87" s="17">
        <v>18</v>
      </c>
      <c r="D87" s="25" t="s">
        <v>19</v>
      </c>
      <c r="E87" s="5">
        <v>25</v>
      </c>
      <c r="F87" s="17">
        <v>2</v>
      </c>
      <c r="G87" s="5">
        <v>2021</v>
      </c>
      <c r="H87" s="170" t="s">
        <v>40</v>
      </c>
      <c r="I87" s="43"/>
      <c r="J87" s="26" t="s">
        <v>47</v>
      </c>
      <c r="K87" s="32" t="s">
        <v>45</v>
      </c>
      <c r="L87" s="26" t="s">
        <v>44</v>
      </c>
      <c r="M87" s="60">
        <v>0</v>
      </c>
    </row>
    <row r="88" spans="1:13" ht="15" customHeight="1" x14ac:dyDescent="0.25">
      <c r="A88" s="166"/>
      <c r="B88" s="5">
        <v>117</v>
      </c>
      <c r="C88" s="17">
        <v>21</v>
      </c>
      <c r="D88" s="25" t="s">
        <v>19</v>
      </c>
      <c r="E88" s="5">
        <v>19</v>
      </c>
      <c r="F88" s="17">
        <v>1</v>
      </c>
      <c r="G88" s="5">
        <v>2021</v>
      </c>
      <c r="H88" s="170" t="s">
        <v>40</v>
      </c>
      <c r="I88" s="43"/>
      <c r="J88" s="5" t="s">
        <v>48</v>
      </c>
      <c r="K88" s="32" t="s">
        <v>45</v>
      </c>
      <c r="L88" s="26" t="s">
        <v>44</v>
      </c>
      <c r="M88" s="60">
        <v>0</v>
      </c>
    </row>
    <row r="89" spans="1:13" ht="15" customHeight="1" x14ac:dyDescent="0.25">
      <c r="A89" s="166"/>
      <c r="B89" s="15">
        <v>118</v>
      </c>
      <c r="C89" s="21">
        <v>27</v>
      </c>
      <c r="D89" s="20" t="s">
        <v>19</v>
      </c>
      <c r="E89" s="15">
        <v>15</v>
      </c>
      <c r="F89" s="21">
        <v>5</v>
      </c>
      <c r="G89" s="15">
        <v>2021</v>
      </c>
      <c r="H89" s="168" t="s">
        <v>40</v>
      </c>
      <c r="I89" s="2"/>
      <c r="J89" s="23" t="s">
        <v>47</v>
      </c>
      <c r="K89" s="33" t="s">
        <v>45</v>
      </c>
      <c r="L89" s="23" t="s">
        <v>44</v>
      </c>
      <c r="M89" s="60">
        <v>0</v>
      </c>
    </row>
    <row r="90" spans="1:13" ht="15" customHeight="1" x14ac:dyDescent="0.25">
      <c r="A90" s="166"/>
      <c r="B90" s="13">
        <v>119</v>
      </c>
      <c r="C90" s="19">
        <v>29</v>
      </c>
      <c r="D90" s="28" t="s">
        <v>19</v>
      </c>
      <c r="E90" s="13">
        <v>11</v>
      </c>
      <c r="F90" s="19">
        <v>5</v>
      </c>
      <c r="G90" s="13">
        <v>2021</v>
      </c>
      <c r="H90" s="171" t="s">
        <v>40</v>
      </c>
      <c r="I90" s="4"/>
      <c r="J90" s="29" t="s">
        <v>47</v>
      </c>
      <c r="K90" s="35" t="s">
        <v>45</v>
      </c>
      <c r="L90" s="29" t="s">
        <v>44</v>
      </c>
      <c r="M90" s="60">
        <v>0</v>
      </c>
    </row>
    <row r="91" spans="1:13" ht="15" customHeight="1" x14ac:dyDescent="0.25">
      <c r="A91" s="166"/>
      <c r="B91" s="13">
        <v>120</v>
      </c>
      <c r="C91" s="19">
        <v>31</v>
      </c>
      <c r="D91" s="28" t="s">
        <v>19</v>
      </c>
      <c r="E91" s="13">
        <v>16</v>
      </c>
      <c r="F91" s="21">
        <v>3</v>
      </c>
      <c r="G91" s="15">
        <v>2021</v>
      </c>
      <c r="H91" s="168" t="s">
        <v>40</v>
      </c>
      <c r="I91" s="2"/>
      <c r="J91" s="33" t="s">
        <v>47</v>
      </c>
      <c r="K91" s="35" t="s">
        <v>45</v>
      </c>
      <c r="L91" s="29" t="s">
        <v>44</v>
      </c>
      <c r="M91" s="60">
        <v>0</v>
      </c>
    </row>
    <row r="92" spans="1:13" ht="15" customHeight="1" x14ac:dyDescent="0.25">
      <c r="A92" s="166"/>
      <c r="B92" s="13">
        <v>121</v>
      </c>
      <c r="C92" s="19">
        <v>32</v>
      </c>
      <c r="D92" s="28" t="s">
        <v>19</v>
      </c>
      <c r="E92" s="13">
        <v>22</v>
      </c>
      <c r="F92" s="19">
        <v>3</v>
      </c>
      <c r="G92" s="13">
        <v>2021</v>
      </c>
      <c r="H92" s="171" t="s">
        <v>40</v>
      </c>
      <c r="I92" s="4"/>
      <c r="J92" s="29" t="s">
        <v>47</v>
      </c>
      <c r="K92" s="35" t="s">
        <v>45</v>
      </c>
      <c r="L92" s="29" t="s">
        <v>44</v>
      </c>
      <c r="M92" s="60">
        <v>0</v>
      </c>
    </row>
    <row r="93" spans="1:13" ht="15" customHeight="1" x14ac:dyDescent="0.25">
      <c r="A93" s="166"/>
      <c r="B93" s="13">
        <v>122</v>
      </c>
      <c r="C93" s="19">
        <v>33</v>
      </c>
      <c r="D93" s="28" t="s">
        <v>19</v>
      </c>
      <c r="E93" s="13">
        <v>2</v>
      </c>
      <c r="F93" s="19">
        <v>4</v>
      </c>
      <c r="G93" s="13">
        <v>2021</v>
      </c>
      <c r="H93" s="171" t="s">
        <v>40</v>
      </c>
      <c r="I93" s="4"/>
      <c r="J93" s="29" t="s">
        <v>47</v>
      </c>
      <c r="K93" s="35" t="s">
        <v>45</v>
      </c>
      <c r="L93" s="29" t="s">
        <v>44</v>
      </c>
      <c r="M93" s="60">
        <v>0</v>
      </c>
    </row>
    <row r="94" spans="1:13" ht="15" customHeight="1" x14ac:dyDescent="0.25">
      <c r="A94" s="166"/>
      <c r="B94" s="13">
        <v>123</v>
      </c>
      <c r="C94" s="19">
        <v>34</v>
      </c>
      <c r="D94" s="28" t="s">
        <v>19</v>
      </c>
      <c r="E94" s="13">
        <v>9</v>
      </c>
      <c r="F94" s="19">
        <v>4</v>
      </c>
      <c r="G94" s="13">
        <v>2021</v>
      </c>
      <c r="H94" s="171" t="s">
        <v>40</v>
      </c>
      <c r="I94" s="4"/>
      <c r="J94" s="29" t="s">
        <v>47</v>
      </c>
      <c r="K94" s="35" t="s">
        <v>45</v>
      </c>
      <c r="L94" s="29" t="s">
        <v>44</v>
      </c>
      <c r="M94" s="60">
        <v>0</v>
      </c>
    </row>
    <row r="95" spans="1:13" ht="15" customHeight="1" x14ac:dyDescent="0.25">
      <c r="A95" s="166"/>
      <c r="B95" s="13">
        <v>124</v>
      </c>
      <c r="C95" s="19">
        <v>39</v>
      </c>
      <c r="D95" s="28" t="s">
        <v>19</v>
      </c>
      <c r="E95" s="13">
        <v>18</v>
      </c>
      <c r="F95" s="19">
        <v>4</v>
      </c>
      <c r="G95" s="13">
        <v>2021</v>
      </c>
      <c r="H95" s="171" t="s">
        <v>40</v>
      </c>
      <c r="I95" s="4"/>
      <c r="J95" s="29" t="s">
        <v>47</v>
      </c>
      <c r="K95" s="35" t="s">
        <v>45</v>
      </c>
      <c r="L95" s="29" t="s">
        <v>44</v>
      </c>
      <c r="M95" s="60">
        <v>0</v>
      </c>
    </row>
    <row r="96" spans="1:13" ht="15" customHeight="1" x14ac:dyDescent="0.25">
      <c r="A96" s="166"/>
      <c r="B96" s="13">
        <v>125</v>
      </c>
      <c r="C96" s="19">
        <v>49</v>
      </c>
      <c r="D96" s="28" t="s">
        <v>19</v>
      </c>
      <c r="E96" s="13">
        <v>18</v>
      </c>
      <c r="F96" s="19">
        <v>4</v>
      </c>
      <c r="G96" s="13">
        <v>2021</v>
      </c>
      <c r="H96" s="171" t="s">
        <v>40</v>
      </c>
      <c r="I96" s="4"/>
      <c r="J96" s="29" t="s">
        <v>47</v>
      </c>
      <c r="K96" s="35" t="s">
        <v>45</v>
      </c>
      <c r="L96" s="29" t="s">
        <v>44</v>
      </c>
      <c r="M96" s="60">
        <v>0</v>
      </c>
    </row>
    <row r="97" spans="1:13" ht="15" customHeight="1" x14ac:dyDescent="0.25">
      <c r="A97" s="166"/>
      <c r="B97" s="13">
        <v>126</v>
      </c>
      <c r="C97" s="19">
        <v>54</v>
      </c>
      <c r="D97" s="28" t="s">
        <v>19</v>
      </c>
      <c r="E97" s="13">
        <v>22</v>
      </c>
      <c r="F97" s="19">
        <v>4</v>
      </c>
      <c r="G97" s="13">
        <v>2021</v>
      </c>
      <c r="H97" s="171" t="s">
        <v>40</v>
      </c>
      <c r="I97" s="4"/>
      <c r="J97" s="29" t="s">
        <v>47</v>
      </c>
      <c r="K97" s="35" t="s">
        <v>45</v>
      </c>
      <c r="L97" s="29" t="s">
        <v>44</v>
      </c>
      <c r="M97" s="60">
        <v>0</v>
      </c>
    </row>
    <row r="98" spans="1:13" ht="15" customHeight="1" x14ac:dyDescent="0.25">
      <c r="A98" s="166"/>
      <c r="B98" s="13">
        <v>127</v>
      </c>
      <c r="C98" s="19">
        <v>55</v>
      </c>
      <c r="D98" s="28" t="s">
        <v>19</v>
      </c>
      <c r="E98" s="13">
        <v>18</v>
      </c>
      <c r="F98" s="19">
        <v>4</v>
      </c>
      <c r="G98" s="13">
        <v>2021</v>
      </c>
      <c r="H98" s="171" t="s">
        <v>40</v>
      </c>
      <c r="I98" s="4"/>
      <c r="J98" s="29" t="s">
        <v>47</v>
      </c>
      <c r="K98" s="35" t="s">
        <v>45</v>
      </c>
      <c r="L98" s="29" t="s">
        <v>44</v>
      </c>
      <c r="M98" s="60">
        <v>0</v>
      </c>
    </row>
    <row r="99" spans="1:13" ht="15" customHeight="1" x14ac:dyDescent="0.25">
      <c r="A99" s="166"/>
      <c r="B99" s="13">
        <v>128</v>
      </c>
      <c r="C99" s="19">
        <v>76</v>
      </c>
      <c r="D99" s="28" t="s">
        <v>19</v>
      </c>
      <c r="E99" s="13">
        <v>23</v>
      </c>
      <c r="F99" s="19">
        <v>7</v>
      </c>
      <c r="G99" s="13">
        <v>2021</v>
      </c>
      <c r="H99" s="171" t="s">
        <v>40</v>
      </c>
      <c r="I99" s="4"/>
      <c r="J99" s="29" t="s">
        <v>47</v>
      </c>
      <c r="K99" s="35" t="s">
        <v>45</v>
      </c>
      <c r="L99" s="29" t="s">
        <v>44</v>
      </c>
      <c r="M99" s="60">
        <v>0</v>
      </c>
    </row>
    <row r="100" spans="1:13" ht="15" customHeight="1" x14ac:dyDescent="0.25">
      <c r="A100" s="166"/>
      <c r="B100" s="13">
        <v>129</v>
      </c>
      <c r="C100" s="19">
        <v>77</v>
      </c>
      <c r="D100" s="28" t="s">
        <v>19</v>
      </c>
      <c r="E100" s="13">
        <v>20</v>
      </c>
      <c r="F100" s="19">
        <v>4</v>
      </c>
      <c r="G100" s="13">
        <v>2021</v>
      </c>
      <c r="H100" s="171" t="s">
        <v>40</v>
      </c>
      <c r="I100" s="4"/>
      <c r="J100" s="29" t="s">
        <v>47</v>
      </c>
      <c r="K100" s="35" t="s">
        <v>45</v>
      </c>
      <c r="L100" s="29" t="s">
        <v>44</v>
      </c>
      <c r="M100" s="60">
        <v>0</v>
      </c>
    </row>
    <row r="101" spans="1:13" ht="15" customHeight="1" x14ac:dyDescent="0.25">
      <c r="A101" s="166"/>
      <c r="B101" s="13">
        <v>130</v>
      </c>
      <c r="C101" s="19">
        <v>83</v>
      </c>
      <c r="D101" s="28" t="s">
        <v>19</v>
      </c>
      <c r="E101" s="13">
        <v>29</v>
      </c>
      <c r="F101" s="19">
        <v>4</v>
      </c>
      <c r="G101" s="13">
        <v>2021</v>
      </c>
      <c r="H101" s="171" t="s">
        <v>40</v>
      </c>
      <c r="I101" s="4"/>
      <c r="J101" s="29" t="s">
        <v>47</v>
      </c>
      <c r="K101" s="35" t="s">
        <v>45</v>
      </c>
      <c r="L101" s="29" t="s">
        <v>44</v>
      </c>
      <c r="M101" s="60">
        <v>0</v>
      </c>
    </row>
    <row r="102" spans="1:13" ht="15" customHeight="1" x14ac:dyDescent="0.25">
      <c r="A102" s="166"/>
      <c r="B102" s="1">
        <v>131</v>
      </c>
      <c r="C102" s="18">
        <v>1</v>
      </c>
      <c r="D102" s="10">
        <v>2</v>
      </c>
      <c r="E102" s="1">
        <v>8</v>
      </c>
      <c r="F102" s="18">
        <v>12</v>
      </c>
      <c r="G102" s="1">
        <v>2018</v>
      </c>
      <c r="H102" s="169" t="s">
        <v>40</v>
      </c>
      <c r="I102" s="45">
        <v>16515</v>
      </c>
      <c r="J102" s="6" t="s">
        <v>20</v>
      </c>
      <c r="K102" s="34" t="s">
        <v>21</v>
      </c>
      <c r="L102" s="6" t="s">
        <v>44</v>
      </c>
      <c r="M102" s="60">
        <v>0</v>
      </c>
    </row>
    <row r="103" spans="1:13" ht="15" customHeight="1" x14ac:dyDescent="0.25">
      <c r="A103" s="166"/>
      <c r="B103" s="163">
        <v>132</v>
      </c>
      <c r="C103" s="17">
        <v>2</v>
      </c>
      <c r="D103" s="25">
        <v>7</v>
      </c>
      <c r="E103" s="5">
        <v>6</v>
      </c>
      <c r="F103" s="17">
        <v>12</v>
      </c>
      <c r="G103" s="5">
        <v>2018</v>
      </c>
      <c r="H103" s="170" t="s">
        <v>40</v>
      </c>
      <c r="I103" s="46">
        <v>15754</v>
      </c>
      <c r="J103" s="5" t="s">
        <v>22</v>
      </c>
      <c r="K103" s="32" t="s">
        <v>21</v>
      </c>
      <c r="L103" s="26" t="s">
        <v>44</v>
      </c>
      <c r="M103" s="60">
        <v>0</v>
      </c>
    </row>
    <row r="104" spans="1:13" ht="15" customHeight="1" x14ac:dyDescent="0.25">
      <c r="A104" s="166"/>
      <c r="B104" s="163">
        <v>133</v>
      </c>
      <c r="C104" s="17">
        <v>3</v>
      </c>
      <c r="D104" s="25">
        <v>8</v>
      </c>
      <c r="E104" s="5">
        <v>30</v>
      </c>
      <c r="F104" s="17">
        <v>11</v>
      </c>
      <c r="G104" s="5">
        <v>2018</v>
      </c>
      <c r="H104" s="170" t="s">
        <v>40</v>
      </c>
      <c r="I104" s="46">
        <v>15859</v>
      </c>
      <c r="J104" s="5" t="s">
        <v>23</v>
      </c>
      <c r="K104" s="32" t="s">
        <v>21</v>
      </c>
      <c r="L104" s="26" t="s">
        <v>44</v>
      </c>
      <c r="M104" s="60">
        <v>0</v>
      </c>
    </row>
    <row r="105" spans="1:13" ht="15" customHeight="1" x14ac:dyDescent="0.25">
      <c r="A105" s="166"/>
      <c r="B105" s="5">
        <v>134</v>
      </c>
      <c r="C105" s="17">
        <v>4</v>
      </c>
      <c r="D105" s="25">
        <v>10</v>
      </c>
      <c r="E105" s="5">
        <v>23</v>
      </c>
      <c r="F105" s="17">
        <v>11</v>
      </c>
      <c r="G105" s="5">
        <v>2018</v>
      </c>
      <c r="H105" s="170" t="s">
        <v>40</v>
      </c>
      <c r="I105" s="46">
        <v>15345</v>
      </c>
      <c r="J105" s="5" t="s">
        <v>24</v>
      </c>
      <c r="K105" s="32" t="s">
        <v>21</v>
      </c>
      <c r="L105" s="26" t="s">
        <v>44</v>
      </c>
      <c r="M105" s="60">
        <v>0</v>
      </c>
    </row>
    <row r="106" spans="1:13" ht="15" customHeight="1" x14ac:dyDescent="0.25">
      <c r="A106" s="166"/>
      <c r="B106" s="5">
        <v>135</v>
      </c>
      <c r="C106" s="17">
        <v>5</v>
      </c>
      <c r="D106" s="25">
        <v>16</v>
      </c>
      <c r="E106" s="5">
        <v>20</v>
      </c>
      <c r="F106" s="17">
        <v>10</v>
      </c>
      <c r="G106" s="5">
        <v>2018</v>
      </c>
      <c r="H106" s="170" t="s">
        <v>40</v>
      </c>
      <c r="I106" s="46">
        <v>16515</v>
      </c>
      <c r="J106" s="5" t="s">
        <v>20</v>
      </c>
      <c r="K106" s="17" t="s">
        <v>21</v>
      </c>
      <c r="L106" s="26" t="s">
        <v>44</v>
      </c>
      <c r="M106" s="60">
        <v>0</v>
      </c>
    </row>
    <row r="107" spans="1:13" ht="15" customHeight="1" x14ac:dyDescent="0.25">
      <c r="A107" s="166"/>
      <c r="B107" s="5">
        <v>136</v>
      </c>
      <c r="C107" s="17">
        <v>6</v>
      </c>
      <c r="D107" s="25">
        <v>17</v>
      </c>
      <c r="E107" s="5">
        <v>20</v>
      </c>
      <c r="F107" s="17">
        <v>10</v>
      </c>
      <c r="G107" s="5">
        <v>2018</v>
      </c>
      <c r="H107" s="170" t="s">
        <v>40</v>
      </c>
      <c r="I107" s="46">
        <v>16515</v>
      </c>
      <c r="J107" s="5" t="s">
        <v>20</v>
      </c>
      <c r="K107" s="17" t="s">
        <v>21</v>
      </c>
      <c r="L107" s="26" t="s">
        <v>44</v>
      </c>
      <c r="M107" s="60">
        <v>0</v>
      </c>
    </row>
    <row r="108" spans="1:13" ht="15" customHeight="1" x14ac:dyDescent="0.25">
      <c r="A108" s="166"/>
      <c r="B108" s="163">
        <v>137</v>
      </c>
      <c r="C108" s="17">
        <v>7</v>
      </c>
      <c r="D108" s="25">
        <v>18</v>
      </c>
      <c r="E108" s="5">
        <v>30</v>
      </c>
      <c r="F108" s="17">
        <v>11</v>
      </c>
      <c r="G108" s="5">
        <v>2018</v>
      </c>
      <c r="H108" s="170" t="s">
        <v>40</v>
      </c>
      <c r="I108" s="46">
        <v>15859</v>
      </c>
      <c r="J108" s="5" t="s">
        <v>23</v>
      </c>
      <c r="K108" s="17" t="s">
        <v>21</v>
      </c>
      <c r="L108" s="26" t="s">
        <v>44</v>
      </c>
      <c r="M108" s="60">
        <v>0</v>
      </c>
    </row>
    <row r="109" spans="1:13" ht="15" customHeight="1" x14ac:dyDescent="0.25">
      <c r="A109" s="166"/>
      <c r="B109" s="164">
        <v>138</v>
      </c>
      <c r="C109" s="17">
        <v>8</v>
      </c>
      <c r="D109" s="25">
        <v>25</v>
      </c>
      <c r="E109" s="5">
        <v>23</v>
      </c>
      <c r="F109" s="17">
        <v>11</v>
      </c>
      <c r="G109" s="5">
        <v>2018</v>
      </c>
      <c r="H109" s="170" t="s">
        <v>40</v>
      </c>
      <c r="I109" s="46">
        <v>15345</v>
      </c>
      <c r="J109" s="5" t="s">
        <v>24</v>
      </c>
      <c r="K109" s="17" t="s">
        <v>21</v>
      </c>
      <c r="L109" s="26" t="s">
        <v>44</v>
      </c>
      <c r="M109" s="60">
        <v>0</v>
      </c>
    </row>
    <row r="110" spans="1:13" ht="15" customHeight="1" x14ac:dyDescent="0.25">
      <c r="A110" s="166"/>
      <c r="B110" s="114">
        <v>139</v>
      </c>
      <c r="C110" s="17">
        <v>9</v>
      </c>
      <c r="D110" s="25">
        <v>30</v>
      </c>
      <c r="E110" s="5">
        <v>20</v>
      </c>
      <c r="F110" s="17">
        <v>10</v>
      </c>
      <c r="G110" s="5">
        <v>2018</v>
      </c>
      <c r="H110" s="170" t="s">
        <v>40</v>
      </c>
      <c r="I110" s="46">
        <v>16515</v>
      </c>
      <c r="J110" s="5" t="s">
        <v>20</v>
      </c>
      <c r="K110" s="17" t="s">
        <v>21</v>
      </c>
      <c r="L110" s="26" t="s">
        <v>44</v>
      </c>
      <c r="M110" s="60">
        <v>0</v>
      </c>
    </row>
    <row r="111" spans="1:13" ht="15" customHeight="1" x14ac:dyDescent="0.25">
      <c r="A111" s="166"/>
      <c r="B111" s="5">
        <v>140</v>
      </c>
      <c r="C111" s="17">
        <v>10</v>
      </c>
      <c r="D111" s="25">
        <v>31</v>
      </c>
      <c r="E111" s="5">
        <v>20</v>
      </c>
      <c r="F111" s="17">
        <v>10</v>
      </c>
      <c r="G111" s="5">
        <v>2018</v>
      </c>
      <c r="H111" s="170" t="s">
        <v>40</v>
      </c>
      <c r="I111" s="46">
        <v>16515</v>
      </c>
      <c r="J111" s="5" t="s">
        <v>20</v>
      </c>
      <c r="K111" s="17" t="s">
        <v>21</v>
      </c>
      <c r="L111" s="26" t="s">
        <v>44</v>
      </c>
      <c r="M111" s="60">
        <v>0</v>
      </c>
    </row>
    <row r="112" spans="1:13" ht="15" customHeight="1" x14ac:dyDescent="0.25">
      <c r="A112" s="166"/>
      <c r="B112" s="153">
        <v>141</v>
      </c>
      <c r="C112" s="17">
        <v>11</v>
      </c>
      <c r="D112" s="25">
        <v>33</v>
      </c>
      <c r="E112" s="5">
        <v>23</v>
      </c>
      <c r="F112" s="17">
        <v>11</v>
      </c>
      <c r="G112" s="5">
        <v>2018</v>
      </c>
      <c r="H112" s="170" t="s">
        <v>40</v>
      </c>
      <c r="I112" s="46">
        <v>15345</v>
      </c>
      <c r="J112" s="5" t="s">
        <v>24</v>
      </c>
      <c r="K112" s="17" t="s">
        <v>21</v>
      </c>
      <c r="L112" s="26" t="s">
        <v>44</v>
      </c>
      <c r="M112" s="60">
        <v>0</v>
      </c>
    </row>
    <row r="113" spans="1:13" ht="15" customHeight="1" x14ac:dyDescent="0.25">
      <c r="A113" s="166"/>
      <c r="B113" s="124">
        <v>142</v>
      </c>
      <c r="C113" s="145">
        <v>12</v>
      </c>
      <c r="D113" s="146">
        <v>41</v>
      </c>
      <c r="E113" s="147">
        <v>23</v>
      </c>
      <c r="F113" s="145">
        <v>11</v>
      </c>
      <c r="G113" s="147">
        <v>2018</v>
      </c>
      <c r="H113" s="173" t="s">
        <v>40</v>
      </c>
      <c r="I113" s="148">
        <v>15345</v>
      </c>
      <c r="J113" s="147" t="s">
        <v>24</v>
      </c>
      <c r="K113" s="145" t="s">
        <v>21</v>
      </c>
      <c r="L113" s="185" t="s">
        <v>44</v>
      </c>
      <c r="M113" s="60">
        <v>0</v>
      </c>
    </row>
    <row r="114" spans="1:13" ht="15" customHeight="1" x14ac:dyDescent="0.25">
      <c r="A114" s="166"/>
      <c r="B114" s="1">
        <v>143</v>
      </c>
      <c r="C114" s="18">
        <v>13</v>
      </c>
      <c r="D114" s="10">
        <v>44</v>
      </c>
      <c r="E114" s="1">
        <v>20</v>
      </c>
      <c r="F114" s="18">
        <v>10</v>
      </c>
      <c r="G114" s="1">
        <v>2018</v>
      </c>
      <c r="H114" s="169" t="s">
        <v>40</v>
      </c>
      <c r="I114" s="45">
        <v>16515</v>
      </c>
      <c r="J114" s="1" t="s">
        <v>20</v>
      </c>
      <c r="K114" s="18" t="s">
        <v>21</v>
      </c>
      <c r="L114" s="6" t="s">
        <v>44</v>
      </c>
      <c r="M114" s="60">
        <v>0</v>
      </c>
    </row>
    <row r="115" spans="1:13" ht="15" customHeight="1" x14ac:dyDescent="0.25">
      <c r="A115" s="166"/>
      <c r="B115" s="5">
        <v>144</v>
      </c>
      <c r="C115" s="17">
        <v>14</v>
      </c>
      <c r="D115" s="25">
        <v>54</v>
      </c>
      <c r="E115" s="5">
        <v>4</v>
      </c>
      <c r="F115" s="17">
        <v>12</v>
      </c>
      <c r="G115" s="5">
        <v>2018</v>
      </c>
      <c r="H115" s="170" t="s">
        <v>40</v>
      </c>
      <c r="I115" s="46">
        <v>16818</v>
      </c>
      <c r="J115" s="5" t="s">
        <v>25</v>
      </c>
      <c r="K115" s="17" t="s">
        <v>21</v>
      </c>
      <c r="L115" s="26" t="s">
        <v>44</v>
      </c>
      <c r="M115" s="60">
        <v>0</v>
      </c>
    </row>
    <row r="116" spans="1:13" ht="15" customHeight="1" x14ac:dyDescent="0.25">
      <c r="A116" s="166"/>
      <c r="B116" s="163">
        <v>145</v>
      </c>
      <c r="C116" s="17">
        <v>15</v>
      </c>
      <c r="D116" s="25">
        <v>57</v>
      </c>
      <c r="E116" s="5">
        <v>9</v>
      </c>
      <c r="F116" s="17">
        <v>11</v>
      </c>
      <c r="G116" s="5">
        <v>2018</v>
      </c>
      <c r="H116" s="170" t="s">
        <v>40</v>
      </c>
      <c r="I116" s="46">
        <v>15837</v>
      </c>
      <c r="J116" s="5" t="s">
        <v>26</v>
      </c>
      <c r="K116" s="17" t="s">
        <v>21</v>
      </c>
      <c r="L116" s="26" t="s">
        <v>44</v>
      </c>
      <c r="M116" s="60">
        <v>0</v>
      </c>
    </row>
    <row r="117" spans="1:13" ht="15" customHeight="1" x14ac:dyDescent="0.25">
      <c r="A117" s="166"/>
      <c r="B117" s="163">
        <v>146</v>
      </c>
      <c r="C117" s="17">
        <v>16</v>
      </c>
      <c r="D117" s="25">
        <v>58</v>
      </c>
      <c r="E117" s="5">
        <v>6</v>
      </c>
      <c r="F117" s="17">
        <v>12</v>
      </c>
      <c r="G117" s="5">
        <v>2018</v>
      </c>
      <c r="H117" s="170" t="s">
        <v>40</v>
      </c>
      <c r="I117" s="46">
        <v>15754</v>
      </c>
      <c r="J117" s="5" t="s">
        <v>22</v>
      </c>
      <c r="K117" s="17" t="s">
        <v>21</v>
      </c>
      <c r="L117" s="26" t="s">
        <v>44</v>
      </c>
      <c r="M117" s="60">
        <v>0</v>
      </c>
    </row>
    <row r="118" spans="1:13" ht="15" customHeight="1" x14ac:dyDescent="0.25">
      <c r="A118" s="166"/>
      <c r="B118" s="5">
        <v>147</v>
      </c>
      <c r="C118" s="17">
        <v>17</v>
      </c>
      <c r="D118" s="25">
        <v>64</v>
      </c>
      <c r="E118" s="5">
        <v>6</v>
      </c>
      <c r="F118" s="17">
        <v>12</v>
      </c>
      <c r="G118" s="5">
        <v>2018</v>
      </c>
      <c r="H118" s="170" t="s">
        <v>40</v>
      </c>
      <c r="I118" s="46">
        <v>15754</v>
      </c>
      <c r="J118" s="5" t="s">
        <v>22</v>
      </c>
      <c r="K118" s="17" t="s">
        <v>21</v>
      </c>
      <c r="L118" s="26" t="s">
        <v>44</v>
      </c>
      <c r="M118" s="60">
        <v>0</v>
      </c>
    </row>
    <row r="119" spans="1:13" ht="15" customHeight="1" x14ac:dyDescent="0.25">
      <c r="A119" s="166"/>
      <c r="B119" s="5">
        <v>148</v>
      </c>
      <c r="C119" s="17">
        <v>18</v>
      </c>
      <c r="D119" s="25">
        <v>65</v>
      </c>
      <c r="E119" s="5">
        <v>4</v>
      </c>
      <c r="F119" s="17">
        <v>12</v>
      </c>
      <c r="G119" s="5">
        <v>2018</v>
      </c>
      <c r="H119" s="170" t="s">
        <v>40</v>
      </c>
      <c r="I119" s="43"/>
      <c r="J119" s="5" t="s">
        <v>25</v>
      </c>
      <c r="K119" s="17" t="s">
        <v>21</v>
      </c>
      <c r="L119" s="26" t="s">
        <v>44</v>
      </c>
      <c r="M119" s="60">
        <v>0</v>
      </c>
    </row>
    <row r="120" spans="1:13" ht="15" customHeight="1" x14ac:dyDescent="0.25">
      <c r="A120" s="166"/>
      <c r="B120" s="5">
        <v>149</v>
      </c>
      <c r="C120" s="17">
        <v>19</v>
      </c>
      <c r="D120" s="25">
        <v>68</v>
      </c>
      <c r="E120" s="5">
        <v>6</v>
      </c>
      <c r="F120" s="17">
        <v>12</v>
      </c>
      <c r="G120" s="5">
        <v>2018</v>
      </c>
      <c r="H120" s="170" t="s">
        <v>40</v>
      </c>
      <c r="I120" s="46">
        <v>15754</v>
      </c>
      <c r="J120" s="5" t="s">
        <v>22</v>
      </c>
      <c r="K120" s="17" t="s">
        <v>21</v>
      </c>
      <c r="L120" s="26" t="s">
        <v>44</v>
      </c>
      <c r="M120" s="60">
        <v>0</v>
      </c>
    </row>
    <row r="121" spans="1:13" ht="15" customHeight="1" x14ac:dyDescent="0.25">
      <c r="A121" s="166"/>
      <c r="B121" s="5">
        <v>150</v>
      </c>
      <c r="C121" s="17">
        <v>20</v>
      </c>
      <c r="D121" s="25">
        <v>69</v>
      </c>
      <c r="E121" s="5">
        <v>8</v>
      </c>
      <c r="F121" s="17">
        <v>12</v>
      </c>
      <c r="G121" s="5">
        <v>2018</v>
      </c>
      <c r="H121" s="170" t="s">
        <v>40</v>
      </c>
      <c r="I121" s="46">
        <v>16515</v>
      </c>
      <c r="J121" s="5" t="s">
        <v>20</v>
      </c>
      <c r="K121" s="17" t="s">
        <v>21</v>
      </c>
      <c r="L121" s="26" t="s">
        <v>44</v>
      </c>
      <c r="M121" s="60">
        <v>0</v>
      </c>
    </row>
    <row r="122" spans="1:13" ht="15" customHeight="1" x14ac:dyDescent="0.25">
      <c r="A122" s="166"/>
      <c r="B122" s="5">
        <v>151</v>
      </c>
      <c r="C122" s="17">
        <v>21</v>
      </c>
      <c r="D122" s="25">
        <v>70</v>
      </c>
      <c r="E122" s="5">
        <v>4</v>
      </c>
      <c r="F122" s="17">
        <v>12</v>
      </c>
      <c r="G122" s="5">
        <v>2018</v>
      </c>
      <c r="H122" s="170" t="s">
        <v>40</v>
      </c>
      <c r="I122" s="46">
        <v>16818</v>
      </c>
      <c r="J122" s="5" t="s">
        <v>25</v>
      </c>
      <c r="K122" s="17" t="s">
        <v>21</v>
      </c>
      <c r="L122" s="26" t="s">
        <v>44</v>
      </c>
      <c r="M122" s="60">
        <v>0</v>
      </c>
    </row>
    <row r="123" spans="1:13" ht="15" customHeight="1" x14ac:dyDescent="0.25">
      <c r="A123" s="166"/>
      <c r="B123" s="5">
        <v>152</v>
      </c>
      <c r="C123" s="17">
        <v>22</v>
      </c>
      <c r="D123" s="25">
        <v>80</v>
      </c>
      <c r="E123" s="5">
        <v>4</v>
      </c>
      <c r="F123" s="17">
        <v>12</v>
      </c>
      <c r="G123" s="5">
        <v>2018</v>
      </c>
      <c r="H123" s="170" t="s">
        <v>40</v>
      </c>
      <c r="I123" s="46">
        <v>16818</v>
      </c>
      <c r="J123" s="5" t="s">
        <v>25</v>
      </c>
      <c r="K123" s="17" t="s">
        <v>21</v>
      </c>
      <c r="L123" s="26" t="s">
        <v>44</v>
      </c>
      <c r="M123" s="60">
        <v>0</v>
      </c>
    </row>
    <row r="124" spans="1:13" ht="15" customHeight="1" x14ac:dyDescent="0.25">
      <c r="A124" s="166"/>
      <c r="B124" s="5">
        <v>153</v>
      </c>
      <c r="C124" s="17">
        <v>23</v>
      </c>
      <c r="D124" s="25">
        <v>93</v>
      </c>
      <c r="E124" s="5">
        <v>10</v>
      </c>
      <c r="F124" s="17">
        <v>12</v>
      </c>
      <c r="G124" s="5">
        <v>2018</v>
      </c>
      <c r="H124" s="170" t="s">
        <v>40</v>
      </c>
      <c r="I124" s="43"/>
      <c r="J124" s="5" t="s">
        <v>27</v>
      </c>
      <c r="K124" s="17" t="s">
        <v>21</v>
      </c>
      <c r="L124" s="26" t="s">
        <v>44</v>
      </c>
      <c r="M124" s="60">
        <v>0</v>
      </c>
    </row>
    <row r="125" spans="1:13" ht="15" customHeight="1" x14ac:dyDescent="0.25">
      <c r="A125" s="166"/>
      <c r="B125" s="5">
        <v>154</v>
      </c>
      <c r="C125" s="17">
        <v>24</v>
      </c>
      <c r="D125" s="25">
        <v>99</v>
      </c>
      <c r="E125" s="5">
        <v>10</v>
      </c>
      <c r="F125" s="17">
        <v>12</v>
      </c>
      <c r="G125" s="5">
        <v>2018</v>
      </c>
      <c r="H125" s="170" t="s">
        <v>40</v>
      </c>
      <c r="I125" s="43"/>
      <c r="J125" s="5" t="s">
        <v>27</v>
      </c>
      <c r="K125" s="17" t="s">
        <v>21</v>
      </c>
      <c r="L125" s="26" t="s">
        <v>44</v>
      </c>
      <c r="M125" s="60">
        <v>0</v>
      </c>
    </row>
    <row r="126" spans="1:13" ht="15" customHeight="1" x14ac:dyDescent="0.25">
      <c r="A126" s="166"/>
      <c r="B126" s="5">
        <v>155</v>
      </c>
      <c r="C126" s="17">
        <v>25</v>
      </c>
      <c r="D126" s="25">
        <v>104</v>
      </c>
      <c r="E126" s="5">
        <v>6</v>
      </c>
      <c r="F126" s="17">
        <v>12</v>
      </c>
      <c r="G126" s="5">
        <v>2018</v>
      </c>
      <c r="H126" s="170" t="s">
        <v>40</v>
      </c>
      <c r="I126" s="46">
        <v>15754</v>
      </c>
      <c r="J126" s="5" t="s">
        <v>22</v>
      </c>
      <c r="K126" s="17" t="s">
        <v>21</v>
      </c>
      <c r="L126" s="26" t="s">
        <v>44</v>
      </c>
      <c r="M126" s="60">
        <v>0</v>
      </c>
    </row>
    <row r="127" spans="1:13" ht="15" customHeight="1" x14ac:dyDescent="0.25">
      <c r="A127" s="166"/>
      <c r="B127" s="15">
        <v>156</v>
      </c>
      <c r="C127" s="21">
        <v>26</v>
      </c>
      <c r="D127" s="20">
        <v>106</v>
      </c>
      <c r="E127" s="15">
        <v>6</v>
      </c>
      <c r="F127" s="21">
        <v>12</v>
      </c>
      <c r="G127" s="15">
        <v>2018</v>
      </c>
      <c r="H127" s="168" t="s">
        <v>40</v>
      </c>
      <c r="I127" s="47">
        <v>15754</v>
      </c>
      <c r="J127" s="15" t="s">
        <v>22</v>
      </c>
      <c r="K127" s="21" t="s">
        <v>21</v>
      </c>
      <c r="L127" s="23" t="s">
        <v>44</v>
      </c>
      <c r="M127" s="60">
        <v>0</v>
      </c>
    </row>
    <row r="128" spans="1:13" ht="15" customHeight="1" x14ac:dyDescent="0.25">
      <c r="A128" s="166"/>
      <c r="B128" s="13">
        <v>157</v>
      </c>
      <c r="C128" s="19">
        <v>27</v>
      </c>
      <c r="D128" s="28">
        <v>109</v>
      </c>
      <c r="E128" s="13">
        <v>10</v>
      </c>
      <c r="F128" s="19">
        <v>12</v>
      </c>
      <c r="G128" s="13">
        <v>2018</v>
      </c>
      <c r="H128" s="171" t="s">
        <v>40</v>
      </c>
      <c r="I128" s="4"/>
      <c r="J128" s="13" t="s">
        <v>27</v>
      </c>
      <c r="K128" s="19" t="s">
        <v>21</v>
      </c>
      <c r="L128" s="29" t="s">
        <v>44</v>
      </c>
      <c r="M128" s="60">
        <v>0</v>
      </c>
    </row>
    <row r="129" spans="1:13" ht="15" customHeight="1" x14ac:dyDescent="0.25">
      <c r="A129" s="166"/>
      <c r="B129" s="13">
        <v>158</v>
      </c>
      <c r="C129" s="19">
        <v>28</v>
      </c>
      <c r="D129" s="28">
        <v>110</v>
      </c>
      <c r="E129" s="13">
        <v>6</v>
      </c>
      <c r="F129" s="19">
        <v>12</v>
      </c>
      <c r="G129" s="13">
        <v>2018</v>
      </c>
      <c r="H129" s="171" t="s">
        <v>40</v>
      </c>
      <c r="I129" s="48">
        <v>15754</v>
      </c>
      <c r="J129" s="13" t="s">
        <v>22</v>
      </c>
      <c r="K129" s="19" t="s">
        <v>21</v>
      </c>
      <c r="L129" s="29" t="s">
        <v>44</v>
      </c>
      <c r="M129" s="60">
        <v>0</v>
      </c>
    </row>
    <row r="130" spans="1:13" ht="15" customHeight="1" x14ac:dyDescent="0.25">
      <c r="A130" s="166"/>
      <c r="B130" s="13">
        <v>159</v>
      </c>
      <c r="C130" s="19">
        <v>29</v>
      </c>
      <c r="D130" s="28">
        <v>119</v>
      </c>
      <c r="E130" s="13">
        <v>8</v>
      </c>
      <c r="F130" s="19">
        <v>12</v>
      </c>
      <c r="G130" s="13">
        <v>2018</v>
      </c>
      <c r="H130" s="171" t="s">
        <v>40</v>
      </c>
      <c r="I130" s="48">
        <v>16515</v>
      </c>
      <c r="J130" s="13" t="s">
        <v>20</v>
      </c>
      <c r="K130" s="19" t="s">
        <v>21</v>
      </c>
      <c r="L130" s="29" t="s">
        <v>44</v>
      </c>
      <c r="M130" s="60">
        <v>0</v>
      </c>
    </row>
    <row r="131" spans="1:13" ht="15" customHeight="1" x14ac:dyDescent="0.25">
      <c r="A131" s="166"/>
      <c r="B131" s="13">
        <v>160</v>
      </c>
      <c r="C131" s="19">
        <v>30</v>
      </c>
      <c r="D131" s="28">
        <v>124</v>
      </c>
      <c r="E131" s="13">
        <v>30</v>
      </c>
      <c r="F131" s="19">
        <v>11</v>
      </c>
      <c r="G131" s="13">
        <v>2018</v>
      </c>
      <c r="H131" s="171" t="s">
        <v>40</v>
      </c>
      <c r="I131" s="48">
        <v>15859</v>
      </c>
      <c r="J131" s="13" t="s">
        <v>23</v>
      </c>
      <c r="K131" s="19" t="s">
        <v>21</v>
      </c>
      <c r="L131" s="29" t="s">
        <v>44</v>
      </c>
      <c r="M131" s="60">
        <v>0</v>
      </c>
    </row>
    <row r="132" spans="1:13" ht="15" customHeight="1" x14ac:dyDescent="0.25">
      <c r="A132" s="166"/>
      <c r="B132" s="13">
        <v>161</v>
      </c>
      <c r="C132" s="19">
        <v>31</v>
      </c>
      <c r="D132" s="28">
        <v>126</v>
      </c>
      <c r="E132" s="13">
        <v>30</v>
      </c>
      <c r="F132" s="19">
        <v>11</v>
      </c>
      <c r="G132" s="13">
        <v>2018</v>
      </c>
      <c r="H132" s="171" t="s">
        <v>40</v>
      </c>
      <c r="I132" s="48">
        <v>15859</v>
      </c>
      <c r="J132" s="13" t="s">
        <v>23</v>
      </c>
      <c r="K132" s="19" t="s">
        <v>21</v>
      </c>
      <c r="L132" s="29" t="s">
        <v>44</v>
      </c>
      <c r="M132" s="60">
        <v>0</v>
      </c>
    </row>
    <row r="133" spans="1:13" ht="15" customHeight="1" x14ac:dyDescent="0.25">
      <c r="A133" s="166"/>
      <c r="B133" s="13">
        <v>162</v>
      </c>
      <c r="C133" s="19">
        <v>32</v>
      </c>
      <c r="D133" s="28">
        <v>129</v>
      </c>
      <c r="E133" s="13">
        <v>30</v>
      </c>
      <c r="F133" s="19">
        <v>11</v>
      </c>
      <c r="G133" s="13">
        <v>2018</v>
      </c>
      <c r="H133" s="171" t="s">
        <v>40</v>
      </c>
      <c r="I133" s="48">
        <v>15859</v>
      </c>
      <c r="J133" s="13" t="s">
        <v>23</v>
      </c>
      <c r="K133" s="19" t="s">
        <v>21</v>
      </c>
      <c r="L133" s="29" t="s">
        <v>44</v>
      </c>
      <c r="M133" s="60">
        <v>0</v>
      </c>
    </row>
    <row r="134" spans="1:13" ht="15" customHeight="1" x14ac:dyDescent="0.25">
      <c r="A134" s="166"/>
      <c r="B134" s="13">
        <v>163</v>
      </c>
      <c r="C134" s="19">
        <v>33</v>
      </c>
      <c r="D134" s="28">
        <v>136</v>
      </c>
      <c r="E134" s="13">
        <v>30</v>
      </c>
      <c r="F134" s="19">
        <v>11</v>
      </c>
      <c r="G134" s="13">
        <v>2018</v>
      </c>
      <c r="H134" s="171" t="s">
        <v>40</v>
      </c>
      <c r="I134" s="48">
        <v>15859</v>
      </c>
      <c r="J134" s="13" t="s">
        <v>23</v>
      </c>
      <c r="K134" s="19" t="s">
        <v>21</v>
      </c>
      <c r="L134" s="29" t="s">
        <v>44</v>
      </c>
      <c r="M134" s="60">
        <v>0</v>
      </c>
    </row>
    <row r="135" spans="1:13" ht="15" customHeight="1" x14ac:dyDescent="0.25">
      <c r="A135" s="166"/>
      <c r="B135" s="13">
        <v>164</v>
      </c>
      <c r="C135" s="19">
        <v>34</v>
      </c>
      <c r="D135" s="28">
        <v>137</v>
      </c>
      <c r="E135" s="13">
        <v>30</v>
      </c>
      <c r="F135" s="19">
        <v>11</v>
      </c>
      <c r="G135" s="13">
        <v>2018</v>
      </c>
      <c r="H135" s="171" t="s">
        <v>40</v>
      </c>
      <c r="I135" s="48">
        <v>15859</v>
      </c>
      <c r="J135" s="13" t="s">
        <v>23</v>
      </c>
      <c r="K135" s="19" t="s">
        <v>21</v>
      </c>
      <c r="L135" s="29" t="s">
        <v>44</v>
      </c>
      <c r="M135" s="60">
        <v>0</v>
      </c>
    </row>
    <row r="136" spans="1:13" ht="15" customHeight="1" x14ac:dyDescent="0.25">
      <c r="A136" s="166"/>
      <c r="B136" s="13">
        <v>165</v>
      </c>
      <c r="C136" s="19">
        <v>35</v>
      </c>
      <c r="D136" s="28">
        <v>138</v>
      </c>
      <c r="E136" s="13">
        <v>30</v>
      </c>
      <c r="F136" s="19">
        <v>11</v>
      </c>
      <c r="G136" s="13">
        <v>2018</v>
      </c>
      <c r="H136" s="171" t="s">
        <v>40</v>
      </c>
      <c r="I136" s="48">
        <v>15859</v>
      </c>
      <c r="J136" s="13" t="s">
        <v>23</v>
      </c>
      <c r="K136" s="19" t="s">
        <v>21</v>
      </c>
      <c r="L136" s="29" t="s">
        <v>44</v>
      </c>
      <c r="M136" s="60">
        <v>0</v>
      </c>
    </row>
    <row r="137" spans="1:13" ht="15" customHeight="1" x14ac:dyDescent="0.25">
      <c r="A137" s="166"/>
      <c r="B137" s="13">
        <v>166</v>
      </c>
      <c r="C137" s="19">
        <v>36</v>
      </c>
      <c r="D137" s="28">
        <v>141</v>
      </c>
      <c r="E137" s="13">
        <v>10</v>
      </c>
      <c r="F137" s="19">
        <v>12</v>
      </c>
      <c r="G137" s="13">
        <v>2018</v>
      </c>
      <c r="H137" s="171" t="s">
        <v>40</v>
      </c>
      <c r="I137" s="48">
        <v>15859</v>
      </c>
      <c r="J137" s="13" t="s">
        <v>27</v>
      </c>
      <c r="K137" s="19" t="s">
        <v>21</v>
      </c>
      <c r="L137" s="29" t="s">
        <v>44</v>
      </c>
      <c r="M137" s="60">
        <v>0</v>
      </c>
    </row>
    <row r="138" spans="1:13" ht="15" customHeight="1" x14ac:dyDescent="0.25">
      <c r="A138" s="166"/>
      <c r="B138" s="13">
        <v>167</v>
      </c>
      <c r="C138" s="19">
        <v>38</v>
      </c>
      <c r="D138" s="28">
        <v>150</v>
      </c>
      <c r="E138" s="13">
        <v>10</v>
      </c>
      <c r="F138" s="19">
        <v>1</v>
      </c>
      <c r="G138" s="13">
        <v>2019</v>
      </c>
      <c r="H138" s="171" t="s">
        <v>40</v>
      </c>
      <c r="I138" s="4"/>
      <c r="J138" s="13" t="s">
        <v>27</v>
      </c>
      <c r="K138" s="19" t="s">
        <v>21</v>
      </c>
      <c r="L138" s="29" t="s">
        <v>44</v>
      </c>
      <c r="M138" s="60">
        <v>0</v>
      </c>
    </row>
    <row r="139" spans="1:13" ht="15" customHeight="1" x14ac:dyDescent="0.25">
      <c r="A139" s="166"/>
      <c r="B139" s="13">
        <v>168</v>
      </c>
      <c r="C139" s="19">
        <v>39</v>
      </c>
      <c r="D139" s="28">
        <v>151</v>
      </c>
      <c r="E139" s="13">
        <v>10</v>
      </c>
      <c r="F139" s="19">
        <v>1</v>
      </c>
      <c r="G139" s="13">
        <v>2019</v>
      </c>
      <c r="H139" s="171" t="s">
        <v>40</v>
      </c>
      <c r="I139" s="4"/>
      <c r="J139" s="13" t="s">
        <v>27</v>
      </c>
      <c r="K139" s="19" t="s">
        <v>21</v>
      </c>
      <c r="L139" s="29" t="s">
        <v>44</v>
      </c>
      <c r="M139" s="60">
        <v>0</v>
      </c>
    </row>
    <row r="140" spans="1:13" ht="15" customHeight="1" x14ac:dyDescent="0.25">
      <c r="A140" s="166"/>
      <c r="B140" s="13">
        <v>169</v>
      </c>
      <c r="C140" s="19">
        <v>46</v>
      </c>
      <c r="D140" s="28">
        <v>1257</v>
      </c>
      <c r="E140" s="13">
        <v>7</v>
      </c>
      <c r="F140" s="19">
        <v>12</v>
      </c>
      <c r="G140" s="13">
        <v>2018</v>
      </c>
      <c r="H140" s="171" t="s">
        <v>40</v>
      </c>
      <c r="I140" s="4"/>
      <c r="J140" s="13" t="s">
        <v>28</v>
      </c>
      <c r="K140" s="19" t="s">
        <v>46</v>
      </c>
      <c r="L140" s="29" t="s">
        <v>44</v>
      </c>
      <c r="M140" s="60">
        <v>0</v>
      </c>
    </row>
    <row r="141" spans="1:13" ht="15" customHeight="1" x14ac:dyDescent="0.25">
      <c r="A141" s="166"/>
      <c r="B141" s="13">
        <v>170</v>
      </c>
      <c r="C141" s="19">
        <v>47</v>
      </c>
      <c r="D141" s="28">
        <v>1209</v>
      </c>
      <c r="E141" s="13">
        <v>7</v>
      </c>
      <c r="F141" s="19">
        <v>12</v>
      </c>
      <c r="G141" s="13">
        <v>2018</v>
      </c>
      <c r="H141" s="171" t="s">
        <v>40</v>
      </c>
      <c r="I141" s="4"/>
      <c r="J141" s="13" t="s">
        <v>28</v>
      </c>
      <c r="K141" s="19" t="s">
        <v>46</v>
      </c>
      <c r="L141" s="29" t="s">
        <v>44</v>
      </c>
      <c r="M141" s="60">
        <v>0</v>
      </c>
    </row>
    <row r="142" spans="1:13" ht="15" customHeight="1" x14ac:dyDescent="0.25">
      <c r="A142" s="166"/>
      <c r="B142" s="13">
        <v>171</v>
      </c>
      <c r="C142" s="19">
        <v>48</v>
      </c>
      <c r="D142" s="28">
        <v>1301</v>
      </c>
      <c r="E142" s="13">
        <v>7</v>
      </c>
      <c r="F142" s="19">
        <v>12</v>
      </c>
      <c r="G142" s="13">
        <v>2018</v>
      </c>
      <c r="H142" s="171" t="s">
        <v>40</v>
      </c>
      <c r="I142" s="4"/>
      <c r="J142" s="13" t="s">
        <v>28</v>
      </c>
      <c r="K142" s="19" t="s">
        <v>46</v>
      </c>
      <c r="L142" s="29" t="s">
        <v>44</v>
      </c>
      <c r="M142" s="60">
        <v>0</v>
      </c>
    </row>
    <row r="143" spans="1:13" ht="15" customHeight="1" x14ac:dyDescent="0.25">
      <c r="A143" s="166"/>
      <c r="B143" s="15">
        <v>172</v>
      </c>
      <c r="C143" s="21">
        <v>49</v>
      </c>
      <c r="D143" s="20">
        <v>1306</v>
      </c>
      <c r="E143" s="15">
        <v>7</v>
      </c>
      <c r="F143" s="21">
        <v>12</v>
      </c>
      <c r="G143" s="15">
        <v>2018</v>
      </c>
      <c r="H143" s="168" t="s">
        <v>40</v>
      </c>
      <c r="I143" s="2"/>
      <c r="J143" s="15" t="s">
        <v>28</v>
      </c>
      <c r="K143" s="21" t="s">
        <v>46</v>
      </c>
      <c r="L143" s="23" t="s">
        <v>44</v>
      </c>
      <c r="M143" s="60">
        <v>0</v>
      </c>
    </row>
    <row r="144" spans="1:13" ht="15" customHeight="1" x14ac:dyDescent="0.25">
      <c r="A144" s="166"/>
      <c r="B144" s="1">
        <v>173</v>
      </c>
      <c r="C144" s="18">
        <v>51</v>
      </c>
      <c r="D144" s="10">
        <v>1348</v>
      </c>
      <c r="E144" s="1">
        <v>7</v>
      </c>
      <c r="F144" s="18">
        <v>12</v>
      </c>
      <c r="G144" s="1">
        <v>2018</v>
      </c>
      <c r="H144" s="169" t="s">
        <v>40</v>
      </c>
      <c r="I144" s="44"/>
      <c r="J144" s="1" t="s">
        <v>28</v>
      </c>
      <c r="K144" s="18" t="s">
        <v>46</v>
      </c>
      <c r="L144" s="6" t="s">
        <v>44</v>
      </c>
      <c r="M144" s="60">
        <v>0</v>
      </c>
    </row>
    <row r="145" spans="1:13" ht="15" customHeight="1" x14ac:dyDescent="0.25">
      <c r="A145" s="166"/>
      <c r="B145" s="5">
        <v>174</v>
      </c>
      <c r="C145" s="17">
        <v>52</v>
      </c>
      <c r="D145" s="25">
        <v>1349</v>
      </c>
      <c r="E145" s="5">
        <v>7</v>
      </c>
      <c r="F145" s="17">
        <v>12</v>
      </c>
      <c r="G145" s="5">
        <v>2018</v>
      </c>
      <c r="H145" s="170" t="s">
        <v>40</v>
      </c>
      <c r="I145" s="43"/>
      <c r="J145" s="5" t="s">
        <v>28</v>
      </c>
      <c r="K145" s="17" t="s">
        <v>46</v>
      </c>
      <c r="L145" s="26" t="s">
        <v>44</v>
      </c>
      <c r="M145" s="60">
        <v>0</v>
      </c>
    </row>
    <row r="146" spans="1:13" ht="15" customHeight="1" x14ac:dyDescent="0.25">
      <c r="A146" s="166"/>
      <c r="B146" s="5">
        <v>175</v>
      </c>
      <c r="C146" s="17">
        <v>53</v>
      </c>
      <c r="D146" s="25">
        <v>523883</v>
      </c>
      <c r="E146" s="5">
        <v>14</v>
      </c>
      <c r="F146" s="17">
        <v>12</v>
      </c>
      <c r="G146" s="5">
        <v>2018</v>
      </c>
      <c r="H146" s="170" t="s">
        <v>40</v>
      </c>
      <c r="I146" s="49">
        <v>19322</v>
      </c>
      <c r="J146" s="5" t="s">
        <v>29</v>
      </c>
      <c r="K146" s="17" t="s">
        <v>21</v>
      </c>
      <c r="L146" s="26" t="s">
        <v>44</v>
      </c>
      <c r="M146" s="60">
        <v>0</v>
      </c>
    </row>
    <row r="147" spans="1:13" ht="15" customHeight="1" x14ac:dyDescent="0.25">
      <c r="A147" s="166"/>
      <c r="B147" s="5">
        <v>176</v>
      </c>
      <c r="C147" s="17">
        <v>54</v>
      </c>
      <c r="D147" s="25">
        <v>524791</v>
      </c>
      <c r="E147" s="5">
        <v>14</v>
      </c>
      <c r="F147" s="17">
        <v>12</v>
      </c>
      <c r="G147" s="5">
        <v>2018</v>
      </c>
      <c r="H147" s="170" t="s">
        <v>40</v>
      </c>
      <c r="I147" s="49">
        <v>19322</v>
      </c>
      <c r="J147" s="5" t="s">
        <v>29</v>
      </c>
      <c r="K147" s="17" t="s">
        <v>21</v>
      </c>
      <c r="L147" s="26" t="s">
        <v>44</v>
      </c>
      <c r="M147" s="60">
        <v>0</v>
      </c>
    </row>
    <row r="148" spans="1:13" ht="15" customHeight="1" x14ac:dyDescent="0.25">
      <c r="A148" s="166"/>
      <c r="B148" s="5">
        <v>177</v>
      </c>
      <c r="C148" s="17">
        <v>55</v>
      </c>
      <c r="D148" s="25">
        <v>524792</v>
      </c>
      <c r="E148" s="5">
        <v>14</v>
      </c>
      <c r="F148" s="17">
        <v>12</v>
      </c>
      <c r="G148" s="5">
        <v>2018</v>
      </c>
      <c r="H148" s="170" t="s">
        <v>40</v>
      </c>
      <c r="I148" s="49">
        <v>19322</v>
      </c>
      <c r="J148" s="5" t="s">
        <v>29</v>
      </c>
      <c r="K148" s="17" t="s">
        <v>21</v>
      </c>
      <c r="L148" s="26" t="s">
        <v>44</v>
      </c>
      <c r="M148" s="60">
        <v>0</v>
      </c>
    </row>
    <row r="149" spans="1:13" ht="15" customHeight="1" x14ac:dyDescent="0.25">
      <c r="A149" s="166"/>
      <c r="B149" s="5">
        <v>178</v>
      </c>
      <c r="C149" s="17">
        <v>56</v>
      </c>
      <c r="D149" s="25">
        <v>524793</v>
      </c>
      <c r="E149" s="5">
        <v>14</v>
      </c>
      <c r="F149" s="17">
        <v>12</v>
      </c>
      <c r="G149" s="5">
        <v>2018</v>
      </c>
      <c r="H149" s="170" t="s">
        <v>40</v>
      </c>
      <c r="I149" s="49">
        <v>19322</v>
      </c>
      <c r="J149" s="5" t="s">
        <v>29</v>
      </c>
      <c r="K149" s="17" t="s">
        <v>21</v>
      </c>
      <c r="L149" s="26" t="s">
        <v>44</v>
      </c>
      <c r="M149" s="60">
        <v>0</v>
      </c>
    </row>
    <row r="150" spans="1:13" ht="15" customHeight="1" x14ac:dyDescent="0.25">
      <c r="A150" s="166"/>
      <c r="B150" s="5">
        <v>179</v>
      </c>
      <c r="C150" s="17">
        <v>57</v>
      </c>
      <c r="D150" s="25">
        <v>524794</v>
      </c>
      <c r="E150" s="5">
        <v>14</v>
      </c>
      <c r="F150" s="17">
        <v>12</v>
      </c>
      <c r="G150" s="5">
        <v>2018</v>
      </c>
      <c r="H150" s="170" t="s">
        <v>40</v>
      </c>
      <c r="I150" s="49">
        <v>19322</v>
      </c>
      <c r="J150" s="5" t="s">
        <v>29</v>
      </c>
      <c r="K150" s="17" t="s">
        <v>21</v>
      </c>
      <c r="L150" s="26" t="s">
        <v>44</v>
      </c>
      <c r="M150" s="60">
        <v>0</v>
      </c>
    </row>
    <row r="151" spans="1:13" ht="15" customHeight="1" x14ac:dyDescent="0.25">
      <c r="A151" s="166"/>
      <c r="B151" s="5">
        <v>180</v>
      </c>
      <c r="C151" s="17">
        <v>58</v>
      </c>
      <c r="D151" s="25">
        <v>524811</v>
      </c>
      <c r="E151" s="5">
        <v>14</v>
      </c>
      <c r="F151" s="17">
        <v>12</v>
      </c>
      <c r="G151" s="5">
        <v>2018</v>
      </c>
      <c r="H151" s="170" t="s">
        <v>40</v>
      </c>
      <c r="I151" s="49">
        <v>19322</v>
      </c>
      <c r="J151" s="5" t="s">
        <v>29</v>
      </c>
      <c r="K151" s="17" t="s">
        <v>21</v>
      </c>
      <c r="L151" s="26" t="s">
        <v>44</v>
      </c>
      <c r="M151" s="60">
        <v>0</v>
      </c>
    </row>
    <row r="152" spans="1:13" ht="15" customHeight="1" x14ac:dyDescent="0.25">
      <c r="A152" s="166"/>
      <c r="B152" s="5">
        <v>181</v>
      </c>
      <c r="C152" s="17">
        <v>59</v>
      </c>
      <c r="D152" s="25">
        <v>524813</v>
      </c>
      <c r="E152" s="5">
        <v>14</v>
      </c>
      <c r="F152" s="17">
        <v>12</v>
      </c>
      <c r="G152" s="5">
        <v>2018</v>
      </c>
      <c r="H152" s="170" t="s">
        <v>40</v>
      </c>
      <c r="I152" s="49">
        <v>19322</v>
      </c>
      <c r="J152" s="5" t="s">
        <v>29</v>
      </c>
      <c r="K152" s="17" t="s">
        <v>21</v>
      </c>
      <c r="L152" s="26" t="s">
        <v>44</v>
      </c>
      <c r="M152" s="60">
        <v>0</v>
      </c>
    </row>
    <row r="153" spans="1:13" ht="15" customHeight="1" x14ac:dyDescent="0.25">
      <c r="A153" s="166"/>
      <c r="B153" s="5">
        <v>182</v>
      </c>
      <c r="C153" s="17">
        <v>60</v>
      </c>
      <c r="D153" s="25">
        <v>520062</v>
      </c>
      <c r="E153" s="5">
        <v>24</v>
      </c>
      <c r="F153" s="17">
        <v>11</v>
      </c>
      <c r="G153" s="5">
        <v>2018</v>
      </c>
      <c r="H153" s="170" t="s">
        <v>40</v>
      </c>
      <c r="I153" s="46">
        <v>15344</v>
      </c>
      <c r="J153" s="5" t="s">
        <v>30</v>
      </c>
      <c r="K153" s="17" t="s">
        <v>21</v>
      </c>
      <c r="L153" s="26" t="s">
        <v>44</v>
      </c>
      <c r="M153" s="60">
        <v>0</v>
      </c>
    </row>
    <row r="154" spans="1:13" ht="15" customHeight="1" x14ac:dyDescent="0.25">
      <c r="A154" s="166"/>
      <c r="B154" s="5">
        <v>183</v>
      </c>
      <c r="C154" s="17">
        <v>61</v>
      </c>
      <c r="D154" s="25">
        <v>520065</v>
      </c>
      <c r="E154" s="5">
        <v>24</v>
      </c>
      <c r="F154" s="17">
        <v>11</v>
      </c>
      <c r="G154" s="5">
        <v>2018</v>
      </c>
      <c r="H154" s="170" t="s">
        <v>40</v>
      </c>
      <c r="I154" s="46">
        <v>15344</v>
      </c>
      <c r="J154" s="5" t="s">
        <v>30</v>
      </c>
      <c r="K154" s="17" t="s">
        <v>21</v>
      </c>
      <c r="L154" s="26" t="s">
        <v>44</v>
      </c>
      <c r="M154" s="60">
        <v>0</v>
      </c>
    </row>
    <row r="155" spans="1:13" ht="15" customHeight="1" x14ac:dyDescent="0.25">
      <c r="A155" s="166"/>
      <c r="B155" s="5">
        <v>184</v>
      </c>
      <c r="C155" s="17">
        <v>62</v>
      </c>
      <c r="D155" s="25">
        <v>523910</v>
      </c>
      <c r="E155" s="5">
        <v>14</v>
      </c>
      <c r="F155" s="17">
        <v>12</v>
      </c>
      <c r="G155" s="5">
        <v>2018</v>
      </c>
      <c r="H155" s="170" t="s">
        <v>40</v>
      </c>
      <c r="I155" s="49">
        <v>19322</v>
      </c>
      <c r="J155" s="5" t="s">
        <v>29</v>
      </c>
      <c r="K155" s="17" t="s">
        <v>21</v>
      </c>
      <c r="L155" s="26" t="s">
        <v>44</v>
      </c>
      <c r="M155" s="60">
        <v>0</v>
      </c>
    </row>
    <row r="156" spans="1:13" ht="15" customHeight="1" x14ac:dyDescent="0.25">
      <c r="A156" s="166"/>
      <c r="B156" s="5">
        <v>185</v>
      </c>
      <c r="C156" s="17">
        <v>63</v>
      </c>
      <c r="D156" s="25">
        <v>554891</v>
      </c>
      <c r="E156" s="5">
        <v>22</v>
      </c>
      <c r="F156" s="17">
        <v>11</v>
      </c>
      <c r="G156" s="5">
        <v>2018</v>
      </c>
      <c r="H156" s="170" t="s">
        <v>40</v>
      </c>
      <c r="I156" s="43"/>
      <c r="J156" s="5" t="s">
        <v>31</v>
      </c>
      <c r="K156" s="17" t="s">
        <v>21</v>
      </c>
      <c r="L156" s="26" t="s">
        <v>44</v>
      </c>
      <c r="M156" s="60">
        <v>0</v>
      </c>
    </row>
    <row r="157" spans="1:13" ht="15" customHeight="1" x14ac:dyDescent="0.25">
      <c r="A157" s="166"/>
      <c r="B157" s="15">
        <v>186</v>
      </c>
      <c r="C157" s="21">
        <v>64</v>
      </c>
      <c r="D157" s="20">
        <v>554896</v>
      </c>
      <c r="E157" s="15">
        <v>22</v>
      </c>
      <c r="F157" s="21">
        <v>11</v>
      </c>
      <c r="G157" s="15">
        <v>2018</v>
      </c>
      <c r="H157" s="168" t="s">
        <v>40</v>
      </c>
      <c r="I157" s="2"/>
      <c r="J157" s="15" t="s">
        <v>31</v>
      </c>
      <c r="K157" s="21" t="s">
        <v>21</v>
      </c>
      <c r="L157" s="23" t="s">
        <v>44</v>
      </c>
      <c r="M157" s="60">
        <v>0</v>
      </c>
    </row>
    <row r="158" spans="1:13" ht="15" customHeight="1" x14ac:dyDescent="0.25">
      <c r="A158" s="166"/>
      <c r="B158" s="1">
        <v>187</v>
      </c>
      <c r="C158" s="18">
        <v>65</v>
      </c>
      <c r="D158" s="10">
        <v>554912</v>
      </c>
      <c r="E158" s="1">
        <v>22</v>
      </c>
      <c r="F158" s="18">
        <v>11</v>
      </c>
      <c r="G158" s="1">
        <v>2018</v>
      </c>
      <c r="H158" s="169" t="s">
        <v>40</v>
      </c>
      <c r="I158" s="44"/>
      <c r="J158" s="1" t="s">
        <v>31</v>
      </c>
      <c r="K158" s="18" t="s">
        <v>21</v>
      </c>
      <c r="L158" s="6" t="s">
        <v>44</v>
      </c>
      <c r="M158" s="60">
        <v>0</v>
      </c>
    </row>
    <row r="159" spans="1:13" ht="15" customHeight="1" x14ac:dyDescent="0.25">
      <c r="A159" s="166"/>
      <c r="B159" s="15">
        <v>188</v>
      </c>
      <c r="C159" s="21">
        <v>66</v>
      </c>
      <c r="D159" s="20">
        <v>554916</v>
      </c>
      <c r="E159" s="15">
        <v>22</v>
      </c>
      <c r="F159" s="21">
        <v>11</v>
      </c>
      <c r="G159" s="15">
        <v>2018</v>
      </c>
      <c r="H159" s="168" t="s">
        <v>40</v>
      </c>
      <c r="I159" s="2"/>
      <c r="J159" s="15" t="s">
        <v>31</v>
      </c>
      <c r="K159" s="21" t="s">
        <v>21</v>
      </c>
      <c r="L159" s="23" t="s">
        <v>44</v>
      </c>
      <c r="M159" s="60">
        <v>0</v>
      </c>
    </row>
    <row r="160" spans="1:13" ht="15" customHeight="1" x14ac:dyDescent="0.25">
      <c r="A160" s="166"/>
      <c r="B160" s="15">
        <v>189</v>
      </c>
      <c r="C160" s="21">
        <v>67</v>
      </c>
      <c r="D160" s="20">
        <v>554918</v>
      </c>
      <c r="E160" s="15">
        <v>22</v>
      </c>
      <c r="F160" s="21">
        <v>11</v>
      </c>
      <c r="G160" s="15">
        <v>2018</v>
      </c>
      <c r="H160" s="168" t="s">
        <v>40</v>
      </c>
      <c r="I160" s="2"/>
      <c r="J160" s="15" t="s">
        <v>31</v>
      </c>
      <c r="K160" s="21" t="s">
        <v>21</v>
      </c>
      <c r="L160" s="23" t="s">
        <v>44</v>
      </c>
      <c r="M160" s="60">
        <v>0</v>
      </c>
    </row>
    <row r="161" spans="1:13" ht="15" customHeight="1" x14ac:dyDescent="0.25">
      <c r="A161" s="166"/>
      <c r="B161" s="1">
        <v>190</v>
      </c>
      <c r="C161" s="18">
        <v>68</v>
      </c>
      <c r="D161" s="10">
        <v>557214</v>
      </c>
      <c r="E161" s="1">
        <v>24</v>
      </c>
      <c r="F161" s="18">
        <v>11</v>
      </c>
      <c r="G161" s="1">
        <v>2018</v>
      </c>
      <c r="H161" s="169" t="s">
        <v>40</v>
      </c>
      <c r="I161" s="45">
        <v>15344</v>
      </c>
      <c r="J161" s="1" t="s">
        <v>30</v>
      </c>
      <c r="K161" s="18" t="s">
        <v>21</v>
      </c>
      <c r="L161" s="6" t="s">
        <v>44</v>
      </c>
      <c r="M161" s="60">
        <v>0</v>
      </c>
    </row>
    <row r="162" spans="1:13" ht="15" customHeight="1" x14ac:dyDescent="0.25">
      <c r="A162" s="166"/>
      <c r="B162" s="15">
        <v>191</v>
      </c>
      <c r="C162" s="21">
        <v>69</v>
      </c>
      <c r="D162" s="20">
        <v>566800</v>
      </c>
      <c r="E162" s="15">
        <v>24</v>
      </c>
      <c r="F162" s="21">
        <v>11</v>
      </c>
      <c r="G162" s="15">
        <v>2018</v>
      </c>
      <c r="H162" s="168" t="s">
        <v>40</v>
      </c>
      <c r="I162" s="47">
        <v>15344</v>
      </c>
      <c r="J162" s="15" t="s">
        <v>30</v>
      </c>
      <c r="K162" s="21" t="s">
        <v>21</v>
      </c>
      <c r="L162" s="23" t="s">
        <v>44</v>
      </c>
      <c r="M162" s="60">
        <v>0</v>
      </c>
    </row>
    <row r="163" spans="1:13" ht="15" customHeight="1" x14ac:dyDescent="0.25">
      <c r="A163" s="166"/>
      <c r="B163" s="13">
        <v>192</v>
      </c>
      <c r="C163" s="19">
        <v>77</v>
      </c>
      <c r="D163" s="28">
        <v>738249</v>
      </c>
      <c r="E163" s="13">
        <v>23</v>
      </c>
      <c r="F163" s="19">
        <v>11</v>
      </c>
      <c r="G163" s="13">
        <v>2018</v>
      </c>
      <c r="H163" s="171" t="s">
        <v>40</v>
      </c>
      <c r="I163" s="4"/>
      <c r="J163" s="13" t="s">
        <v>32</v>
      </c>
      <c r="K163" s="19" t="s">
        <v>21</v>
      </c>
      <c r="L163" s="29" t="s">
        <v>44</v>
      </c>
      <c r="M163" s="60">
        <v>0</v>
      </c>
    </row>
    <row r="164" spans="1:13" ht="15" customHeight="1" x14ac:dyDescent="0.25">
      <c r="A164" s="166"/>
      <c r="B164" s="14">
        <v>193</v>
      </c>
      <c r="C164" s="14">
        <v>82</v>
      </c>
      <c r="D164" s="28">
        <v>524784</v>
      </c>
      <c r="E164" s="13">
        <v>14</v>
      </c>
      <c r="F164" s="19">
        <v>10</v>
      </c>
      <c r="G164" s="13">
        <v>2018</v>
      </c>
      <c r="H164" s="171" t="s">
        <v>40</v>
      </c>
      <c r="I164" s="50">
        <v>19322</v>
      </c>
      <c r="J164" s="13" t="s">
        <v>29</v>
      </c>
      <c r="K164" s="19" t="s">
        <v>21</v>
      </c>
      <c r="L164" s="29" t="s">
        <v>44</v>
      </c>
      <c r="M164" s="60">
        <v>0</v>
      </c>
    </row>
    <row r="165" spans="1:13" ht="15" customHeight="1" x14ac:dyDescent="0.25">
      <c r="A165" s="166"/>
      <c r="B165" s="14">
        <v>194</v>
      </c>
      <c r="C165" s="14">
        <v>83</v>
      </c>
      <c r="D165" s="28">
        <v>738379</v>
      </c>
      <c r="E165" s="13">
        <v>14</v>
      </c>
      <c r="F165" s="19">
        <v>10</v>
      </c>
      <c r="G165" s="13">
        <v>2018</v>
      </c>
      <c r="H165" s="171" t="s">
        <v>40</v>
      </c>
      <c r="I165" s="4"/>
      <c r="J165" s="13" t="s">
        <v>32</v>
      </c>
      <c r="K165" s="19" t="s">
        <v>21</v>
      </c>
      <c r="L165" s="29" t="s">
        <v>44</v>
      </c>
      <c r="M165" s="60">
        <v>0</v>
      </c>
    </row>
    <row r="166" spans="1:13" ht="15" customHeight="1" x14ac:dyDescent="0.25">
      <c r="A166" s="166"/>
      <c r="B166" s="14">
        <v>195</v>
      </c>
      <c r="C166" s="14">
        <v>84</v>
      </c>
      <c r="D166" s="28">
        <v>738265</v>
      </c>
      <c r="E166" s="13">
        <v>13</v>
      </c>
      <c r="F166" s="19">
        <v>12</v>
      </c>
      <c r="G166" s="13">
        <v>2018</v>
      </c>
      <c r="H166" s="171" t="s">
        <v>40</v>
      </c>
      <c r="I166" s="4"/>
      <c r="J166" s="13" t="s">
        <v>32</v>
      </c>
      <c r="K166" s="19" t="s">
        <v>21</v>
      </c>
      <c r="L166" s="29" t="s">
        <v>44</v>
      </c>
      <c r="M166" s="60">
        <v>0</v>
      </c>
    </row>
    <row r="167" spans="1:13" ht="15" customHeight="1" x14ac:dyDescent="0.25">
      <c r="A167" s="166"/>
      <c r="B167" s="14">
        <v>196</v>
      </c>
      <c r="C167" s="14">
        <v>85</v>
      </c>
      <c r="D167" s="28">
        <v>738237</v>
      </c>
      <c r="E167" s="13">
        <v>13</v>
      </c>
      <c r="F167" s="19">
        <v>12</v>
      </c>
      <c r="G167" s="13">
        <v>2018</v>
      </c>
      <c r="H167" s="171" t="s">
        <v>40</v>
      </c>
      <c r="I167" s="4"/>
      <c r="J167" s="13" t="s">
        <v>32</v>
      </c>
      <c r="K167" s="19" t="s">
        <v>21</v>
      </c>
      <c r="L167" s="29" t="s">
        <v>44</v>
      </c>
      <c r="M167" s="60">
        <v>0</v>
      </c>
    </row>
    <row r="168" spans="1:13" ht="15" customHeight="1" x14ac:dyDescent="0.25">
      <c r="A168" s="166"/>
      <c r="B168" s="16">
        <v>197</v>
      </c>
      <c r="C168" s="14">
        <v>86</v>
      </c>
      <c r="D168" s="28">
        <v>738394</v>
      </c>
      <c r="E168" s="13">
        <v>13</v>
      </c>
      <c r="F168" s="19">
        <v>12</v>
      </c>
      <c r="G168" s="13">
        <v>2018</v>
      </c>
      <c r="H168" s="171" t="s">
        <v>40</v>
      </c>
      <c r="I168" s="4"/>
      <c r="J168" s="13" t="s">
        <v>32</v>
      </c>
      <c r="K168" s="19" t="s">
        <v>21</v>
      </c>
      <c r="L168" s="29" t="s">
        <v>44</v>
      </c>
      <c r="M168" s="60">
        <v>0</v>
      </c>
    </row>
    <row r="169" spans="1:13" ht="15" customHeight="1" x14ac:dyDescent="0.25">
      <c r="A169" s="166"/>
      <c r="B169" s="16">
        <v>198</v>
      </c>
      <c r="C169" s="16">
        <v>87</v>
      </c>
      <c r="D169" s="20">
        <v>47440</v>
      </c>
      <c r="E169" s="15">
        <v>13</v>
      </c>
      <c r="F169" s="21">
        <v>12</v>
      </c>
      <c r="G169" s="241">
        <v>2018</v>
      </c>
      <c r="H169" s="240" t="s">
        <v>40</v>
      </c>
      <c r="I169" s="2"/>
      <c r="J169" s="243" t="s">
        <v>32</v>
      </c>
      <c r="K169" s="21" t="s">
        <v>21</v>
      </c>
      <c r="L169" s="39" t="s">
        <v>44</v>
      </c>
      <c r="M169" s="60">
        <v>0</v>
      </c>
    </row>
    <row r="170" spans="1:13" ht="15" customHeight="1" x14ac:dyDescent="0.25">
      <c r="A170" s="166"/>
      <c r="B170" s="16">
        <v>199</v>
      </c>
      <c r="C170" s="21">
        <v>88</v>
      </c>
      <c r="D170" s="241" t="s">
        <v>19</v>
      </c>
      <c r="E170" s="16">
        <v>7</v>
      </c>
      <c r="F170" s="21">
        <v>7</v>
      </c>
      <c r="G170" s="241">
        <v>2021</v>
      </c>
      <c r="H170" s="22" t="s">
        <v>40</v>
      </c>
      <c r="I170" s="242"/>
      <c r="J170" s="21" t="s">
        <v>48</v>
      </c>
      <c r="K170" s="21" t="s">
        <v>45</v>
      </c>
      <c r="L170" s="241" t="s">
        <v>44</v>
      </c>
      <c r="M170" s="22">
        <v>0</v>
      </c>
    </row>
    <row r="171" spans="1:13" ht="15" customHeight="1" x14ac:dyDescent="0.25">
      <c r="A171" s="166"/>
      <c r="B171" s="16">
        <v>200</v>
      </c>
      <c r="C171" s="21">
        <v>90</v>
      </c>
      <c r="D171" s="241" t="s">
        <v>19</v>
      </c>
      <c r="E171" s="16">
        <v>17</v>
      </c>
      <c r="F171" s="21">
        <v>7</v>
      </c>
      <c r="G171" s="241">
        <v>2021</v>
      </c>
      <c r="H171" s="168" t="s">
        <v>40</v>
      </c>
      <c r="I171" s="242"/>
      <c r="J171" s="21" t="s">
        <v>47</v>
      </c>
      <c r="K171" s="21" t="s">
        <v>45</v>
      </c>
      <c r="L171" s="241" t="s">
        <v>44</v>
      </c>
      <c r="M171" s="22">
        <v>0</v>
      </c>
    </row>
    <row r="172" spans="1:13" ht="15" customHeight="1" x14ac:dyDescent="0.25">
      <c r="A172" s="166"/>
      <c r="B172" s="16">
        <v>201</v>
      </c>
      <c r="C172" s="21">
        <v>92</v>
      </c>
      <c r="D172" s="241" t="s">
        <v>19</v>
      </c>
      <c r="E172" s="16">
        <v>28</v>
      </c>
      <c r="F172" s="21">
        <v>4</v>
      </c>
      <c r="G172" s="241">
        <v>2021</v>
      </c>
      <c r="H172" s="168" t="s">
        <v>40</v>
      </c>
      <c r="I172" s="242"/>
      <c r="J172" s="21" t="s">
        <v>47</v>
      </c>
      <c r="K172" s="21" t="s">
        <v>45</v>
      </c>
      <c r="L172" s="241" t="s">
        <v>44</v>
      </c>
      <c r="M172" s="22">
        <v>0</v>
      </c>
    </row>
    <row r="173" spans="1:13" ht="15" customHeight="1" x14ac:dyDescent="0.25">
      <c r="A173" s="166"/>
      <c r="B173" s="16">
        <v>202</v>
      </c>
      <c r="C173" s="21">
        <v>94</v>
      </c>
      <c r="D173" s="241" t="s">
        <v>19</v>
      </c>
      <c r="E173" s="16">
        <v>30</v>
      </c>
      <c r="F173" s="21">
        <v>4</v>
      </c>
      <c r="G173" s="241">
        <v>2021</v>
      </c>
      <c r="H173" s="168" t="s">
        <v>40</v>
      </c>
      <c r="I173" s="242"/>
      <c r="J173" s="21" t="s">
        <v>47</v>
      </c>
      <c r="K173" s="21" t="s">
        <v>45</v>
      </c>
      <c r="L173" s="241" t="s">
        <v>44</v>
      </c>
      <c r="M173" s="22">
        <v>0</v>
      </c>
    </row>
    <row r="174" spans="1:13" ht="15" customHeight="1" x14ac:dyDescent="0.25">
      <c r="A174" s="166"/>
      <c r="B174" s="16">
        <v>203</v>
      </c>
      <c r="C174" s="21">
        <v>96</v>
      </c>
      <c r="D174" s="241" t="s">
        <v>19</v>
      </c>
      <c r="E174" s="16">
        <v>1</v>
      </c>
      <c r="F174" s="21">
        <v>5</v>
      </c>
      <c r="G174" s="241">
        <v>2021</v>
      </c>
      <c r="H174" s="168" t="s">
        <v>40</v>
      </c>
      <c r="I174" s="242"/>
      <c r="J174" s="21" t="s">
        <v>47</v>
      </c>
      <c r="K174" s="21" t="s">
        <v>45</v>
      </c>
      <c r="L174" s="241" t="s">
        <v>44</v>
      </c>
      <c r="M174" s="22">
        <v>0</v>
      </c>
    </row>
    <row r="175" spans="1:13" x14ac:dyDescent="0.25">
      <c r="A175" s="166"/>
      <c r="B175" s="16">
        <v>204</v>
      </c>
      <c r="C175" s="21">
        <v>98</v>
      </c>
      <c r="D175" s="241" t="s">
        <v>19</v>
      </c>
      <c r="E175" s="16">
        <v>29</v>
      </c>
      <c r="F175" s="17">
        <v>4</v>
      </c>
      <c r="G175" s="241">
        <v>2021</v>
      </c>
      <c r="H175" s="168" t="s">
        <v>40</v>
      </c>
      <c r="I175" s="242"/>
      <c r="J175" s="21" t="s">
        <v>47</v>
      </c>
      <c r="K175" s="21" t="s">
        <v>45</v>
      </c>
      <c r="L175" s="241" t="s">
        <v>44</v>
      </c>
      <c r="M175" s="22">
        <v>0</v>
      </c>
    </row>
    <row r="176" spans="1:13" x14ac:dyDescent="0.25">
      <c r="A176" s="166"/>
      <c r="B176" s="16">
        <v>205</v>
      </c>
      <c r="C176" s="21">
        <v>99</v>
      </c>
      <c r="D176" s="241" t="s">
        <v>19</v>
      </c>
      <c r="E176" s="16">
        <v>22</v>
      </c>
      <c r="F176" s="21">
        <v>7</v>
      </c>
      <c r="G176" s="241">
        <v>2021</v>
      </c>
      <c r="H176" s="168" t="s">
        <v>40</v>
      </c>
      <c r="I176" s="242"/>
      <c r="J176" s="21" t="s">
        <v>47</v>
      </c>
      <c r="K176" s="21" t="s">
        <v>45</v>
      </c>
      <c r="L176" s="241" t="s">
        <v>44</v>
      </c>
      <c r="M176" s="22">
        <v>0</v>
      </c>
    </row>
    <row r="177" spans="1:13" x14ac:dyDescent="0.25">
      <c r="A177" s="166"/>
      <c r="B177" s="16">
        <v>206</v>
      </c>
      <c r="C177" s="21">
        <v>100</v>
      </c>
      <c r="D177" s="241" t="s">
        <v>19</v>
      </c>
      <c r="E177" s="16">
        <v>27</v>
      </c>
      <c r="F177" s="21">
        <v>4</v>
      </c>
      <c r="G177" s="241">
        <v>2021</v>
      </c>
      <c r="H177" s="168" t="s">
        <v>40</v>
      </c>
      <c r="I177" s="242"/>
      <c r="J177" s="21" t="s">
        <v>47</v>
      </c>
      <c r="K177" s="21" t="s">
        <v>45</v>
      </c>
      <c r="L177" s="241" t="s">
        <v>44</v>
      </c>
      <c r="M177" s="22">
        <v>0</v>
      </c>
    </row>
  </sheetData>
  <autoFilter ref="B12:M177" xr:uid="{00000000-0009-0000-0000-000003000000}">
    <filterColumn colId="3" showButton="0"/>
    <filterColumn colId="4" showButton="0"/>
    <filterColumn colId="7" showButton="0"/>
    <filterColumn colId="8" showButton="0"/>
    <filterColumn colId="9" showButton="0"/>
  </autoFilter>
  <sortState xmlns:xlrd2="http://schemas.microsoft.com/office/spreadsheetml/2017/richdata2" ref="B14:M169">
    <sortCondition ref="B14:B169"/>
  </sortState>
  <mergeCells count="7">
    <mergeCell ref="I12:L12"/>
    <mergeCell ref="M12:M13"/>
    <mergeCell ref="B12:B13"/>
    <mergeCell ref="C12:C13"/>
    <mergeCell ref="D12:D13"/>
    <mergeCell ref="E12:G12"/>
    <mergeCell ref="H12:H1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78"/>
  <sheetViews>
    <sheetView showGridLines="0" topLeftCell="B12" zoomScale="110" zoomScaleNormal="110" workbookViewId="0">
      <pane xSplit="2" ySplit="2" topLeftCell="G14" activePane="bottomRight" state="frozen"/>
      <selection activeCell="B12" sqref="B12"/>
      <selection pane="topRight" activeCell="D12" sqref="D12"/>
      <selection pane="bottomLeft" activeCell="B14" sqref="B14"/>
      <selection pane="bottomRight" activeCell="O14" sqref="O14"/>
    </sheetView>
  </sheetViews>
  <sheetFormatPr baseColWidth="10" defaultRowHeight="15" x14ac:dyDescent="0.25"/>
  <cols>
    <col min="2" max="7" width="15.7109375" customWidth="1"/>
    <col min="8" max="8" width="20.7109375" customWidth="1"/>
    <col min="9" max="9" width="15.7109375" customWidth="1"/>
    <col min="10" max="10" width="20.7109375" customWidth="1"/>
    <col min="11" max="12" width="15.7109375" customWidth="1"/>
    <col min="13" max="17" width="20.7109375" customWidth="1"/>
  </cols>
  <sheetData>
    <row r="1" spans="1:17" ht="15.75" thickBot="1" x14ac:dyDescent="0.3"/>
    <row r="2" spans="1:17" ht="21" x14ac:dyDescent="0.35">
      <c r="E2" s="78" t="s">
        <v>4</v>
      </c>
      <c r="F2" s="67"/>
      <c r="G2" s="77"/>
      <c r="H2" s="68"/>
      <c r="I2" s="68"/>
      <c r="J2" s="69"/>
      <c r="K2" s="79"/>
    </row>
    <row r="3" spans="1:17" x14ac:dyDescent="0.25">
      <c r="E3" s="70"/>
      <c r="F3" s="64">
        <v>0</v>
      </c>
      <c r="G3" s="76" t="s">
        <v>56</v>
      </c>
      <c r="H3" s="64"/>
      <c r="I3" s="64"/>
      <c r="J3" s="71"/>
      <c r="K3" s="79"/>
    </row>
    <row r="4" spans="1:17" x14ac:dyDescent="0.25">
      <c r="E4" s="72"/>
      <c r="F4" s="64" t="s">
        <v>54</v>
      </c>
      <c r="G4" s="66" t="s">
        <v>147</v>
      </c>
      <c r="H4" s="64"/>
      <c r="I4" s="64"/>
      <c r="J4" s="71"/>
      <c r="K4" s="79"/>
    </row>
    <row r="5" spans="1:17" ht="15.75" thickBot="1" x14ac:dyDescent="0.3">
      <c r="E5" s="72"/>
      <c r="F5" s="64"/>
      <c r="G5" s="76"/>
      <c r="H5" s="64"/>
      <c r="I5" s="64"/>
      <c r="J5" s="71"/>
    </row>
    <row r="6" spans="1:17" ht="15.75" thickBot="1" x14ac:dyDescent="0.3">
      <c r="E6" s="72"/>
      <c r="F6" s="61"/>
      <c r="G6" s="76" t="s">
        <v>5</v>
      </c>
      <c r="H6" s="64"/>
      <c r="I6" s="64"/>
      <c r="J6" s="71"/>
    </row>
    <row r="7" spans="1:17" ht="15.75" thickBot="1" x14ac:dyDescent="0.3">
      <c r="E7" s="72"/>
      <c r="F7" s="62"/>
      <c r="G7" s="66" t="s">
        <v>55</v>
      </c>
      <c r="H7" s="64"/>
      <c r="I7" s="64"/>
      <c r="J7" s="71"/>
    </row>
    <row r="8" spans="1:17" x14ac:dyDescent="0.25">
      <c r="E8" s="72"/>
      <c r="F8" s="179"/>
      <c r="G8" s="76"/>
      <c r="H8" s="64"/>
      <c r="I8" s="64"/>
      <c r="J8" s="71"/>
    </row>
    <row r="9" spans="1:17" ht="15.75" thickBot="1" x14ac:dyDescent="0.3">
      <c r="E9" s="73"/>
      <c r="F9" s="74"/>
      <c r="G9" s="74"/>
      <c r="H9" s="74"/>
      <c r="I9" s="74"/>
      <c r="J9" s="75"/>
    </row>
    <row r="11" spans="1:17" ht="15.75" customHeight="1" thickBot="1" x14ac:dyDescent="0.3"/>
    <row r="12" spans="1:17" s="3" customFormat="1" ht="15" customHeight="1" x14ac:dyDescent="0.25">
      <c r="B12" s="275" t="s">
        <v>33</v>
      </c>
      <c r="C12" s="273" t="s">
        <v>17</v>
      </c>
      <c r="D12" s="271" t="s">
        <v>18</v>
      </c>
      <c r="E12" s="277" t="s">
        <v>34</v>
      </c>
      <c r="F12" s="268"/>
      <c r="G12" s="278"/>
      <c r="H12" s="269" t="s">
        <v>0</v>
      </c>
      <c r="I12" s="279" t="s">
        <v>35</v>
      </c>
      <c r="J12" s="262"/>
      <c r="K12" s="262"/>
      <c r="L12" s="263"/>
      <c r="M12" s="282" t="s">
        <v>14</v>
      </c>
      <c r="N12" s="284" t="s">
        <v>12</v>
      </c>
      <c r="O12" s="284" t="s">
        <v>15</v>
      </c>
      <c r="P12" s="284" t="s">
        <v>16</v>
      </c>
      <c r="Q12" s="266" t="s">
        <v>68</v>
      </c>
    </row>
    <row r="13" spans="1:17" ht="15" customHeight="1" thickBot="1" x14ac:dyDescent="0.3">
      <c r="A13" s="166"/>
      <c r="B13" s="274"/>
      <c r="C13" s="274"/>
      <c r="D13" s="272"/>
      <c r="E13" s="7" t="s">
        <v>36</v>
      </c>
      <c r="F13" s="7" t="s">
        <v>37</v>
      </c>
      <c r="G13" s="7" t="s">
        <v>38</v>
      </c>
      <c r="H13" s="270"/>
      <c r="I13" s="52" t="s">
        <v>41</v>
      </c>
      <c r="J13" s="8" t="s">
        <v>50</v>
      </c>
      <c r="K13" s="8" t="s">
        <v>43</v>
      </c>
      <c r="L13" s="11" t="s">
        <v>42</v>
      </c>
      <c r="M13" s="283"/>
      <c r="N13" s="285"/>
      <c r="O13" s="285"/>
      <c r="P13" s="285"/>
      <c r="Q13" s="267"/>
    </row>
    <row r="14" spans="1:17" ht="15" customHeight="1" x14ac:dyDescent="0.25">
      <c r="A14" s="166"/>
      <c r="B14" s="1">
        <v>1</v>
      </c>
      <c r="C14" s="51">
        <v>1</v>
      </c>
      <c r="D14" s="9" t="s">
        <v>19</v>
      </c>
      <c r="E14" s="1">
        <v>24</v>
      </c>
      <c r="F14" s="18">
        <v>1</v>
      </c>
      <c r="G14" s="1">
        <v>2021</v>
      </c>
      <c r="H14" s="167" t="s">
        <v>39</v>
      </c>
      <c r="I14" s="44"/>
      <c r="J14" s="6" t="s">
        <v>47</v>
      </c>
      <c r="K14" s="34" t="s">
        <v>45</v>
      </c>
      <c r="L14" s="36" t="s">
        <v>44</v>
      </c>
      <c r="M14" s="105">
        <v>0</v>
      </c>
      <c r="N14" s="95">
        <v>0</v>
      </c>
      <c r="O14" s="95">
        <v>0</v>
      </c>
      <c r="P14" s="58">
        <v>0</v>
      </c>
      <c r="Q14" s="189" t="s">
        <v>53</v>
      </c>
    </row>
    <row r="15" spans="1:17" ht="15" customHeight="1" x14ac:dyDescent="0.25">
      <c r="A15" s="166"/>
      <c r="B15" s="15">
        <v>2</v>
      </c>
      <c r="C15" s="21">
        <v>19</v>
      </c>
      <c r="D15" s="20" t="s">
        <v>19</v>
      </c>
      <c r="E15" s="15">
        <v>27</v>
      </c>
      <c r="F15" s="21">
        <v>5</v>
      </c>
      <c r="G15" s="15">
        <v>2021</v>
      </c>
      <c r="H15" s="168" t="s">
        <v>39</v>
      </c>
      <c r="I15" s="2"/>
      <c r="J15" s="23" t="s">
        <v>47</v>
      </c>
      <c r="K15" s="33" t="s">
        <v>45</v>
      </c>
      <c r="L15" s="53" t="s">
        <v>44</v>
      </c>
      <c r="M15" s="110">
        <v>0</v>
      </c>
      <c r="N15" s="57">
        <v>0</v>
      </c>
      <c r="O15" s="57">
        <v>0</v>
      </c>
      <c r="P15" s="57">
        <v>0</v>
      </c>
      <c r="Q15" s="93" t="s">
        <v>53</v>
      </c>
    </row>
    <row r="16" spans="1:17" ht="15" customHeight="1" x14ac:dyDescent="0.25">
      <c r="A16" s="166"/>
      <c r="B16" s="1">
        <v>3</v>
      </c>
      <c r="C16" s="18">
        <v>20</v>
      </c>
      <c r="D16" s="10" t="s">
        <v>19</v>
      </c>
      <c r="E16" s="1">
        <v>29</v>
      </c>
      <c r="F16" s="18">
        <v>5</v>
      </c>
      <c r="G16" s="1">
        <v>2021</v>
      </c>
      <c r="H16" s="169" t="s">
        <v>39</v>
      </c>
      <c r="I16" s="4"/>
      <c r="J16" s="6" t="s">
        <v>47</v>
      </c>
      <c r="K16" s="34" t="s">
        <v>45</v>
      </c>
      <c r="L16" s="36" t="s">
        <v>44</v>
      </c>
      <c r="M16" s="110">
        <v>0</v>
      </c>
      <c r="N16" s="57">
        <v>0</v>
      </c>
      <c r="O16" s="57" t="s">
        <v>2</v>
      </c>
      <c r="P16" s="57">
        <v>0</v>
      </c>
      <c r="Q16" s="93" t="s">
        <v>51</v>
      </c>
    </row>
    <row r="17" spans="1:17" ht="15" customHeight="1" x14ac:dyDescent="0.25">
      <c r="A17" s="166"/>
      <c r="B17" s="5">
        <v>4</v>
      </c>
      <c r="C17" s="17">
        <v>22</v>
      </c>
      <c r="D17" s="25" t="s">
        <v>19</v>
      </c>
      <c r="E17" s="5">
        <v>2</v>
      </c>
      <c r="F17" s="17">
        <v>5</v>
      </c>
      <c r="G17" s="5">
        <v>2021</v>
      </c>
      <c r="H17" s="170" t="s">
        <v>39</v>
      </c>
      <c r="I17" s="43"/>
      <c r="J17" s="5" t="s">
        <v>48</v>
      </c>
      <c r="K17" s="32" t="s">
        <v>45</v>
      </c>
      <c r="L17" s="54" t="s">
        <v>44</v>
      </c>
      <c r="M17" s="110">
        <v>0</v>
      </c>
      <c r="N17" s="57">
        <v>0</v>
      </c>
      <c r="O17" s="57" t="s">
        <v>2</v>
      </c>
      <c r="P17" s="57">
        <v>0</v>
      </c>
      <c r="Q17" s="93" t="s">
        <v>51</v>
      </c>
    </row>
    <row r="18" spans="1:17" ht="15" customHeight="1" x14ac:dyDescent="0.25">
      <c r="A18" s="166"/>
      <c r="B18" s="5">
        <v>5</v>
      </c>
      <c r="C18" s="17">
        <v>23</v>
      </c>
      <c r="D18" s="25" t="s">
        <v>19</v>
      </c>
      <c r="E18" s="5">
        <v>27</v>
      </c>
      <c r="F18" s="17">
        <v>6</v>
      </c>
      <c r="G18" s="5">
        <v>2021</v>
      </c>
      <c r="H18" s="170" t="s">
        <v>39</v>
      </c>
      <c r="I18" s="43"/>
      <c r="J18" s="5" t="s">
        <v>48</v>
      </c>
      <c r="K18" s="32" t="s">
        <v>45</v>
      </c>
      <c r="L18" s="54" t="s">
        <v>44</v>
      </c>
      <c r="M18" s="110">
        <v>0</v>
      </c>
      <c r="N18" s="57">
        <v>0</v>
      </c>
      <c r="O18" s="57" t="s">
        <v>2</v>
      </c>
      <c r="P18" s="57">
        <v>0</v>
      </c>
      <c r="Q18" s="93" t="s">
        <v>51</v>
      </c>
    </row>
    <row r="19" spans="1:17" ht="15" customHeight="1" x14ac:dyDescent="0.25">
      <c r="A19" s="166"/>
      <c r="B19" s="5">
        <v>6</v>
      </c>
      <c r="C19" s="17">
        <v>26</v>
      </c>
      <c r="D19" s="25" t="s">
        <v>19</v>
      </c>
      <c r="E19" s="5">
        <v>14</v>
      </c>
      <c r="F19" s="17">
        <v>5</v>
      </c>
      <c r="G19" s="5">
        <v>2021</v>
      </c>
      <c r="H19" s="170" t="s">
        <v>39</v>
      </c>
      <c r="I19" s="43"/>
      <c r="J19" s="26" t="s">
        <v>47</v>
      </c>
      <c r="K19" s="32" t="s">
        <v>45</v>
      </c>
      <c r="L19" s="54" t="s">
        <v>44</v>
      </c>
      <c r="M19" s="110">
        <v>0</v>
      </c>
      <c r="N19" s="57">
        <v>0</v>
      </c>
      <c r="O19" s="57">
        <v>0</v>
      </c>
      <c r="P19" s="57">
        <v>0</v>
      </c>
      <c r="Q19" s="93" t="s">
        <v>53</v>
      </c>
    </row>
    <row r="20" spans="1:17" ht="15" customHeight="1" x14ac:dyDescent="0.25">
      <c r="A20" s="166"/>
      <c r="B20" s="5">
        <v>7</v>
      </c>
      <c r="C20" s="17">
        <v>28</v>
      </c>
      <c r="D20" s="25" t="s">
        <v>19</v>
      </c>
      <c r="E20" s="5">
        <v>15</v>
      </c>
      <c r="F20" s="17">
        <v>5</v>
      </c>
      <c r="G20" s="5">
        <v>2021</v>
      </c>
      <c r="H20" s="170" t="s">
        <v>39</v>
      </c>
      <c r="I20" s="43"/>
      <c r="J20" s="26" t="s">
        <v>47</v>
      </c>
      <c r="K20" s="32" t="s">
        <v>45</v>
      </c>
      <c r="L20" s="54" t="s">
        <v>44</v>
      </c>
      <c r="M20" s="110">
        <v>0</v>
      </c>
      <c r="N20" s="57">
        <v>0</v>
      </c>
      <c r="O20" s="57">
        <v>0</v>
      </c>
      <c r="P20" s="57">
        <v>0</v>
      </c>
      <c r="Q20" s="93" t="s">
        <v>53</v>
      </c>
    </row>
    <row r="21" spans="1:17" ht="15" customHeight="1" x14ac:dyDescent="0.25">
      <c r="A21" s="166"/>
      <c r="B21" s="5">
        <v>8</v>
      </c>
      <c r="C21" s="17">
        <v>30</v>
      </c>
      <c r="D21" s="25" t="s">
        <v>19</v>
      </c>
      <c r="E21" s="5">
        <v>14</v>
      </c>
      <c r="F21" s="17">
        <v>5</v>
      </c>
      <c r="G21" s="5">
        <v>2021</v>
      </c>
      <c r="H21" s="170" t="s">
        <v>39</v>
      </c>
      <c r="I21" s="43"/>
      <c r="J21" s="26" t="s">
        <v>47</v>
      </c>
      <c r="K21" s="32" t="s">
        <v>45</v>
      </c>
      <c r="L21" s="53" t="s">
        <v>44</v>
      </c>
      <c r="M21" s="110">
        <v>0</v>
      </c>
      <c r="N21" s="57">
        <v>0</v>
      </c>
      <c r="O21" s="57">
        <v>0</v>
      </c>
      <c r="P21" s="57">
        <v>0</v>
      </c>
      <c r="Q21" s="93" t="s">
        <v>53</v>
      </c>
    </row>
    <row r="22" spans="1:17" ht="15" customHeight="1" x14ac:dyDescent="0.25">
      <c r="A22" s="166"/>
      <c r="B22" s="5">
        <v>9</v>
      </c>
      <c r="C22" s="17">
        <v>35</v>
      </c>
      <c r="D22" s="25" t="s">
        <v>19</v>
      </c>
      <c r="E22" s="5">
        <v>16</v>
      </c>
      <c r="F22" s="17">
        <v>4</v>
      </c>
      <c r="G22" s="5">
        <v>2021</v>
      </c>
      <c r="H22" s="170" t="s">
        <v>39</v>
      </c>
      <c r="I22" s="43"/>
      <c r="J22" s="26" t="s">
        <v>47</v>
      </c>
      <c r="K22" s="32" t="s">
        <v>45</v>
      </c>
      <c r="L22" s="54" t="s">
        <v>44</v>
      </c>
      <c r="M22" s="110">
        <v>0</v>
      </c>
      <c r="N22" s="57">
        <v>0</v>
      </c>
      <c r="O22" s="57">
        <v>0</v>
      </c>
      <c r="P22" s="57">
        <v>0</v>
      </c>
      <c r="Q22" s="93" t="s">
        <v>53</v>
      </c>
    </row>
    <row r="23" spans="1:17" ht="15" customHeight="1" x14ac:dyDescent="0.25">
      <c r="A23" s="166"/>
      <c r="B23" s="5">
        <v>10</v>
      </c>
      <c r="C23" s="17">
        <v>36</v>
      </c>
      <c r="D23" s="25" t="s">
        <v>19</v>
      </c>
      <c r="E23" s="5">
        <v>16</v>
      </c>
      <c r="F23" s="17">
        <v>4</v>
      </c>
      <c r="G23" s="5">
        <v>2021</v>
      </c>
      <c r="H23" s="170" t="s">
        <v>39</v>
      </c>
      <c r="I23" s="43"/>
      <c r="J23" s="26" t="s">
        <v>47</v>
      </c>
      <c r="K23" s="32" t="s">
        <v>45</v>
      </c>
      <c r="L23" s="54" t="s">
        <v>44</v>
      </c>
      <c r="M23" s="110">
        <v>0</v>
      </c>
      <c r="N23" s="57">
        <v>0</v>
      </c>
      <c r="O23" s="57">
        <v>0</v>
      </c>
      <c r="P23" s="57">
        <v>0</v>
      </c>
      <c r="Q23" s="93" t="s">
        <v>53</v>
      </c>
    </row>
    <row r="24" spans="1:17" ht="15" customHeight="1" x14ac:dyDescent="0.25">
      <c r="A24" s="166"/>
      <c r="B24" s="5">
        <v>11</v>
      </c>
      <c r="C24" s="17">
        <v>37</v>
      </c>
      <c r="D24" s="25" t="s">
        <v>19</v>
      </c>
      <c r="E24" s="5">
        <v>18</v>
      </c>
      <c r="F24" s="17">
        <v>4</v>
      </c>
      <c r="G24" s="5">
        <v>2021</v>
      </c>
      <c r="H24" s="170" t="s">
        <v>39</v>
      </c>
      <c r="I24" s="43"/>
      <c r="J24" s="26" t="s">
        <v>47</v>
      </c>
      <c r="K24" s="32" t="s">
        <v>45</v>
      </c>
      <c r="L24" s="54" t="s">
        <v>44</v>
      </c>
      <c r="M24" s="110">
        <v>0</v>
      </c>
      <c r="N24" s="57">
        <v>0</v>
      </c>
      <c r="O24" s="57">
        <v>0</v>
      </c>
      <c r="P24" s="57">
        <v>0</v>
      </c>
      <c r="Q24" s="93" t="s">
        <v>53</v>
      </c>
    </row>
    <row r="25" spans="1:17" ht="15" customHeight="1" x14ac:dyDescent="0.25">
      <c r="A25" s="166"/>
      <c r="B25" s="5">
        <v>12</v>
      </c>
      <c r="C25" s="17">
        <v>38</v>
      </c>
      <c r="D25" s="25" t="s">
        <v>19</v>
      </c>
      <c r="E25" s="5">
        <v>18</v>
      </c>
      <c r="F25" s="17">
        <v>4</v>
      </c>
      <c r="G25" s="5">
        <v>2021</v>
      </c>
      <c r="H25" s="170" t="s">
        <v>39</v>
      </c>
      <c r="I25" s="43"/>
      <c r="J25" s="26" t="s">
        <v>47</v>
      </c>
      <c r="K25" s="32" t="s">
        <v>45</v>
      </c>
      <c r="L25" s="54" t="s">
        <v>44</v>
      </c>
      <c r="M25" s="110">
        <v>0</v>
      </c>
      <c r="N25" s="57">
        <v>0</v>
      </c>
      <c r="O25" s="57">
        <v>0</v>
      </c>
      <c r="P25" s="57">
        <v>0</v>
      </c>
      <c r="Q25" s="93" t="s">
        <v>53</v>
      </c>
    </row>
    <row r="26" spans="1:17" ht="15" customHeight="1" x14ac:dyDescent="0.25">
      <c r="A26" s="166"/>
      <c r="B26" s="5">
        <v>13</v>
      </c>
      <c r="C26" s="17">
        <v>40</v>
      </c>
      <c r="D26" s="25" t="s">
        <v>19</v>
      </c>
      <c r="E26" s="5">
        <v>19</v>
      </c>
      <c r="F26" s="17">
        <v>4</v>
      </c>
      <c r="G26" s="5">
        <v>2021</v>
      </c>
      <c r="H26" s="170" t="s">
        <v>39</v>
      </c>
      <c r="I26" s="43"/>
      <c r="J26" s="26" t="s">
        <v>47</v>
      </c>
      <c r="K26" s="32" t="s">
        <v>45</v>
      </c>
      <c r="L26" s="54" t="s">
        <v>44</v>
      </c>
      <c r="M26" s="110">
        <v>0</v>
      </c>
      <c r="N26" s="57">
        <v>0</v>
      </c>
      <c r="O26" s="57">
        <v>0</v>
      </c>
      <c r="P26" s="57">
        <v>0</v>
      </c>
      <c r="Q26" s="93" t="s">
        <v>53</v>
      </c>
    </row>
    <row r="27" spans="1:17" ht="15" customHeight="1" x14ac:dyDescent="0.25">
      <c r="A27" s="166"/>
      <c r="B27" s="5">
        <v>14</v>
      </c>
      <c r="C27" s="17">
        <v>41</v>
      </c>
      <c r="D27" s="25" t="s">
        <v>19</v>
      </c>
      <c r="E27" s="5">
        <v>19</v>
      </c>
      <c r="F27" s="17">
        <v>4</v>
      </c>
      <c r="G27" s="5">
        <v>2021</v>
      </c>
      <c r="H27" s="170" t="s">
        <v>39</v>
      </c>
      <c r="I27" s="43"/>
      <c r="J27" s="26" t="s">
        <v>47</v>
      </c>
      <c r="K27" s="32" t="s">
        <v>45</v>
      </c>
      <c r="L27" s="54" t="s">
        <v>44</v>
      </c>
      <c r="M27" s="110">
        <v>0</v>
      </c>
      <c r="N27" s="57">
        <v>0</v>
      </c>
      <c r="O27" s="57">
        <v>0</v>
      </c>
      <c r="P27" s="57">
        <v>0</v>
      </c>
      <c r="Q27" s="93" t="s">
        <v>53</v>
      </c>
    </row>
    <row r="28" spans="1:17" ht="15" customHeight="1" x14ac:dyDescent="0.25">
      <c r="A28" s="166"/>
      <c r="B28" s="5">
        <v>15</v>
      </c>
      <c r="C28" s="17">
        <v>42</v>
      </c>
      <c r="D28" s="25" t="s">
        <v>19</v>
      </c>
      <c r="E28" s="5">
        <v>21</v>
      </c>
      <c r="F28" s="17">
        <v>4</v>
      </c>
      <c r="G28" s="5">
        <v>2021</v>
      </c>
      <c r="H28" s="170" t="s">
        <v>39</v>
      </c>
      <c r="I28" s="43"/>
      <c r="J28" s="26" t="s">
        <v>47</v>
      </c>
      <c r="K28" s="32" t="s">
        <v>45</v>
      </c>
      <c r="L28" s="54" t="s">
        <v>44</v>
      </c>
      <c r="M28" s="110">
        <v>0</v>
      </c>
      <c r="N28" s="57">
        <v>0</v>
      </c>
      <c r="O28" s="57">
        <v>0</v>
      </c>
      <c r="P28" s="57">
        <v>0</v>
      </c>
      <c r="Q28" s="93" t="s">
        <v>53</v>
      </c>
    </row>
    <row r="29" spans="1:17" ht="15" customHeight="1" x14ac:dyDescent="0.25">
      <c r="A29" s="166"/>
      <c r="B29" s="15">
        <v>16</v>
      </c>
      <c r="C29" s="21">
        <v>43</v>
      </c>
      <c r="D29" s="20" t="s">
        <v>19</v>
      </c>
      <c r="E29" s="15">
        <v>24</v>
      </c>
      <c r="F29" s="21">
        <v>4</v>
      </c>
      <c r="G29" s="15">
        <v>2021</v>
      </c>
      <c r="H29" s="168" t="s">
        <v>39</v>
      </c>
      <c r="I29" s="2"/>
      <c r="J29" s="23" t="s">
        <v>47</v>
      </c>
      <c r="K29" s="33" t="s">
        <v>45</v>
      </c>
      <c r="L29" s="53" t="s">
        <v>44</v>
      </c>
      <c r="M29" s="110">
        <v>0</v>
      </c>
      <c r="N29" s="57">
        <v>0</v>
      </c>
      <c r="O29" s="57">
        <v>0</v>
      </c>
      <c r="P29" s="57">
        <v>0</v>
      </c>
      <c r="Q29" s="93" t="s">
        <v>53</v>
      </c>
    </row>
    <row r="30" spans="1:17" ht="15" customHeight="1" x14ac:dyDescent="0.25">
      <c r="A30" s="166"/>
      <c r="B30" s="15">
        <v>17</v>
      </c>
      <c r="C30" s="21">
        <v>44</v>
      </c>
      <c r="D30" s="20" t="s">
        <v>19</v>
      </c>
      <c r="E30" s="15">
        <v>24</v>
      </c>
      <c r="F30" s="21">
        <v>4</v>
      </c>
      <c r="G30" s="15">
        <v>2021</v>
      </c>
      <c r="H30" s="168" t="s">
        <v>39</v>
      </c>
      <c r="I30" s="2"/>
      <c r="J30" s="23" t="s">
        <v>47</v>
      </c>
      <c r="K30" s="33" t="s">
        <v>45</v>
      </c>
      <c r="L30" s="53" t="s">
        <v>44</v>
      </c>
      <c r="M30" s="110">
        <v>0</v>
      </c>
      <c r="N30" s="57">
        <v>0</v>
      </c>
      <c r="O30" s="57">
        <v>0</v>
      </c>
      <c r="P30" s="57">
        <v>0</v>
      </c>
      <c r="Q30" s="93" t="s">
        <v>53</v>
      </c>
    </row>
    <row r="31" spans="1:17" ht="15" customHeight="1" x14ac:dyDescent="0.25">
      <c r="A31" s="166"/>
      <c r="B31" s="5">
        <v>18</v>
      </c>
      <c r="C31" s="17">
        <v>45</v>
      </c>
      <c r="D31" s="25" t="s">
        <v>19</v>
      </c>
      <c r="E31" s="5">
        <v>23</v>
      </c>
      <c r="F31" s="17">
        <v>4</v>
      </c>
      <c r="G31" s="5">
        <v>2021</v>
      </c>
      <c r="H31" s="170" t="s">
        <v>39</v>
      </c>
      <c r="I31" s="43"/>
      <c r="J31" s="26" t="s">
        <v>47</v>
      </c>
      <c r="K31" s="32" t="s">
        <v>45</v>
      </c>
      <c r="L31" s="54" t="s">
        <v>44</v>
      </c>
      <c r="M31" s="110">
        <v>0</v>
      </c>
      <c r="N31" s="57">
        <v>0</v>
      </c>
      <c r="O31" s="57">
        <v>0</v>
      </c>
      <c r="P31" s="57">
        <v>0</v>
      </c>
      <c r="Q31" s="93" t="s">
        <v>53</v>
      </c>
    </row>
    <row r="32" spans="1:17" ht="15" customHeight="1" x14ac:dyDescent="0.25">
      <c r="A32" s="166"/>
      <c r="B32" s="5">
        <v>19</v>
      </c>
      <c r="C32" s="17">
        <v>46</v>
      </c>
      <c r="D32" s="25" t="s">
        <v>19</v>
      </c>
      <c r="E32" s="5">
        <v>23</v>
      </c>
      <c r="F32" s="17">
        <v>4</v>
      </c>
      <c r="G32" s="5">
        <v>2021</v>
      </c>
      <c r="H32" s="170" t="s">
        <v>39</v>
      </c>
      <c r="I32" s="43"/>
      <c r="J32" s="26" t="s">
        <v>47</v>
      </c>
      <c r="K32" s="32" t="s">
        <v>45</v>
      </c>
      <c r="L32" s="54" t="s">
        <v>44</v>
      </c>
      <c r="M32" s="110">
        <v>0</v>
      </c>
      <c r="N32" s="57">
        <v>0</v>
      </c>
      <c r="O32" s="57">
        <v>0</v>
      </c>
      <c r="P32" s="57">
        <v>0</v>
      </c>
      <c r="Q32" s="93" t="s">
        <v>53</v>
      </c>
    </row>
    <row r="33" spans="1:17" ht="15" customHeight="1" x14ac:dyDescent="0.25">
      <c r="A33" s="166"/>
      <c r="B33" s="15">
        <v>20</v>
      </c>
      <c r="C33" s="21">
        <v>47</v>
      </c>
      <c r="D33" s="20" t="s">
        <v>19</v>
      </c>
      <c r="E33" s="31">
        <v>21</v>
      </c>
      <c r="F33" s="21">
        <v>4</v>
      </c>
      <c r="G33" s="20">
        <v>2021</v>
      </c>
      <c r="H33" s="168" t="s">
        <v>39</v>
      </c>
      <c r="I33" s="2"/>
      <c r="J33" s="33" t="s">
        <v>47</v>
      </c>
      <c r="K33" s="33" t="s">
        <v>45</v>
      </c>
      <c r="L33" s="53" t="s">
        <v>44</v>
      </c>
      <c r="M33" s="110">
        <v>0</v>
      </c>
      <c r="N33" s="57">
        <v>0</v>
      </c>
      <c r="O33" s="57">
        <v>3</v>
      </c>
      <c r="P33" s="57">
        <v>0</v>
      </c>
      <c r="Q33" s="93">
        <v>3</v>
      </c>
    </row>
    <row r="34" spans="1:17" ht="15" customHeight="1" x14ac:dyDescent="0.25">
      <c r="A34" s="166"/>
      <c r="B34" s="1">
        <v>21</v>
      </c>
      <c r="C34" s="18">
        <v>48</v>
      </c>
      <c r="D34" s="10" t="s">
        <v>19</v>
      </c>
      <c r="E34" s="1">
        <v>19</v>
      </c>
      <c r="F34" s="18">
        <v>4</v>
      </c>
      <c r="G34" s="1">
        <v>2021</v>
      </c>
      <c r="H34" s="169" t="s">
        <v>39</v>
      </c>
      <c r="I34" s="44"/>
      <c r="J34" s="6" t="s">
        <v>47</v>
      </c>
      <c r="K34" s="34" t="s">
        <v>45</v>
      </c>
      <c r="L34" s="36" t="s">
        <v>44</v>
      </c>
      <c r="M34" s="110">
        <v>0</v>
      </c>
      <c r="N34" s="57">
        <v>0</v>
      </c>
      <c r="O34" s="57">
        <v>0</v>
      </c>
      <c r="P34" s="57">
        <v>0</v>
      </c>
      <c r="Q34" s="93" t="s">
        <v>53</v>
      </c>
    </row>
    <row r="35" spans="1:17" ht="15" customHeight="1" x14ac:dyDescent="0.25">
      <c r="A35" s="166"/>
      <c r="B35" s="5">
        <v>22</v>
      </c>
      <c r="C35" s="17">
        <v>50</v>
      </c>
      <c r="D35" s="25" t="s">
        <v>19</v>
      </c>
      <c r="E35" s="5">
        <v>17</v>
      </c>
      <c r="F35" s="17">
        <v>4</v>
      </c>
      <c r="G35" s="5">
        <v>2021</v>
      </c>
      <c r="H35" s="170" t="s">
        <v>39</v>
      </c>
      <c r="I35" s="43"/>
      <c r="J35" s="26" t="s">
        <v>47</v>
      </c>
      <c r="K35" s="32" t="s">
        <v>45</v>
      </c>
      <c r="L35" s="54" t="s">
        <v>44</v>
      </c>
      <c r="M35" s="110">
        <v>0</v>
      </c>
      <c r="N35" s="57">
        <v>0</v>
      </c>
      <c r="O35" s="57">
        <v>0</v>
      </c>
      <c r="P35" s="57">
        <v>0</v>
      </c>
      <c r="Q35" s="93" t="s">
        <v>53</v>
      </c>
    </row>
    <row r="36" spans="1:17" ht="15" customHeight="1" x14ac:dyDescent="0.25">
      <c r="A36" s="166"/>
      <c r="B36" s="15">
        <v>23</v>
      </c>
      <c r="C36" s="21">
        <v>51</v>
      </c>
      <c r="D36" s="20" t="s">
        <v>19</v>
      </c>
      <c r="E36" s="15">
        <v>25</v>
      </c>
      <c r="F36" s="21">
        <v>4</v>
      </c>
      <c r="G36" s="15">
        <v>2021</v>
      </c>
      <c r="H36" s="168" t="s">
        <v>39</v>
      </c>
      <c r="I36" s="2"/>
      <c r="J36" s="23" t="s">
        <v>47</v>
      </c>
      <c r="K36" s="33" t="s">
        <v>45</v>
      </c>
      <c r="L36" s="53" t="s">
        <v>44</v>
      </c>
      <c r="M36" s="110">
        <v>0</v>
      </c>
      <c r="N36" s="57">
        <v>0</v>
      </c>
      <c r="O36" s="57">
        <v>0</v>
      </c>
      <c r="P36" s="57">
        <v>0</v>
      </c>
      <c r="Q36" s="93" t="s">
        <v>53</v>
      </c>
    </row>
    <row r="37" spans="1:17" ht="15" customHeight="1" x14ac:dyDescent="0.25">
      <c r="A37" s="166"/>
      <c r="B37" s="13">
        <v>24</v>
      </c>
      <c r="C37" s="19">
        <v>52</v>
      </c>
      <c r="D37" s="28" t="s">
        <v>19</v>
      </c>
      <c r="E37" s="13">
        <v>18</v>
      </c>
      <c r="F37" s="19">
        <v>4</v>
      </c>
      <c r="G37" s="13">
        <v>2021</v>
      </c>
      <c r="H37" s="168" t="s">
        <v>39</v>
      </c>
      <c r="I37" s="2"/>
      <c r="J37" s="33" t="s">
        <v>49</v>
      </c>
      <c r="K37" s="35" t="s">
        <v>45</v>
      </c>
      <c r="L37" s="55" t="s">
        <v>44</v>
      </c>
      <c r="M37" s="110">
        <v>0</v>
      </c>
      <c r="N37" s="57">
        <v>0</v>
      </c>
      <c r="O37" s="57">
        <v>0</v>
      </c>
      <c r="P37" s="57">
        <v>0</v>
      </c>
      <c r="Q37" s="93" t="s">
        <v>53</v>
      </c>
    </row>
    <row r="38" spans="1:17" ht="15" customHeight="1" x14ac:dyDescent="0.25">
      <c r="A38" s="166"/>
      <c r="B38" s="13">
        <v>25</v>
      </c>
      <c r="C38" s="19">
        <v>53</v>
      </c>
      <c r="D38" s="28" t="s">
        <v>19</v>
      </c>
      <c r="E38" s="13">
        <v>24</v>
      </c>
      <c r="F38" s="19">
        <v>2</v>
      </c>
      <c r="G38" s="13">
        <v>2021</v>
      </c>
      <c r="H38" s="171" t="s">
        <v>39</v>
      </c>
      <c r="I38" s="4"/>
      <c r="J38" s="29" t="s">
        <v>47</v>
      </c>
      <c r="K38" s="35" t="s">
        <v>45</v>
      </c>
      <c r="L38" s="55" t="s">
        <v>44</v>
      </c>
      <c r="M38" s="110">
        <v>0</v>
      </c>
      <c r="N38" s="57">
        <v>0</v>
      </c>
      <c r="O38" s="57">
        <v>0</v>
      </c>
      <c r="P38" s="57">
        <v>0</v>
      </c>
      <c r="Q38" s="93" t="s">
        <v>53</v>
      </c>
    </row>
    <row r="39" spans="1:17" ht="15" customHeight="1" x14ac:dyDescent="0.25">
      <c r="A39" s="166"/>
      <c r="B39" s="13">
        <v>26</v>
      </c>
      <c r="C39" s="19">
        <v>56</v>
      </c>
      <c r="D39" s="28" t="s">
        <v>19</v>
      </c>
      <c r="E39" s="13">
        <v>20</v>
      </c>
      <c r="F39" s="19">
        <v>4</v>
      </c>
      <c r="G39" s="13">
        <v>2021</v>
      </c>
      <c r="H39" s="171" t="s">
        <v>39</v>
      </c>
      <c r="I39" s="4"/>
      <c r="J39" s="29" t="s">
        <v>47</v>
      </c>
      <c r="K39" s="35" t="s">
        <v>45</v>
      </c>
      <c r="L39" s="29" t="s">
        <v>44</v>
      </c>
      <c r="M39" s="110">
        <v>0</v>
      </c>
      <c r="N39" s="57">
        <v>0</v>
      </c>
      <c r="O39" s="57">
        <v>0</v>
      </c>
      <c r="P39" s="57">
        <v>0</v>
      </c>
      <c r="Q39" s="93" t="s">
        <v>53</v>
      </c>
    </row>
    <row r="40" spans="1:17" ht="15" customHeight="1" x14ac:dyDescent="0.25">
      <c r="A40" s="166"/>
      <c r="B40" s="13">
        <v>27</v>
      </c>
      <c r="C40" s="19">
        <v>57</v>
      </c>
      <c r="D40" s="28" t="s">
        <v>19</v>
      </c>
      <c r="E40" s="13">
        <v>22</v>
      </c>
      <c r="F40" s="19">
        <v>4</v>
      </c>
      <c r="G40" s="13">
        <v>2021</v>
      </c>
      <c r="H40" s="171" t="s">
        <v>39</v>
      </c>
      <c r="I40" s="4"/>
      <c r="J40" s="29" t="s">
        <v>47</v>
      </c>
      <c r="K40" s="35" t="s">
        <v>45</v>
      </c>
      <c r="L40" s="29" t="s">
        <v>44</v>
      </c>
      <c r="M40" s="110">
        <v>0</v>
      </c>
      <c r="N40" s="57">
        <v>0</v>
      </c>
      <c r="O40" s="57">
        <v>0</v>
      </c>
      <c r="P40" s="57">
        <v>0</v>
      </c>
      <c r="Q40" s="93" t="s">
        <v>53</v>
      </c>
    </row>
    <row r="41" spans="1:17" ht="15" customHeight="1" x14ac:dyDescent="0.25">
      <c r="A41" s="166"/>
      <c r="B41" s="13">
        <v>28</v>
      </c>
      <c r="C41" s="19">
        <v>58</v>
      </c>
      <c r="D41" s="28" t="s">
        <v>19</v>
      </c>
      <c r="E41" s="13">
        <v>22</v>
      </c>
      <c r="F41" s="19">
        <v>4</v>
      </c>
      <c r="G41" s="13">
        <v>2021</v>
      </c>
      <c r="H41" s="171" t="s">
        <v>39</v>
      </c>
      <c r="I41" s="4"/>
      <c r="J41" s="29" t="s">
        <v>47</v>
      </c>
      <c r="K41" s="35" t="s">
        <v>45</v>
      </c>
      <c r="L41" s="29" t="s">
        <v>44</v>
      </c>
      <c r="M41" s="110">
        <v>0</v>
      </c>
      <c r="N41" s="57">
        <v>0</v>
      </c>
      <c r="O41" s="57">
        <v>0</v>
      </c>
      <c r="P41" s="57">
        <v>0</v>
      </c>
      <c r="Q41" s="93" t="s">
        <v>53</v>
      </c>
    </row>
    <row r="42" spans="1:17" ht="15" customHeight="1" x14ac:dyDescent="0.25">
      <c r="A42" s="166"/>
      <c r="B42" s="13">
        <v>29</v>
      </c>
      <c r="C42" s="19">
        <v>59</v>
      </c>
      <c r="D42" s="28" t="s">
        <v>19</v>
      </c>
      <c r="E42" s="13">
        <v>24</v>
      </c>
      <c r="F42" s="19">
        <v>4</v>
      </c>
      <c r="G42" s="13">
        <v>2021</v>
      </c>
      <c r="H42" s="171" t="s">
        <v>39</v>
      </c>
      <c r="I42" s="4"/>
      <c r="J42" s="29" t="s">
        <v>47</v>
      </c>
      <c r="K42" s="35" t="s">
        <v>45</v>
      </c>
      <c r="L42" s="30" t="s">
        <v>44</v>
      </c>
      <c r="M42" s="110">
        <v>0</v>
      </c>
      <c r="N42" s="57">
        <v>0</v>
      </c>
      <c r="O42" s="57">
        <v>0</v>
      </c>
      <c r="P42" s="57">
        <v>0</v>
      </c>
      <c r="Q42" s="93" t="s">
        <v>53</v>
      </c>
    </row>
    <row r="43" spans="1:17" ht="15" customHeight="1" x14ac:dyDescent="0.25">
      <c r="A43" s="166"/>
      <c r="B43" s="13">
        <v>30</v>
      </c>
      <c r="C43" s="19">
        <v>60</v>
      </c>
      <c r="D43" s="28" t="s">
        <v>19</v>
      </c>
      <c r="E43" s="13">
        <v>28</v>
      </c>
      <c r="F43" s="19">
        <v>4</v>
      </c>
      <c r="G43" s="13">
        <v>2021</v>
      </c>
      <c r="H43" s="171" t="s">
        <v>39</v>
      </c>
      <c r="I43" s="4"/>
      <c r="J43" s="29" t="s">
        <v>47</v>
      </c>
      <c r="K43" s="35" t="s">
        <v>45</v>
      </c>
      <c r="L43" s="29" t="s">
        <v>44</v>
      </c>
      <c r="M43" s="110">
        <v>0</v>
      </c>
      <c r="N43" s="57">
        <v>0</v>
      </c>
      <c r="O43" s="57" t="s">
        <v>2</v>
      </c>
      <c r="P43" s="57">
        <v>0</v>
      </c>
      <c r="Q43" s="93" t="s">
        <v>51</v>
      </c>
    </row>
    <row r="44" spans="1:17" ht="15" customHeight="1" x14ac:dyDescent="0.25">
      <c r="A44" s="166"/>
      <c r="B44" s="13">
        <v>31</v>
      </c>
      <c r="C44" s="19">
        <v>61</v>
      </c>
      <c r="D44" s="28" t="s">
        <v>19</v>
      </c>
      <c r="E44" s="13">
        <v>3</v>
      </c>
      <c r="F44" s="19">
        <v>5</v>
      </c>
      <c r="G44" s="13">
        <v>2021</v>
      </c>
      <c r="H44" s="171" t="s">
        <v>39</v>
      </c>
      <c r="I44" s="4"/>
      <c r="J44" s="29" t="s">
        <v>47</v>
      </c>
      <c r="K44" s="35" t="s">
        <v>45</v>
      </c>
      <c r="L44" s="29" t="s">
        <v>44</v>
      </c>
      <c r="M44" s="110">
        <v>0</v>
      </c>
      <c r="N44" s="57">
        <v>0</v>
      </c>
      <c r="O44" s="57">
        <v>0</v>
      </c>
      <c r="P44" s="57" t="s">
        <v>2</v>
      </c>
      <c r="Q44" s="93" t="s">
        <v>51</v>
      </c>
    </row>
    <row r="45" spans="1:17" ht="15" customHeight="1" x14ac:dyDescent="0.25">
      <c r="A45" s="166"/>
      <c r="B45" s="13">
        <v>32</v>
      </c>
      <c r="C45" s="19">
        <v>62</v>
      </c>
      <c r="D45" s="28" t="s">
        <v>19</v>
      </c>
      <c r="E45" s="13">
        <v>7</v>
      </c>
      <c r="F45" s="19">
        <v>6</v>
      </c>
      <c r="G45" s="13">
        <v>2021</v>
      </c>
      <c r="H45" s="171" t="s">
        <v>39</v>
      </c>
      <c r="I45" s="4"/>
      <c r="J45" s="29" t="s">
        <v>47</v>
      </c>
      <c r="K45" s="35" t="s">
        <v>45</v>
      </c>
      <c r="L45" s="29" t="s">
        <v>44</v>
      </c>
      <c r="M45" s="110">
        <v>0</v>
      </c>
      <c r="N45" s="57">
        <v>0</v>
      </c>
      <c r="O45" s="57">
        <v>0</v>
      </c>
      <c r="P45" s="57">
        <v>0</v>
      </c>
      <c r="Q45" s="93" t="s">
        <v>53</v>
      </c>
    </row>
    <row r="46" spans="1:17" ht="15" customHeight="1" x14ac:dyDescent="0.25">
      <c r="A46" s="166"/>
      <c r="B46" s="13">
        <v>33</v>
      </c>
      <c r="C46" s="19">
        <v>63</v>
      </c>
      <c r="D46" s="28" t="s">
        <v>19</v>
      </c>
      <c r="E46" s="13">
        <v>16</v>
      </c>
      <c r="F46" s="19">
        <v>5</v>
      </c>
      <c r="G46" s="13">
        <v>2021</v>
      </c>
      <c r="H46" s="171" t="s">
        <v>39</v>
      </c>
      <c r="I46" s="4"/>
      <c r="J46" s="29" t="s">
        <v>47</v>
      </c>
      <c r="K46" s="35" t="s">
        <v>45</v>
      </c>
      <c r="L46" s="29" t="s">
        <v>44</v>
      </c>
      <c r="M46" s="110">
        <v>0</v>
      </c>
      <c r="N46" s="57">
        <v>0</v>
      </c>
      <c r="O46" s="57">
        <v>0</v>
      </c>
      <c r="P46" s="57">
        <v>0</v>
      </c>
      <c r="Q46" s="93" t="s">
        <v>53</v>
      </c>
    </row>
    <row r="47" spans="1:17" ht="15" customHeight="1" x14ac:dyDescent="0.25">
      <c r="A47" s="166"/>
      <c r="B47" s="13">
        <v>34</v>
      </c>
      <c r="C47" s="19">
        <v>64</v>
      </c>
      <c r="D47" s="28" t="s">
        <v>19</v>
      </c>
      <c r="E47" s="13">
        <v>18</v>
      </c>
      <c r="F47" s="19">
        <v>5</v>
      </c>
      <c r="G47" s="13">
        <v>2021</v>
      </c>
      <c r="H47" s="171" t="s">
        <v>39</v>
      </c>
      <c r="I47" s="4"/>
      <c r="J47" s="29" t="s">
        <v>47</v>
      </c>
      <c r="K47" s="35" t="s">
        <v>45</v>
      </c>
      <c r="L47" s="29" t="s">
        <v>44</v>
      </c>
      <c r="M47" s="110">
        <v>0</v>
      </c>
      <c r="N47" s="57">
        <v>0</v>
      </c>
      <c r="O47" s="57">
        <v>0</v>
      </c>
      <c r="P47" s="57">
        <v>0</v>
      </c>
      <c r="Q47" s="93" t="s">
        <v>53</v>
      </c>
    </row>
    <row r="48" spans="1:17" ht="15" customHeight="1" x14ac:dyDescent="0.25">
      <c r="A48" s="166"/>
      <c r="B48" s="13">
        <v>35</v>
      </c>
      <c r="C48" s="19">
        <v>65</v>
      </c>
      <c r="D48" s="28" t="s">
        <v>19</v>
      </c>
      <c r="E48" s="13">
        <v>16</v>
      </c>
      <c r="F48" s="19">
        <v>5</v>
      </c>
      <c r="G48" s="13">
        <v>2021</v>
      </c>
      <c r="H48" s="171" t="s">
        <v>39</v>
      </c>
      <c r="I48" s="4"/>
      <c r="J48" s="29" t="s">
        <v>47</v>
      </c>
      <c r="K48" s="35" t="s">
        <v>45</v>
      </c>
      <c r="L48" s="29" t="s">
        <v>44</v>
      </c>
      <c r="M48" s="110">
        <v>0</v>
      </c>
      <c r="N48" s="57">
        <v>0</v>
      </c>
      <c r="O48" s="57">
        <v>0</v>
      </c>
      <c r="P48" s="57">
        <v>0</v>
      </c>
      <c r="Q48" s="93" t="s">
        <v>53</v>
      </c>
    </row>
    <row r="49" spans="1:17" ht="15" customHeight="1" x14ac:dyDescent="0.25">
      <c r="A49" s="166"/>
      <c r="B49" s="13">
        <v>36</v>
      </c>
      <c r="C49" s="19">
        <v>66</v>
      </c>
      <c r="D49" s="28" t="s">
        <v>19</v>
      </c>
      <c r="E49" s="13">
        <v>17</v>
      </c>
      <c r="F49" s="19">
        <v>5</v>
      </c>
      <c r="G49" s="13">
        <v>2021</v>
      </c>
      <c r="H49" s="168" t="s">
        <v>39</v>
      </c>
      <c r="I49" s="4"/>
      <c r="J49" s="29" t="s">
        <v>47</v>
      </c>
      <c r="K49" s="35" t="s">
        <v>45</v>
      </c>
      <c r="L49" s="29" t="s">
        <v>44</v>
      </c>
      <c r="M49" s="110">
        <v>0</v>
      </c>
      <c r="N49" s="57">
        <v>0</v>
      </c>
      <c r="O49" s="57">
        <v>0</v>
      </c>
      <c r="P49" s="57" t="s">
        <v>2</v>
      </c>
      <c r="Q49" s="93" t="s">
        <v>51</v>
      </c>
    </row>
    <row r="50" spans="1:17" ht="15" customHeight="1" x14ac:dyDescent="0.25">
      <c r="A50" s="166"/>
      <c r="B50" s="13">
        <v>37</v>
      </c>
      <c r="C50" s="19">
        <v>67</v>
      </c>
      <c r="D50" s="28" t="s">
        <v>19</v>
      </c>
      <c r="E50" s="13">
        <v>30</v>
      </c>
      <c r="F50" s="19">
        <v>5</v>
      </c>
      <c r="G50" s="13">
        <v>2021</v>
      </c>
      <c r="H50" s="171" t="s">
        <v>39</v>
      </c>
      <c r="I50" s="4"/>
      <c r="J50" s="29" t="s">
        <v>47</v>
      </c>
      <c r="K50" s="35" t="s">
        <v>45</v>
      </c>
      <c r="L50" s="29" t="s">
        <v>44</v>
      </c>
      <c r="M50" s="110">
        <v>0</v>
      </c>
      <c r="N50" s="57">
        <v>0</v>
      </c>
      <c r="O50" s="57">
        <v>0</v>
      </c>
      <c r="P50" s="57">
        <v>0</v>
      </c>
      <c r="Q50" s="93" t="s">
        <v>53</v>
      </c>
    </row>
    <row r="51" spans="1:17" ht="15" customHeight="1" x14ac:dyDescent="0.25">
      <c r="A51" s="166"/>
      <c r="B51" s="13">
        <v>38</v>
      </c>
      <c r="C51" s="19">
        <v>68</v>
      </c>
      <c r="D51" s="28" t="s">
        <v>19</v>
      </c>
      <c r="E51" s="13">
        <v>12</v>
      </c>
      <c r="F51" s="19">
        <v>5</v>
      </c>
      <c r="G51" s="13">
        <v>2021</v>
      </c>
      <c r="H51" s="171" t="s">
        <v>39</v>
      </c>
      <c r="I51" s="4"/>
      <c r="J51" s="29" t="s">
        <v>47</v>
      </c>
      <c r="K51" s="35" t="s">
        <v>45</v>
      </c>
      <c r="L51" s="29" t="s">
        <v>44</v>
      </c>
      <c r="M51" s="110">
        <v>0</v>
      </c>
      <c r="N51" s="57">
        <v>0</v>
      </c>
      <c r="O51" s="57">
        <v>0</v>
      </c>
      <c r="P51" s="57">
        <v>0</v>
      </c>
      <c r="Q51" s="93" t="s">
        <v>53</v>
      </c>
    </row>
    <row r="52" spans="1:17" ht="15" customHeight="1" x14ac:dyDescent="0.25">
      <c r="A52" s="166"/>
      <c r="B52" s="13">
        <v>39</v>
      </c>
      <c r="C52" s="19">
        <v>69</v>
      </c>
      <c r="D52" s="28" t="s">
        <v>19</v>
      </c>
      <c r="E52" s="13">
        <v>14</v>
      </c>
      <c r="F52" s="19">
        <v>5</v>
      </c>
      <c r="G52" s="13">
        <v>2021</v>
      </c>
      <c r="H52" s="171" t="s">
        <v>39</v>
      </c>
      <c r="I52" s="4"/>
      <c r="J52" s="29" t="s">
        <v>47</v>
      </c>
      <c r="K52" s="35" t="s">
        <v>45</v>
      </c>
      <c r="L52" s="29" t="s">
        <v>44</v>
      </c>
      <c r="M52" s="110">
        <v>0</v>
      </c>
      <c r="N52" s="57">
        <v>0</v>
      </c>
      <c r="O52" s="57">
        <v>0</v>
      </c>
      <c r="P52" s="57">
        <v>0</v>
      </c>
      <c r="Q52" s="93" t="s">
        <v>53</v>
      </c>
    </row>
    <row r="53" spans="1:17" ht="15" customHeight="1" x14ac:dyDescent="0.25">
      <c r="A53" s="166"/>
      <c r="B53" s="13">
        <v>40</v>
      </c>
      <c r="C53" s="19">
        <v>70</v>
      </c>
      <c r="D53" s="28" t="s">
        <v>19</v>
      </c>
      <c r="E53" s="13">
        <v>17</v>
      </c>
      <c r="F53" s="19">
        <v>5</v>
      </c>
      <c r="G53" s="13">
        <v>2021</v>
      </c>
      <c r="H53" s="171" t="s">
        <v>39</v>
      </c>
      <c r="I53" s="4"/>
      <c r="J53" s="29" t="s">
        <v>47</v>
      </c>
      <c r="K53" s="35" t="s">
        <v>45</v>
      </c>
      <c r="L53" s="29" t="s">
        <v>44</v>
      </c>
      <c r="M53" s="110">
        <v>0</v>
      </c>
      <c r="N53" s="57">
        <v>0</v>
      </c>
      <c r="O53" s="57">
        <v>0</v>
      </c>
      <c r="P53" s="57">
        <v>0</v>
      </c>
      <c r="Q53" s="93" t="s">
        <v>53</v>
      </c>
    </row>
    <row r="54" spans="1:17" ht="15" customHeight="1" x14ac:dyDescent="0.25">
      <c r="A54" s="166"/>
      <c r="B54" s="13">
        <v>41</v>
      </c>
      <c r="C54" s="19">
        <v>71</v>
      </c>
      <c r="D54" s="28" t="s">
        <v>19</v>
      </c>
      <c r="E54" s="13">
        <v>17</v>
      </c>
      <c r="F54" s="19">
        <v>5</v>
      </c>
      <c r="G54" s="13">
        <v>2021</v>
      </c>
      <c r="H54" s="171" t="s">
        <v>39</v>
      </c>
      <c r="I54" s="4"/>
      <c r="J54" s="29" t="s">
        <v>47</v>
      </c>
      <c r="K54" s="35" t="s">
        <v>45</v>
      </c>
      <c r="L54" s="29" t="s">
        <v>44</v>
      </c>
      <c r="M54" s="110">
        <v>0</v>
      </c>
      <c r="N54" s="57">
        <v>0</v>
      </c>
      <c r="O54" s="57">
        <v>0</v>
      </c>
      <c r="P54" s="57">
        <v>0</v>
      </c>
      <c r="Q54" s="93" t="s">
        <v>53</v>
      </c>
    </row>
    <row r="55" spans="1:17" ht="15" customHeight="1" x14ac:dyDescent="0.25">
      <c r="A55" s="166"/>
      <c r="B55" s="13">
        <v>42</v>
      </c>
      <c r="C55" s="19">
        <v>72</v>
      </c>
      <c r="D55" s="28" t="s">
        <v>19</v>
      </c>
      <c r="E55" s="13">
        <v>18</v>
      </c>
      <c r="F55" s="19">
        <v>5</v>
      </c>
      <c r="G55" s="13">
        <v>2021</v>
      </c>
      <c r="H55" s="171" t="s">
        <v>39</v>
      </c>
      <c r="I55" s="4"/>
      <c r="J55" s="29" t="s">
        <v>47</v>
      </c>
      <c r="K55" s="35" t="s">
        <v>45</v>
      </c>
      <c r="L55" s="29" t="s">
        <v>44</v>
      </c>
      <c r="M55" s="110">
        <v>0</v>
      </c>
      <c r="N55" s="57">
        <v>0</v>
      </c>
      <c r="O55" s="57">
        <v>0</v>
      </c>
      <c r="P55" s="57">
        <v>0</v>
      </c>
      <c r="Q55" s="93" t="s">
        <v>53</v>
      </c>
    </row>
    <row r="56" spans="1:17" ht="15" customHeight="1" x14ac:dyDescent="0.25">
      <c r="A56" s="166"/>
      <c r="B56" s="13">
        <v>43</v>
      </c>
      <c r="C56" s="19">
        <v>73</v>
      </c>
      <c r="D56" s="28" t="s">
        <v>19</v>
      </c>
      <c r="E56" s="13">
        <v>18</v>
      </c>
      <c r="F56" s="19">
        <v>5</v>
      </c>
      <c r="G56" s="13">
        <v>2021</v>
      </c>
      <c r="H56" s="171" t="s">
        <v>39</v>
      </c>
      <c r="I56" s="4"/>
      <c r="J56" s="29" t="s">
        <v>47</v>
      </c>
      <c r="K56" s="35" t="s">
        <v>45</v>
      </c>
      <c r="L56" s="29" t="s">
        <v>44</v>
      </c>
      <c r="M56" s="110">
        <v>0</v>
      </c>
      <c r="N56" s="57">
        <v>0</v>
      </c>
      <c r="O56" s="57">
        <v>0</v>
      </c>
      <c r="P56" s="57">
        <v>0</v>
      </c>
      <c r="Q56" s="93" t="s">
        <v>53</v>
      </c>
    </row>
    <row r="57" spans="1:17" ht="15" customHeight="1" x14ac:dyDescent="0.25">
      <c r="A57" s="166"/>
      <c r="B57" s="13">
        <v>44</v>
      </c>
      <c r="C57" s="19">
        <v>75</v>
      </c>
      <c r="D57" s="28" t="s">
        <v>19</v>
      </c>
      <c r="E57" s="13">
        <v>29</v>
      </c>
      <c r="F57" s="19">
        <v>6</v>
      </c>
      <c r="G57" s="13">
        <v>2021</v>
      </c>
      <c r="H57" s="171" t="s">
        <v>39</v>
      </c>
      <c r="I57" s="4"/>
      <c r="J57" s="29" t="s">
        <v>47</v>
      </c>
      <c r="K57" s="35" t="s">
        <v>45</v>
      </c>
      <c r="L57" s="29" t="s">
        <v>44</v>
      </c>
      <c r="M57" s="110">
        <v>0</v>
      </c>
      <c r="N57" s="57">
        <v>0</v>
      </c>
      <c r="O57" s="57">
        <v>0</v>
      </c>
      <c r="P57" s="57">
        <v>0</v>
      </c>
      <c r="Q57" s="93" t="s">
        <v>53</v>
      </c>
    </row>
    <row r="58" spans="1:17" ht="15" customHeight="1" x14ac:dyDescent="0.25">
      <c r="A58" s="166"/>
      <c r="B58" s="13">
        <v>45</v>
      </c>
      <c r="C58" s="19">
        <v>78</v>
      </c>
      <c r="D58" s="28" t="s">
        <v>19</v>
      </c>
      <c r="E58" s="13">
        <v>17</v>
      </c>
      <c r="F58" s="19">
        <v>4</v>
      </c>
      <c r="G58" s="13">
        <v>2021</v>
      </c>
      <c r="H58" s="171" t="s">
        <v>39</v>
      </c>
      <c r="I58" s="4"/>
      <c r="J58" s="29" t="s">
        <v>47</v>
      </c>
      <c r="K58" s="35" t="s">
        <v>45</v>
      </c>
      <c r="L58" s="29" t="s">
        <v>44</v>
      </c>
      <c r="M58" s="110">
        <v>0</v>
      </c>
      <c r="N58" s="57">
        <v>0</v>
      </c>
      <c r="O58" s="57" t="s">
        <v>2</v>
      </c>
      <c r="P58" s="57">
        <v>0</v>
      </c>
      <c r="Q58" s="93" t="s">
        <v>51</v>
      </c>
    </row>
    <row r="59" spans="1:17" ht="15" customHeight="1" x14ac:dyDescent="0.25">
      <c r="A59" s="166"/>
      <c r="B59" s="13">
        <v>46</v>
      </c>
      <c r="C59" s="19">
        <v>79</v>
      </c>
      <c r="D59" s="28" t="s">
        <v>19</v>
      </c>
      <c r="E59" s="13">
        <v>19</v>
      </c>
      <c r="F59" s="19">
        <v>4</v>
      </c>
      <c r="G59" s="13">
        <v>2021</v>
      </c>
      <c r="H59" s="171" t="s">
        <v>39</v>
      </c>
      <c r="I59" s="4"/>
      <c r="J59" s="29" t="s">
        <v>47</v>
      </c>
      <c r="K59" s="35" t="s">
        <v>45</v>
      </c>
      <c r="L59" s="29" t="s">
        <v>44</v>
      </c>
      <c r="M59" s="110">
        <v>0</v>
      </c>
      <c r="N59" s="57">
        <v>0</v>
      </c>
      <c r="O59" s="57">
        <v>0</v>
      </c>
      <c r="P59" s="57">
        <v>0</v>
      </c>
      <c r="Q59" s="93" t="s">
        <v>53</v>
      </c>
    </row>
    <row r="60" spans="1:17" ht="15" customHeight="1" x14ac:dyDescent="0.25">
      <c r="A60" s="166"/>
      <c r="B60" s="5">
        <v>47</v>
      </c>
      <c r="C60" s="17">
        <v>80</v>
      </c>
      <c r="D60" s="25" t="s">
        <v>19</v>
      </c>
      <c r="E60" s="5">
        <v>18</v>
      </c>
      <c r="F60" s="17">
        <v>4</v>
      </c>
      <c r="G60" s="5">
        <v>2021</v>
      </c>
      <c r="H60" s="170" t="s">
        <v>39</v>
      </c>
      <c r="I60" s="43"/>
      <c r="J60" s="26" t="s">
        <v>47</v>
      </c>
      <c r="K60" s="32" t="s">
        <v>45</v>
      </c>
      <c r="L60" s="26" t="s">
        <v>44</v>
      </c>
      <c r="M60" s="110">
        <v>0</v>
      </c>
      <c r="N60" s="57">
        <v>0</v>
      </c>
      <c r="O60" s="57">
        <v>0</v>
      </c>
      <c r="P60" s="57">
        <v>0</v>
      </c>
      <c r="Q60" s="93" t="s">
        <v>53</v>
      </c>
    </row>
    <row r="61" spans="1:17" ht="15" customHeight="1" x14ac:dyDescent="0.25">
      <c r="A61" s="166"/>
      <c r="B61" s="5">
        <v>48</v>
      </c>
      <c r="C61" s="17">
        <v>81</v>
      </c>
      <c r="D61" s="25" t="s">
        <v>19</v>
      </c>
      <c r="E61" s="5">
        <v>21</v>
      </c>
      <c r="F61" s="17">
        <v>4</v>
      </c>
      <c r="G61" s="5">
        <v>2021</v>
      </c>
      <c r="H61" s="170" t="s">
        <v>39</v>
      </c>
      <c r="I61" s="43"/>
      <c r="J61" s="26" t="s">
        <v>47</v>
      </c>
      <c r="K61" s="32" t="s">
        <v>45</v>
      </c>
      <c r="L61" s="26" t="s">
        <v>44</v>
      </c>
      <c r="M61" s="110">
        <v>0</v>
      </c>
      <c r="N61" s="57">
        <v>0</v>
      </c>
      <c r="O61" s="57">
        <v>0</v>
      </c>
      <c r="P61" s="57">
        <v>0</v>
      </c>
      <c r="Q61" s="93" t="s">
        <v>53</v>
      </c>
    </row>
    <row r="62" spans="1:17" ht="15" customHeight="1" x14ac:dyDescent="0.25">
      <c r="A62" s="166"/>
      <c r="B62" s="5">
        <v>49</v>
      </c>
      <c r="C62" s="17">
        <v>82</v>
      </c>
      <c r="D62" s="25" t="s">
        <v>19</v>
      </c>
      <c r="E62" s="5">
        <v>21</v>
      </c>
      <c r="F62" s="17">
        <v>4</v>
      </c>
      <c r="G62" s="5">
        <v>2021</v>
      </c>
      <c r="H62" s="170" t="s">
        <v>39</v>
      </c>
      <c r="I62" s="43"/>
      <c r="J62" s="26" t="s">
        <v>47</v>
      </c>
      <c r="K62" s="32" t="s">
        <v>45</v>
      </c>
      <c r="L62" s="26" t="s">
        <v>44</v>
      </c>
      <c r="M62" s="110">
        <v>0</v>
      </c>
      <c r="N62" s="57">
        <v>0</v>
      </c>
      <c r="O62" s="57">
        <v>0</v>
      </c>
      <c r="P62" s="57">
        <v>0</v>
      </c>
      <c r="Q62" s="93" t="s">
        <v>53</v>
      </c>
    </row>
    <row r="63" spans="1:17" ht="15" customHeight="1" x14ac:dyDescent="0.25">
      <c r="A63" s="166"/>
      <c r="B63" s="124">
        <v>50</v>
      </c>
      <c r="C63" s="17">
        <v>84</v>
      </c>
      <c r="D63" s="25" t="s">
        <v>19</v>
      </c>
      <c r="E63" s="5">
        <v>27</v>
      </c>
      <c r="F63" s="17">
        <v>4</v>
      </c>
      <c r="G63" s="5">
        <v>2021</v>
      </c>
      <c r="H63" s="170" t="s">
        <v>39</v>
      </c>
      <c r="I63" s="43"/>
      <c r="J63" s="26" t="s">
        <v>47</v>
      </c>
      <c r="K63" s="32" t="s">
        <v>45</v>
      </c>
      <c r="L63" s="26" t="s">
        <v>44</v>
      </c>
      <c r="M63" s="110">
        <v>0</v>
      </c>
      <c r="N63" s="57">
        <v>0</v>
      </c>
      <c r="O63" s="57">
        <v>0</v>
      </c>
      <c r="P63" s="57" t="s">
        <v>2</v>
      </c>
      <c r="Q63" s="93" t="s">
        <v>51</v>
      </c>
    </row>
    <row r="64" spans="1:17" ht="15" customHeight="1" x14ac:dyDescent="0.25">
      <c r="A64" s="166"/>
      <c r="B64" s="1">
        <v>51</v>
      </c>
      <c r="C64" s="17">
        <v>85</v>
      </c>
      <c r="D64" s="25" t="s">
        <v>19</v>
      </c>
      <c r="E64" s="5">
        <v>1</v>
      </c>
      <c r="F64" s="17">
        <v>5</v>
      </c>
      <c r="G64" s="5">
        <v>2021</v>
      </c>
      <c r="H64" s="170" t="s">
        <v>39</v>
      </c>
      <c r="I64" s="43"/>
      <c r="J64" s="26" t="s">
        <v>47</v>
      </c>
      <c r="K64" s="32" t="s">
        <v>45</v>
      </c>
      <c r="L64" s="26" t="s">
        <v>44</v>
      </c>
      <c r="M64" s="110">
        <v>0</v>
      </c>
      <c r="N64" s="57">
        <v>0</v>
      </c>
      <c r="O64" s="57">
        <v>0</v>
      </c>
      <c r="P64" s="57">
        <v>0</v>
      </c>
      <c r="Q64" s="93" t="s">
        <v>53</v>
      </c>
    </row>
    <row r="65" spans="1:17" ht="15" customHeight="1" x14ac:dyDescent="0.25">
      <c r="A65" s="166"/>
      <c r="B65" s="15">
        <v>52</v>
      </c>
      <c r="C65" s="21">
        <v>86</v>
      </c>
      <c r="D65" s="20" t="s">
        <v>19</v>
      </c>
      <c r="E65" s="16">
        <v>4</v>
      </c>
      <c r="F65" s="21">
        <v>7</v>
      </c>
      <c r="G65" s="20">
        <v>2021</v>
      </c>
      <c r="H65" s="168" t="s">
        <v>39</v>
      </c>
      <c r="I65" s="2"/>
      <c r="J65" s="33" t="s">
        <v>48</v>
      </c>
      <c r="K65" s="33" t="s">
        <v>45</v>
      </c>
      <c r="L65" s="53" t="s">
        <v>44</v>
      </c>
      <c r="M65" s="110">
        <v>0</v>
      </c>
      <c r="N65" s="57">
        <v>0</v>
      </c>
      <c r="O65" s="94">
        <v>0</v>
      </c>
      <c r="P65" s="57">
        <v>0</v>
      </c>
      <c r="Q65" s="96" t="s">
        <v>53</v>
      </c>
    </row>
    <row r="66" spans="1:17" ht="15" customHeight="1" x14ac:dyDescent="0.25">
      <c r="A66" s="166"/>
      <c r="B66" s="16">
        <v>53</v>
      </c>
      <c r="C66" s="21">
        <v>87</v>
      </c>
      <c r="D66" s="241" t="s">
        <v>19</v>
      </c>
      <c r="E66" s="16">
        <v>5</v>
      </c>
      <c r="F66" s="21">
        <v>7</v>
      </c>
      <c r="G66" s="241">
        <v>2021</v>
      </c>
      <c r="H66" s="168" t="s">
        <v>39</v>
      </c>
      <c r="I66" s="242"/>
      <c r="J66" s="33" t="s">
        <v>48</v>
      </c>
      <c r="K66" s="21" t="s">
        <v>45</v>
      </c>
      <c r="L66" s="241" t="s">
        <v>44</v>
      </c>
      <c r="M66" s="110">
        <v>0</v>
      </c>
      <c r="N66" s="57">
        <v>0</v>
      </c>
      <c r="O66" s="94" t="s">
        <v>2</v>
      </c>
      <c r="P66" s="57">
        <v>0</v>
      </c>
      <c r="Q66" s="106" t="s">
        <v>51</v>
      </c>
    </row>
    <row r="67" spans="1:17" ht="15" customHeight="1" x14ac:dyDescent="0.25">
      <c r="A67" s="166"/>
      <c r="B67" s="16">
        <v>54</v>
      </c>
      <c r="C67" s="21">
        <v>89</v>
      </c>
      <c r="D67" s="241" t="s">
        <v>19</v>
      </c>
      <c r="E67" s="16">
        <v>9</v>
      </c>
      <c r="F67" s="21">
        <v>7</v>
      </c>
      <c r="G67" s="241">
        <v>2021</v>
      </c>
      <c r="H67" s="168" t="s">
        <v>39</v>
      </c>
      <c r="I67" s="242"/>
      <c r="J67" s="33" t="s">
        <v>47</v>
      </c>
      <c r="K67" s="21" t="s">
        <v>45</v>
      </c>
      <c r="L67" s="241" t="s">
        <v>44</v>
      </c>
      <c r="M67" s="110">
        <v>0</v>
      </c>
      <c r="N67" s="57">
        <v>0</v>
      </c>
      <c r="O67" s="94">
        <v>0</v>
      </c>
      <c r="P67" s="57">
        <v>0</v>
      </c>
      <c r="Q67" s="106" t="s">
        <v>53</v>
      </c>
    </row>
    <row r="68" spans="1:17" ht="15" customHeight="1" x14ac:dyDescent="0.25">
      <c r="A68" s="166"/>
      <c r="B68" s="16">
        <v>55</v>
      </c>
      <c r="C68" s="21">
        <v>91</v>
      </c>
      <c r="D68" s="241" t="s">
        <v>19</v>
      </c>
      <c r="E68" s="16">
        <v>16</v>
      </c>
      <c r="F68" s="21">
        <v>5</v>
      </c>
      <c r="G68" s="241">
        <v>2021</v>
      </c>
      <c r="H68" s="168" t="s">
        <v>39</v>
      </c>
      <c r="I68" s="242"/>
      <c r="J68" s="33" t="s">
        <v>47</v>
      </c>
      <c r="K68" s="21" t="s">
        <v>45</v>
      </c>
      <c r="L68" s="241" t="s">
        <v>44</v>
      </c>
      <c r="M68" s="110">
        <v>0</v>
      </c>
      <c r="N68" s="57">
        <v>0</v>
      </c>
      <c r="O68" s="94">
        <v>0</v>
      </c>
      <c r="P68" s="57">
        <v>0</v>
      </c>
      <c r="Q68" s="106" t="s">
        <v>53</v>
      </c>
    </row>
    <row r="69" spans="1:17" ht="15" customHeight="1" x14ac:dyDescent="0.25">
      <c r="A69" s="166"/>
      <c r="B69" s="16">
        <v>56</v>
      </c>
      <c r="C69" s="21">
        <v>93</v>
      </c>
      <c r="D69" s="241" t="s">
        <v>19</v>
      </c>
      <c r="E69" s="16">
        <v>30</v>
      </c>
      <c r="F69" s="21">
        <v>4</v>
      </c>
      <c r="G69" s="241">
        <v>2021</v>
      </c>
      <c r="H69" s="168" t="s">
        <v>39</v>
      </c>
      <c r="I69" s="242"/>
      <c r="J69" s="33" t="s">
        <v>47</v>
      </c>
      <c r="K69" s="21" t="s">
        <v>45</v>
      </c>
      <c r="L69" s="241" t="s">
        <v>44</v>
      </c>
      <c r="M69" s="110" t="s">
        <v>1</v>
      </c>
      <c r="N69" s="57">
        <v>0</v>
      </c>
      <c r="O69" s="94">
        <v>0</v>
      </c>
      <c r="P69" s="57">
        <v>0</v>
      </c>
      <c r="Q69" s="106" t="s">
        <v>51</v>
      </c>
    </row>
    <row r="70" spans="1:17" ht="15" customHeight="1" x14ac:dyDescent="0.25">
      <c r="A70" s="166"/>
      <c r="B70" s="16">
        <v>57</v>
      </c>
      <c r="C70" s="21">
        <v>95</v>
      </c>
      <c r="D70" s="241" t="s">
        <v>19</v>
      </c>
      <c r="E70" s="16">
        <v>29</v>
      </c>
      <c r="F70" s="21">
        <v>4</v>
      </c>
      <c r="G70" s="241">
        <v>2021</v>
      </c>
      <c r="H70" s="168" t="s">
        <v>39</v>
      </c>
      <c r="I70" s="242"/>
      <c r="J70" s="33" t="s">
        <v>47</v>
      </c>
      <c r="K70" s="21" t="s">
        <v>45</v>
      </c>
      <c r="L70" s="241" t="s">
        <v>44</v>
      </c>
      <c r="M70" s="110">
        <v>0</v>
      </c>
      <c r="N70" s="57">
        <v>0</v>
      </c>
      <c r="O70" s="94">
        <v>0</v>
      </c>
      <c r="P70" s="57">
        <v>0</v>
      </c>
      <c r="Q70" s="106" t="s">
        <v>53</v>
      </c>
    </row>
    <row r="71" spans="1:17" ht="15" customHeight="1" x14ac:dyDescent="0.25">
      <c r="A71" s="166"/>
      <c r="B71" s="2">
        <v>58</v>
      </c>
      <c r="C71" s="21">
        <v>97</v>
      </c>
      <c r="D71" s="245" t="s">
        <v>19</v>
      </c>
      <c r="E71" s="2">
        <v>7</v>
      </c>
      <c r="F71" s="21">
        <v>5</v>
      </c>
      <c r="G71" s="241">
        <v>2021</v>
      </c>
      <c r="H71" s="170" t="s">
        <v>39</v>
      </c>
      <c r="I71" s="244"/>
      <c r="J71" s="32" t="s">
        <v>47</v>
      </c>
      <c r="K71" s="17" t="s">
        <v>45</v>
      </c>
      <c r="L71" s="245" t="s">
        <v>44</v>
      </c>
      <c r="M71" s="110">
        <v>0</v>
      </c>
      <c r="N71" s="57">
        <v>0</v>
      </c>
      <c r="O71" s="94">
        <v>0</v>
      </c>
      <c r="P71" s="57">
        <v>0</v>
      </c>
      <c r="Q71" s="106" t="s">
        <v>53</v>
      </c>
    </row>
    <row r="72" spans="1:17" ht="15" customHeight="1" x14ac:dyDescent="0.25">
      <c r="A72" s="166"/>
      <c r="B72" s="1">
        <v>101</v>
      </c>
      <c r="C72" s="18">
        <v>2</v>
      </c>
      <c r="D72" s="241" t="s">
        <v>19</v>
      </c>
      <c r="E72" s="1">
        <v>24</v>
      </c>
      <c r="F72" s="18">
        <v>1</v>
      </c>
      <c r="G72" s="1">
        <v>2021</v>
      </c>
      <c r="H72" s="168" t="s">
        <v>40</v>
      </c>
      <c r="I72" s="2"/>
      <c r="J72" s="33" t="s">
        <v>47</v>
      </c>
      <c r="K72" s="33" t="s">
        <v>45</v>
      </c>
      <c r="L72" s="39" t="s">
        <v>44</v>
      </c>
      <c r="M72" s="110">
        <v>0</v>
      </c>
      <c r="N72" s="57">
        <v>0</v>
      </c>
      <c r="O72" s="57">
        <v>0</v>
      </c>
      <c r="P72" s="57">
        <v>0</v>
      </c>
      <c r="Q72" s="106" t="s">
        <v>53</v>
      </c>
    </row>
    <row r="73" spans="1:17" ht="15" customHeight="1" x14ac:dyDescent="0.25">
      <c r="A73" s="166"/>
      <c r="B73" s="5">
        <v>102</v>
      </c>
      <c r="C73" s="17">
        <v>4</v>
      </c>
      <c r="D73" s="25" t="s">
        <v>19</v>
      </c>
      <c r="E73" s="5">
        <v>4</v>
      </c>
      <c r="F73" s="17">
        <v>2</v>
      </c>
      <c r="G73" s="5">
        <v>2021</v>
      </c>
      <c r="H73" s="170" t="s">
        <v>40</v>
      </c>
      <c r="I73" s="43"/>
      <c r="J73" s="26" t="s">
        <v>47</v>
      </c>
      <c r="K73" s="32" t="s">
        <v>45</v>
      </c>
      <c r="L73" s="26" t="s">
        <v>44</v>
      </c>
      <c r="M73" s="110">
        <v>0</v>
      </c>
      <c r="N73" s="57">
        <v>0</v>
      </c>
      <c r="O73" s="57">
        <v>0</v>
      </c>
      <c r="P73" s="57">
        <v>0</v>
      </c>
      <c r="Q73" s="93" t="s">
        <v>53</v>
      </c>
    </row>
    <row r="74" spans="1:17" ht="15" customHeight="1" x14ac:dyDescent="0.25">
      <c r="A74" s="166"/>
      <c r="B74" s="5">
        <v>103</v>
      </c>
      <c r="C74" s="17">
        <v>5</v>
      </c>
      <c r="D74" s="25" t="s">
        <v>19</v>
      </c>
      <c r="E74" s="5">
        <v>4</v>
      </c>
      <c r="F74" s="17">
        <v>2</v>
      </c>
      <c r="G74" s="5">
        <v>2021</v>
      </c>
      <c r="H74" s="170" t="s">
        <v>40</v>
      </c>
      <c r="I74" s="43"/>
      <c r="J74" s="26" t="s">
        <v>47</v>
      </c>
      <c r="K74" s="32" t="s">
        <v>45</v>
      </c>
      <c r="L74" s="26" t="s">
        <v>44</v>
      </c>
      <c r="M74" s="110">
        <v>0</v>
      </c>
      <c r="N74" s="57">
        <v>0</v>
      </c>
      <c r="O74" s="57">
        <v>0</v>
      </c>
      <c r="P74" s="57">
        <v>0</v>
      </c>
      <c r="Q74" s="93" t="s">
        <v>53</v>
      </c>
    </row>
    <row r="75" spans="1:17" ht="15" customHeight="1" x14ac:dyDescent="0.25">
      <c r="A75" s="166"/>
      <c r="B75" s="5">
        <v>104</v>
      </c>
      <c r="C75" s="17">
        <v>6</v>
      </c>
      <c r="D75" s="25" t="s">
        <v>19</v>
      </c>
      <c r="E75" s="5">
        <v>11</v>
      </c>
      <c r="F75" s="17">
        <v>2</v>
      </c>
      <c r="G75" s="5">
        <v>2021</v>
      </c>
      <c r="H75" s="170" t="s">
        <v>40</v>
      </c>
      <c r="I75" s="43"/>
      <c r="J75" s="26" t="s">
        <v>47</v>
      </c>
      <c r="K75" s="32" t="s">
        <v>45</v>
      </c>
      <c r="L75" s="26" t="s">
        <v>44</v>
      </c>
      <c r="M75" s="110">
        <v>0</v>
      </c>
      <c r="N75" s="57">
        <v>0</v>
      </c>
      <c r="O75" s="57">
        <v>0</v>
      </c>
      <c r="P75" s="57">
        <v>0</v>
      </c>
      <c r="Q75" s="93" t="s">
        <v>53</v>
      </c>
    </row>
    <row r="76" spans="1:17" ht="15" customHeight="1" x14ac:dyDescent="0.25">
      <c r="A76" s="166"/>
      <c r="B76" s="5">
        <v>105</v>
      </c>
      <c r="C76" s="17">
        <v>7</v>
      </c>
      <c r="D76" s="25" t="s">
        <v>19</v>
      </c>
      <c r="E76" s="5">
        <v>12</v>
      </c>
      <c r="F76" s="17">
        <v>2</v>
      </c>
      <c r="G76" s="5">
        <v>2021</v>
      </c>
      <c r="H76" s="170" t="s">
        <v>40</v>
      </c>
      <c r="I76" s="43"/>
      <c r="J76" s="26" t="s">
        <v>47</v>
      </c>
      <c r="K76" s="32" t="s">
        <v>45</v>
      </c>
      <c r="L76" s="26" t="s">
        <v>44</v>
      </c>
      <c r="M76" s="110">
        <v>0</v>
      </c>
      <c r="N76" s="57">
        <v>0</v>
      </c>
      <c r="O76" s="57">
        <v>0</v>
      </c>
      <c r="P76" s="57">
        <v>0</v>
      </c>
      <c r="Q76" s="93" t="s">
        <v>53</v>
      </c>
    </row>
    <row r="77" spans="1:17" ht="15" customHeight="1" x14ac:dyDescent="0.25">
      <c r="A77" s="166"/>
      <c r="B77" s="5">
        <v>106</v>
      </c>
      <c r="C77" s="17">
        <v>8</v>
      </c>
      <c r="D77" s="25" t="s">
        <v>19</v>
      </c>
      <c r="E77" s="5">
        <v>12</v>
      </c>
      <c r="F77" s="17">
        <v>2</v>
      </c>
      <c r="G77" s="5">
        <v>2021</v>
      </c>
      <c r="H77" s="170" t="s">
        <v>40</v>
      </c>
      <c r="I77" s="43"/>
      <c r="J77" s="26" t="s">
        <v>47</v>
      </c>
      <c r="K77" s="32" t="s">
        <v>45</v>
      </c>
      <c r="L77" s="26" t="s">
        <v>44</v>
      </c>
      <c r="M77" s="110">
        <v>0</v>
      </c>
      <c r="N77" s="57">
        <v>0</v>
      </c>
      <c r="O77" s="57">
        <v>0</v>
      </c>
      <c r="P77" s="57">
        <v>0</v>
      </c>
      <c r="Q77" s="93" t="s">
        <v>53</v>
      </c>
    </row>
    <row r="78" spans="1:17" ht="15" customHeight="1" x14ac:dyDescent="0.25">
      <c r="A78" s="166"/>
      <c r="B78" s="5">
        <v>107</v>
      </c>
      <c r="C78" s="17">
        <v>9</v>
      </c>
      <c r="D78" s="25" t="s">
        <v>19</v>
      </c>
      <c r="E78" s="5">
        <v>21</v>
      </c>
      <c r="F78" s="17">
        <v>2</v>
      </c>
      <c r="G78" s="5">
        <v>2021</v>
      </c>
      <c r="H78" s="170" t="s">
        <v>40</v>
      </c>
      <c r="I78" s="43"/>
      <c r="J78" s="26" t="s">
        <v>47</v>
      </c>
      <c r="K78" s="32" t="s">
        <v>45</v>
      </c>
      <c r="L78" s="26" t="s">
        <v>44</v>
      </c>
      <c r="M78" s="110">
        <v>0</v>
      </c>
      <c r="N78" s="57">
        <v>0</v>
      </c>
      <c r="O78" s="57">
        <v>0</v>
      </c>
      <c r="P78" s="57">
        <v>0</v>
      </c>
      <c r="Q78" s="93" t="s">
        <v>53</v>
      </c>
    </row>
    <row r="79" spans="1:17" ht="15" customHeight="1" x14ac:dyDescent="0.25">
      <c r="A79" s="166"/>
      <c r="B79" s="5">
        <v>108</v>
      </c>
      <c r="C79" s="17">
        <v>10</v>
      </c>
      <c r="D79" s="25" t="s">
        <v>19</v>
      </c>
      <c r="E79" s="5">
        <v>22</v>
      </c>
      <c r="F79" s="17">
        <v>2</v>
      </c>
      <c r="G79" s="5">
        <v>2021</v>
      </c>
      <c r="H79" s="170" t="s">
        <v>40</v>
      </c>
      <c r="I79" s="43"/>
      <c r="J79" s="26" t="s">
        <v>47</v>
      </c>
      <c r="K79" s="32" t="s">
        <v>45</v>
      </c>
      <c r="L79" s="26" t="s">
        <v>44</v>
      </c>
      <c r="M79" s="110">
        <v>0</v>
      </c>
      <c r="N79" s="57">
        <v>0</v>
      </c>
      <c r="O79" s="57">
        <v>0</v>
      </c>
      <c r="P79" s="57">
        <v>0</v>
      </c>
      <c r="Q79" s="93" t="s">
        <v>53</v>
      </c>
    </row>
    <row r="80" spans="1:17" ht="15" customHeight="1" x14ac:dyDescent="0.25">
      <c r="A80" s="166"/>
      <c r="B80" s="5">
        <v>109</v>
      </c>
      <c r="C80" s="17">
        <v>11</v>
      </c>
      <c r="D80" s="25" t="s">
        <v>19</v>
      </c>
      <c r="E80" s="5">
        <v>23</v>
      </c>
      <c r="F80" s="17">
        <v>2</v>
      </c>
      <c r="G80" s="5">
        <v>2021</v>
      </c>
      <c r="H80" s="170" t="s">
        <v>40</v>
      </c>
      <c r="I80" s="43"/>
      <c r="J80" s="26" t="s">
        <v>47</v>
      </c>
      <c r="K80" s="32" t="s">
        <v>45</v>
      </c>
      <c r="L80" s="26" t="s">
        <v>44</v>
      </c>
      <c r="M80" s="110">
        <v>0</v>
      </c>
      <c r="N80" s="57">
        <v>0</v>
      </c>
      <c r="O80" s="57">
        <v>0</v>
      </c>
      <c r="P80" s="57">
        <v>0</v>
      </c>
      <c r="Q80" s="93" t="s">
        <v>53</v>
      </c>
    </row>
    <row r="81" spans="1:17" ht="15" customHeight="1" x14ac:dyDescent="0.25">
      <c r="A81" s="166"/>
      <c r="B81" s="5">
        <v>110</v>
      </c>
      <c r="C81" s="17">
        <v>12</v>
      </c>
      <c r="D81" s="25" t="s">
        <v>19</v>
      </c>
      <c r="E81" s="5">
        <v>8</v>
      </c>
      <c r="F81" s="17">
        <v>3</v>
      </c>
      <c r="G81" s="5">
        <v>2021</v>
      </c>
      <c r="H81" s="170" t="s">
        <v>40</v>
      </c>
      <c r="I81" s="43"/>
      <c r="J81" s="26" t="s">
        <v>47</v>
      </c>
      <c r="K81" s="32" t="s">
        <v>45</v>
      </c>
      <c r="L81" s="26" t="s">
        <v>44</v>
      </c>
      <c r="M81" s="110">
        <v>0</v>
      </c>
      <c r="N81" s="57">
        <v>0</v>
      </c>
      <c r="O81" s="57">
        <v>0</v>
      </c>
      <c r="P81" s="57">
        <v>0</v>
      </c>
      <c r="Q81" s="93" t="s">
        <v>53</v>
      </c>
    </row>
    <row r="82" spans="1:17" ht="15" customHeight="1" x14ac:dyDescent="0.25">
      <c r="A82" s="166"/>
      <c r="B82" s="5">
        <v>111</v>
      </c>
      <c r="C82" s="17">
        <v>13</v>
      </c>
      <c r="D82" s="25" t="s">
        <v>19</v>
      </c>
      <c r="E82" s="5">
        <v>9</v>
      </c>
      <c r="F82" s="17">
        <v>3</v>
      </c>
      <c r="G82" s="5">
        <v>2021</v>
      </c>
      <c r="H82" s="170" t="s">
        <v>40</v>
      </c>
      <c r="I82" s="43"/>
      <c r="J82" s="26" t="s">
        <v>47</v>
      </c>
      <c r="K82" s="32" t="s">
        <v>45</v>
      </c>
      <c r="L82" s="26" t="s">
        <v>44</v>
      </c>
      <c r="M82" s="110">
        <v>0</v>
      </c>
      <c r="N82" s="57">
        <v>0</v>
      </c>
      <c r="O82" s="57">
        <v>0</v>
      </c>
      <c r="P82" s="57">
        <v>0</v>
      </c>
      <c r="Q82" s="93" t="s">
        <v>53</v>
      </c>
    </row>
    <row r="83" spans="1:17" ht="15" customHeight="1" x14ac:dyDescent="0.25">
      <c r="A83" s="166"/>
      <c r="B83" s="5">
        <v>112</v>
      </c>
      <c r="C83" s="17">
        <v>14</v>
      </c>
      <c r="D83" s="25" t="s">
        <v>19</v>
      </c>
      <c r="E83" s="5">
        <v>9</v>
      </c>
      <c r="F83" s="17">
        <v>3</v>
      </c>
      <c r="G83" s="5">
        <v>2021</v>
      </c>
      <c r="H83" s="170" t="s">
        <v>40</v>
      </c>
      <c r="I83" s="43"/>
      <c r="J83" s="26" t="s">
        <v>47</v>
      </c>
      <c r="K83" s="32" t="s">
        <v>45</v>
      </c>
      <c r="L83" s="26" t="s">
        <v>44</v>
      </c>
      <c r="M83" s="110">
        <v>0</v>
      </c>
      <c r="N83" s="57">
        <v>0</v>
      </c>
      <c r="O83" s="57">
        <v>0</v>
      </c>
      <c r="P83" s="57">
        <v>0</v>
      </c>
      <c r="Q83" s="93" t="s">
        <v>53</v>
      </c>
    </row>
    <row r="84" spans="1:17" ht="15" customHeight="1" x14ac:dyDescent="0.25">
      <c r="A84" s="166"/>
      <c r="B84" s="5">
        <v>113</v>
      </c>
      <c r="C84" s="17">
        <v>15</v>
      </c>
      <c r="D84" s="25" t="s">
        <v>19</v>
      </c>
      <c r="E84" s="5">
        <v>14</v>
      </c>
      <c r="F84" s="17">
        <v>2</v>
      </c>
      <c r="G84" s="5">
        <v>2021</v>
      </c>
      <c r="H84" s="170" t="s">
        <v>40</v>
      </c>
      <c r="I84" s="43"/>
      <c r="J84" s="26" t="s">
        <v>47</v>
      </c>
      <c r="K84" s="32" t="s">
        <v>45</v>
      </c>
      <c r="L84" s="26" t="s">
        <v>44</v>
      </c>
      <c r="M84" s="110">
        <v>0</v>
      </c>
      <c r="N84" s="57">
        <v>0</v>
      </c>
      <c r="O84" s="57">
        <v>0</v>
      </c>
      <c r="P84" s="57" t="s">
        <v>2</v>
      </c>
      <c r="Q84" s="93" t="s">
        <v>51</v>
      </c>
    </row>
    <row r="85" spans="1:17" ht="15" customHeight="1" x14ac:dyDescent="0.25">
      <c r="A85" s="166"/>
      <c r="B85" s="5">
        <v>114</v>
      </c>
      <c r="C85" s="17">
        <v>16</v>
      </c>
      <c r="D85" s="25" t="s">
        <v>19</v>
      </c>
      <c r="E85" s="5">
        <v>21</v>
      </c>
      <c r="F85" s="17">
        <v>2</v>
      </c>
      <c r="G85" s="5">
        <v>2021</v>
      </c>
      <c r="H85" s="170" t="s">
        <v>40</v>
      </c>
      <c r="I85" s="43"/>
      <c r="J85" s="26" t="s">
        <v>47</v>
      </c>
      <c r="K85" s="32" t="s">
        <v>45</v>
      </c>
      <c r="L85" s="26" t="s">
        <v>44</v>
      </c>
      <c r="M85" s="110">
        <v>0</v>
      </c>
      <c r="N85" s="57">
        <v>0</v>
      </c>
      <c r="O85" s="57">
        <v>0</v>
      </c>
      <c r="P85" s="57">
        <v>0</v>
      </c>
      <c r="Q85" s="93" t="s">
        <v>53</v>
      </c>
    </row>
    <row r="86" spans="1:17" ht="15" customHeight="1" x14ac:dyDescent="0.25">
      <c r="A86" s="166"/>
      <c r="B86" s="5">
        <v>115</v>
      </c>
      <c r="C86" s="17">
        <v>17</v>
      </c>
      <c r="D86" s="25" t="s">
        <v>19</v>
      </c>
      <c r="E86" s="5">
        <v>16</v>
      </c>
      <c r="F86" s="17">
        <v>2</v>
      </c>
      <c r="G86" s="5">
        <v>2021</v>
      </c>
      <c r="H86" s="170" t="s">
        <v>40</v>
      </c>
      <c r="I86" s="43"/>
      <c r="J86" s="26" t="s">
        <v>47</v>
      </c>
      <c r="K86" s="32" t="s">
        <v>45</v>
      </c>
      <c r="L86" s="26" t="s">
        <v>44</v>
      </c>
      <c r="M86" s="110">
        <v>0</v>
      </c>
      <c r="N86" s="57">
        <v>0</v>
      </c>
      <c r="O86" s="57">
        <v>0</v>
      </c>
      <c r="P86" s="57">
        <v>0</v>
      </c>
      <c r="Q86" s="93" t="s">
        <v>53</v>
      </c>
    </row>
    <row r="87" spans="1:17" ht="15" customHeight="1" x14ac:dyDescent="0.25">
      <c r="A87" s="166"/>
      <c r="B87" s="5">
        <v>116</v>
      </c>
      <c r="C87" s="17">
        <v>18</v>
      </c>
      <c r="D87" s="25" t="s">
        <v>19</v>
      </c>
      <c r="E87" s="5">
        <v>25</v>
      </c>
      <c r="F87" s="17">
        <v>2</v>
      </c>
      <c r="G87" s="5">
        <v>2021</v>
      </c>
      <c r="H87" s="170" t="s">
        <v>40</v>
      </c>
      <c r="I87" s="43"/>
      <c r="J87" s="26" t="s">
        <v>47</v>
      </c>
      <c r="K87" s="32" t="s">
        <v>45</v>
      </c>
      <c r="L87" s="26" t="s">
        <v>44</v>
      </c>
      <c r="M87" s="110">
        <v>0</v>
      </c>
      <c r="N87" s="57">
        <v>0</v>
      </c>
      <c r="O87" s="57">
        <v>0</v>
      </c>
      <c r="P87" s="57">
        <v>0</v>
      </c>
      <c r="Q87" s="93" t="s">
        <v>53</v>
      </c>
    </row>
    <row r="88" spans="1:17" ht="15" customHeight="1" x14ac:dyDescent="0.25">
      <c r="A88" s="166"/>
      <c r="B88" s="5">
        <v>117</v>
      </c>
      <c r="C88" s="17">
        <v>21</v>
      </c>
      <c r="D88" s="25" t="s">
        <v>19</v>
      </c>
      <c r="E88" s="5">
        <v>19</v>
      </c>
      <c r="F88" s="17">
        <v>1</v>
      </c>
      <c r="G88" s="5">
        <v>2021</v>
      </c>
      <c r="H88" s="170" t="s">
        <v>40</v>
      </c>
      <c r="I88" s="43"/>
      <c r="J88" s="5" t="s">
        <v>48</v>
      </c>
      <c r="K88" s="32" t="s">
        <v>45</v>
      </c>
      <c r="L88" s="26" t="s">
        <v>44</v>
      </c>
      <c r="M88" s="110">
        <v>0</v>
      </c>
      <c r="N88" s="57" t="s">
        <v>2</v>
      </c>
      <c r="O88" s="57">
        <v>0</v>
      </c>
      <c r="P88" s="57">
        <v>0</v>
      </c>
      <c r="Q88" s="93" t="s">
        <v>51</v>
      </c>
    </row>
    <row r="89" spans="1:17" ht="15" customHeight="1" x14ac:dyDescent="0.25">
      <c r="A89" s="166"/>
      <c r="B89" s="15">
        <v>118</v>
      </c>
      <c r="C89" s="21">
        <v>27</v>
      </c>
      <c r="D89" s="20" t="s">
        <v>19</v>
      </c>
      <c r="E89" s="15">
        <v>15</v>
      </c>
      <c r="F89" s="21">
        <v>5</v>
      </c>
      <c r="G89" s="15">
        <v>2021</v>
      </c>
      <c r="H89" s="168" t="s">
        <v>40</v>
      </c>
      <c r="I89" s="2"/>
      <c r="J89" s="23" t="s">
        <v>47</v>
      </c>
      <c r="K89" s="33" t="s">
        <v>45</v>
      </c>
      <c r="L89" s="23" t="s">
        <v>44</v>
      </c>
      <c r="M89" s="110">
        <v>0</v>
      </c>
      <c r="N89" s="57">
        <v>0</v>
      </c>
      <c r="O89" s="57">
        <v>0</v>
      </c>
      <c r="P89" s="57" t="s">
        <v>2</v>
      </c>
      <c r="Q89" s="93" t="s">
        <v>51</v>
      </c>
    </row>
    <row r="90" spans="1:17" ht="15" customHeight="1" x14ac:dyDescent="0.25">
      <c r="A90" s="166"/>
      <c r="B90" s="13">
        <v>119</v>
      </c>
      <c r="C90" s="19">
        <v>29</v>
      </c>
      <c r="D90" s="28" t="s">
        <v>19</v>
      </c>
      <c r="E90" s="13">
        <v>11</v>
      </c>
      <c r="F90" s="19">
        <v>5</v>
      </c>
      <c r="G90" s="13">
        <v>2021</v>
      </c>
      <c r="H90" s="171" t="s">
        <v>40</v>
      </c>
      <c r="I90" s="4"/>
      <c r="J90" s="29" t="s">
        <v>47</v>
      </c>
      <c r="K90" s="35" t="s">
        <v>45</v>
      </c>
      <c r="L90" s="29" t="s">
        <v>44</v>
      </c>
      <c r="M90" s="110">
        <v>0</v>
      </c>
      <c r="N90" s="57">
        <v>0</v>
      </c>
      <c r="O90" s="57">
        <v>0</v>
      </c>
      <c r="P90" s="57" t="s">
        <v>2</v>
      </c>
      <c r="Q90" s="93" t="s">
        <v>51</v>
      </c>
    </row>
    <row r="91" spans="1:17" ht="15" customHeight="1" x14ac:dyDescent="0.25">
      <c r="A91" s="166"/>
      <c r="B91" s="13">
        <v>120</v>
      </c>
      <c r="C91" s="19">
        <v>31</v>
      </c>
      <c r="D91" s="28" t="s">
        <v>19</v>
      </c>
      <c r="E91" s="13">
        <v>16</v>
      </c>
      <c r="F91" s="21">
        <v>3</v>
      </c>
      <c r="G91" s="15">
        <v>2021</v>
      </c>
      <c r="H91" s="168" t="s">
        <v>40</v>
      </c>
      <c r="I91" s="2"/>
      <c r="J91" s="33" t="s">
        <v>47</v>
      </c>
      <c r="K91" s="35" t="s">
        <v>45</v>
      </c>
      <c r="L91" s="29" t="s">
        <v>44</v>
      </c>
      <c r="M91" s="110">
        <v>0</v>
      </c>
      <c r="N91" s="57">
        <v>0</v>
      </c>
      <c r="O91" s="57">
        <v>0</v>
      </c>
      <c r="P91" s="57">
        <v>0</v>
      </c>
      <c r="Q91" s="93" t="s">
        <v>53</v>
      </c>
    </row>
    <row r="92" spans="1:17" ht="15" customHeight="1" x14ac:dyDescent="0.25">
      <c r="A92" s="166"/>
      <c r="B92" s="13">
        <v>121</v>
      </c>
      <c r="C92" s="19">
        <v>32</v>
      </c>
      <c r="D92" s="28" t="s">
        <v>19</v>
      </c>
      <c r="E92" s="13">
        <v>22</v>
      </c>
      <c r="F92" s="19">
        <v>3</v>
      </c>
      <c r="G92" s="13">
        <v>2021</v>
      </c>
      <c r="H92" s="171" t="s">
        <v>40</v>
      </c>
      <c r="I92" s="4"/>
      <c r="J92" s="29" t="s">
        <v>47</v>
      </c>
      <c r="K92" s="35" t="s">
        <v>45</v>
      </c>
      <c r="L92" s="29" t="s">
        <v>44</v>
      </c>
      <c r="M92" s="110">
        <v>0</v>
      </c>
      <c r="N92" s="57">
        <v>0</v>
      </c>
      <c r="O92" s="57">
        <v>0</v>
      </c>
      <c r="P92" s="57">
        <v>0</v>
      </c>
      <c r="Q92" s="93" t="s">
        <v>53</v>
      </c>
    </row>
    <row r="93" spans="1:17" ht="15" customHeight="1" x14ac:dyDescent="0.25">
      <c r="A93" s="166"/>
      <c r="B93" s="13">
        <v>122</v>
      </c>
      <c r="C93" s="19">
        <v>33</v>
      </c>
      <c r="D93" s="28" t="s">
        <v>19</v>
      </c>
      <c r="E93" s="13">
        <v>2</v>
      </c>
      <c r="F93" s="19">
        <v>4</v>
      </c>
      <c r="G93" s="13">
        <v>2021</v>
      </c>
      <c r="H93" s="171" t="s">
        <v>40</v>
      </c>
      <c r="I93" s="4"/>
      <c r="J93" s="29" t="s">
        <v>47</v>
      </c>
      <c r="K93" s="35" t="s">
        <v>45</v>
      </c>
      <c r="L93" s="29" t="s">
        <v>44</v>
      </c>
      <c r="M93" s="110">
        <v>0</v>
      </c>
      <c r="N93" s="57">
        <v>0</v>
      </c>
      <c r="O93" s="57">
        <v>0</v>
      </c>
      <c r="P93" s="57">
        <v>0</v>
      </c>
      <c r="Q93" s="93" t="s">
        <v>53</v>
      </c>
    </row>
    <row r="94" spans="1:17" ht="15" customHeight="1" x14ac:dyDescent="0.25">
      <c r="A94" s="166"/>
      <c r="B94" s="13">
        <v>123</v>
      </c>
      <c r="C94" s="19">
        <v>34</v>
      </c>
      <c r="D94" s="28" t="s">
        <v>19</v>
      </c>
      <c r="E94" s="13">
        <v>9</v>
      </c>
      <c r="F94" s="19">
        <v>4</v>
      </c>
      <c r="G94" s="13">
        <v>2021</v>
      </c>
      <c r="H94" s="171" t="s">
        <v>40</v>
      </c>
      <c r="I94" s="4"/>
      <c r="J94" s="29" t="s">
        <v>47</v>
      </c>
      <c r="K94" s="35" t="s">
        <v>45</v>
      </c>
      <c r="L94" s="29" t="s">
        <v>44</v>
      </c>
      <c r="M94" s="110">
        <v>0</v>
      </c>
      <c r="N94" s="57">
        <v>0</v>
      </c>
      <c r="O94" s="57">
        <v>0</v>
      </c>
      <c r="P94" s="57">
        <v>0</v>
      </c>
      <c r="Q94" s="93" t="s">
        <v>53</v>
      </c>
    </row>
    <row r="95" spans="1:17" ht="15" customHeight="1" x14ac:dyDescent="0.25">
      <c r="A95" s="166"/>
      <c r="B95" s="13">
        <v>124</v>
      </c>
      <c r="C95" s="19">
        <v>39</v>
      </c>
      <c r="D95" s="28" t="s">
        <v>19</v>
      </c>
      <c r="E95" s="13">
        <v>18</v>
      </c>
      <c r="F95" s="19">
        <v>4</v>
      </c>
      <c r="G95" s="13">
        <v>2021</v>
      </c>
      <c r="H95" s="171" t="s">
        <v>40</v>
      </c>
      <c r="I95" s="4"/>
      <c r="J95" s="29" t="s">
        <v>47</v>
      </c>
      <c r="K95" s="35" t="s">
        <v>45</v>
      </c>
      <c r="L95" s="29" t="s">
        <v>44</v>
      </c>
      <c r="M95" s="110" t="s">
        <v>1</v>
      </c>
      <c r="N95" s="57">
        <v>0</v>
      </c>
      <c r="O95" s="57">
        <v>0</v>
      </c>
      <c r="P95" s="57">
        <v>0</v>
      </c>
      <c r="Q95" s="93" t="s">
        <v>51</v>
      </c>
    </row>
    <row r="96" spans="1:17" ht="15" customHeight="1" x14ac:dyDescent="0.25">
      <c r="A96" s="166"/>
      <c r="B96" s="13">
        <v>125</v>
      </c>
      <c r="C96" s="19">
        <v>49</v>
      </c>
      <c r="D96" s="28" t="s">
        <v>19</v>
      </c>
      <c r="E96" s="13">
        <v>18</v>
      </c>
      <c r="F96" s="19">
        <v>4</v>
      </c>
      <c r="G96" s="13">
        <v>2021</v>
      </c>
      <c r="H96" s="171" t="s">
        <v>40</v>
      </c>
      <c r="I96" s="4"/>
      <c r="J96" s="29" t="s">
        <v>47</v>
      </c>
      <c r="K96" s="35" t="s">
        <v>45</v>
      </c>
      <c r="L96" s="29" t="s">
        <v>44</v>
      </c>
      <c r="M96" s="110">
        <v>0</v>
      </c>
      <c r="N96" s="57">
        <v>0</v>
      </c>
      <c r="O96" s="57">
        <v>0</v>
      </c>
      <c r="P96" s="57">
        <v>0</v>
      </c>
      <c r="Q96" s="93" t="s">
        <v>53</v>
      </c>
    </row>
    <row r="97" spans="1:17" ht="15" customHeight="1" x14ac:dyDescent="0.25">
      <c r="A97" s="166"/>
      <c r="B97" s="13">
        <v>126</v>
      </c>
      <c r="C97" s="19">
        <v>54</v>
      </c>
      <c r="D97" s="28" t="s">
        <v>19</v>
      </c>
      <c r="E97" s="13">
        <v>22</v>
      </c>
      <c r="F97" s="19">
        <v>4</v>
      </c>
      <c r="G97" s="13">
        <v>2021</v>
      </c>
      <c r="H97" s="171" t="s">
        <v>40</v>
      </c>
      <c r="I97" s="4"/>
      <c r="J97" s="29" t="s">
        <v>47</v>
      </c>
      <c r="K97" s="35" t="s">
        <v>45</v>
      </c>
      <c r="L97" s="29" t="s">
        <v>44</v>
      </c>
      <c r="M97" s="110">
        <v>0</v>
      </c>
      <c r="N97" s="57">
        <v>0</v>
      </c>
      <c r="O97" s="57">
        <v>0</v>
      </c>
      <c r="P97" s="57">
        <v>0</v>
      </c>
      <c r="Q97" s="93" t="s">
        <v>53</v>
      </c>
    </row>
    <row r="98" spans="1:17" ht="15" customHeight="1" x14ac:dyDescent="0.25">
      <c r="A98" s="166"/>
      <c r="B98" s="13">
        <v>127</v>
      </c>
      <c r="C98" s="19">
        <v>55</v>
      </c>
      <c r="D98" s="28" t="s">
        <v>19</v>
      </c>
      <c r="E98" s="13">
        <v>18</v>
      </c>
      <c r="F98" s="19">
        <v>4</v>
      </c>
      <c r="G98" s="13">
        <v>2021</v>
      </c>
      <c r="H98" s="171" t="s">
        <v>40</v>
      </c>
      <c r="I98" s="4"/>
      <c r="J98" s="29" t="s">
        <v>47</v>
      </c>
      <c r="K98" s="35" t="s">
        <v>45</v>
      </c>
      <c r="L98" s="29" t="s">
        <v>44</v>
      </c>
      <c r="M98" s="110">
        <v>0</v>
      </c>
      <c r="N98" s="57">
        <v>0</v>
      </c>
      <c r="O98" s="57">
        <v>0</v>
      </c>
      <c r="P98" s="57">
        <v>0</v>
      </c>
      <c r="Q98" s="93" t="s">
        <v>53</v>
      </c>
    </row>
    <row r="99" spans="1:17" ht="15" customHeight="1" x14ac:dyDescent="0.25">
      <c r="A99" s="166"/>
      <c r="B99" s="13">
        <v>128</v>
      </c>
      <c r="C99" s="19">
        <v>76</v>
      </c>
      <c r="D99" s="28" t="s">
        <v>19</v>
      </c>
      <c r="E99" s="13">
        <v>23</v>
      </c>
      <c r="F99" s="19">
        <v>7</v>
      </c>
      <c r="G99" s="13">
        <v>2021</v>
      </c>
      <c r="H99" s="171" t="s">
        <v>40</v>
      </c>
      <c r="I99" s="4"/>
      <c r="J99" s="29" t="s">
        <v>47</v>
      </c>
      <c r="K99" s="35" t="s">
        <v>45</v>
      </c>
      <c r="L99" s="29" t="s">
        <v>44</v>
      </c>
      <c r="M99" s="110">
        <v>0</v>
      </c>
      <c r="N99" s="57">
        <v>0</v>
      </c>
      <c r="O99" s="57">
        <v>0</v>
      </c>
      <c r="P99" s="57">
        <v>0</v>
      </c>
      <c r="Q99" s="93" t="s">
        <v>53</v>
      </c>
    </row>
    <row r="100" spans="1:17" ht="15" customHeight="1" x14ac:dyDescent="0.25">
      <c r="A100" s="166"/>
      <c r="B100" s="13">
        <v>129</v>
      </c>
      <c r="C100" s="19">
        <v>77</v>
      </c>
      <c r="D100" s="28" t="s">
        <v>19</v>
      </c>
      <c r="E100" s="13">
        <v>20</v>
      </c>
      <c r="F100" s="19">
        <v>4</v>
      </c>
      <c r="G100" s="13">
        <v>2021</v>
      </c>
      <c r="H100" s="171" t="s">
        <v>40</v>
      </c>
      <c r="I100" s="4"/>
      <c r="J100" s="29" t="s">
        <v>47</v>
      </c>
      <c r="K100" s="35" t="s">
        <v>45</v>
      </c>
      <c r="L100" s="29" t="s">
        <v>44</v>
      </c>
      <c r="M100" s="110">
        <v>0</v>
      </c>
      <c r="N100" s="57" t="s">
        <v>2</v>
      </c>
      <c r="O100" s="57">
        <v>0</v>
      </c>
      <c r="P100" s="57">
        <v>0</v>
      </c>
      <c r="Q100" s="93" t="s">
        <v>51</v>
      </c>
    </row>
    <row r="101" spans="1:17" ht="15" customHeight="1" x14ac:dyDescent="0.25">
      <c r="A101" s="166"/>
      <c r="B101" s="13">
        <v>130</v>
      </c>
      <c r="C101" s="19">
        <v>83</v>
      </c>
      <c r="D101" s="28" t="s">
        <v>19</v>
      </c>
      <c r="E101" s="13">
        <v>29</v>
      </c>
      <c r="F101" s="19">
        <v>4</v>
      </c>
      <c r="G101" s="13">
        <v>2021</v>
      </c>
      <c r="H101" s="171" t="s">
        <v>40</v>
      </c>
      <c r="I101" s="4"/>
      <c r="J101" s="29" t="s">
        <v>47</v>
      </c>
      <c r="K101" s="35" t="s">
        <v>45</v>
      </c>
      <c r="L101" s="29" t="s">
        <v>44</v>
      </c>
      <c r="M101" s="110">
        <v>0</v>
      </c>
      <c r="N101" s="57">
        <v>0</v>
      </c>
      <c r="O101" s="57">
        <v>0</v>
      </c>
      <c r="P101" s="57">
        <v>0</v>
      </c>
      <c r="Q101" s="93" t="s">
        <v>53</v>
      </c>
    </row>
    <row r="102" spans="1:17" ht="15" customHeight="1" x14ac:dyDescent="0.25">
      <c r="A102" s="166"/>
      <c r="B102" s="1">
        <v>131</v>
      </c>
      <c r="C102" s="18">
        <v>1</v>
      </c>
      <c r="D102" s="10">
        <v>2</v>
      </c>
      <c r="E102" s="1">
        <v>8</v>
      </c>
      <c r="F102" s="18">
        <v>12</v>
      </c>
      <c r="G102" s="1">
        <v>2018</v>
      </c>
      <c r="H102" s="169" t="s">
        <v>40</v>
      </c>
      <c r="I102" s="45">
        <v>16515</v>
      </c>
      <c r="J102" s="6" t="s">
        <v>20</v>
      </c>
      <c r="K102" s="34" t="s">
        <v>21</v>
      </c>
      <c r="L102" s="6" t="s">
        <v>44</v>
      </c>
      <c r="M102" s="110">
        <v>0</v>
      </c>
      <c r="N102" s="57">
        <v>0</v>
      </c>
      <c r="O102" s="57">
        <v>0</v>
      </c>
      <c r="P102" s="57">
        <v>0</v>
      </c>
      <c r="Q102" s="93" t="s">
        <v>53</v>
      </c>
    </row>
    <row r="103" spans="1:17" ht="15" customHeight="1" x14ac:dyDescent="0.25">
      <c r="A103" s="166"/>
      <c r="B103" s="163">
        <v>132</v>
      </c>
      <c r="C103" s="17">
        <v>2</v>
      </c>
      <c r="D103" s="25">
        <v>7</v>
      </c>
      <c r="E103" s="5">
        <v>6</v>
      </c>
      <c r="F103" s="17">
        <v>12</v>
      </c>
      <c r="G103" s="5">
        <v>2018</v>
      </c>
      <c r="H103" s="170" t="s">
        <v>40</v>
      </c>
      <c r="I103" s="46">
        <v>15754</v>
      </c>
      <c r="J103" s="5" t="s">
        <v>22</v>
      </c>
      <c r="K103" s="32" t="s">
        <v>21</v>
      </c>
      <c r="L103" s="26" t="s">
        <v>44</v>
      </c>
      <c r="M103" s="110">
        <v>0</v>
      </c>
      <c r="N103" s="57">
        <v>0</v>
      </c>
      <c r="O103" s="57">
        <v>0</v>
      </c>
      <c r="P103" s="57">
        <v>0</v>
      </c>
      <c r="Q103" s="93" t="s">
        <v>53</v>
      </c>
    </row>
    <row r="104" spans="1:17" ht="15" customHeight="1" x14ac:dyDescent="0.25">
      <c r="A104" s="166"/>
      <c r="B104" s="163">
        <v>133</v>
      </c>
      <c r="C104" s="17">
        <v>3</v>
      </c>
      <c r="D104" s="25">
        <v>8</v>
      </c>
      <c r="E104" s="5">
        <v>30</v>
      </c>
      <c r="F104" s="17">
        <v>11</v>
      </c>
      <c r="G104" s="5">
        <v>2018</v>
      </c>
      <c r="H104" s="170" t="s">
        <v>40</v>
      </c>
      <c r="I104" s="46">
        <v>15859</v>
      </c>
      <c r="J104" s="5" t="s">
        <v>23</v>
      </c>
      <c r="K104" s="32" t="s">
        <v>21</v>
      </c>
      <c r="L104" s="26" t="s">
        <v>44</v>
      </c>
      <c r="M104" s="110">
        <v>0</v>
      </c>
      <c r="N104" s="57">
        <v>0</v>
      </c>
      <c r="O104" s="57">
        <v>0</v>
      </c>
      <c r="P104" s="57">
        <v>0</v>
      </c>
      <c r="Q104" s="93" t="s">
        <v>53</v>
      </c>
    </row>
    <row r="105" spans="1:17" ht="15" customHeight="1" x14ac:dyDescent="0.25">
      <c r="A105" s="166"/>
      <c r="B105" s="5">
        <v>134</v>
      </c>
      <c r="C105" s="17">
        <v>4</v>
      </c>
      <c r="D105" s="25">
        <v>10</v>
      </c>
      <c r="E105" s="5">
        <v>23</v>
      </c>
      <c r="F105" s="17">
        <v>11</v>
      </c>
      <c r="G105" s="5">
        <v>2018</v>
      </c>
      <c r="H105" s="170" t="s">
        <v>40</v>
      </c>
      <c r="I105" s="46">
        <v>15345</v>
      </c>
      <c r="J105" s="5" t="s">
        <v>24</v>
      </c>
      <c r="K105" s="32" t="s">
        <v>21</v>
      </c>
      <c r="L105" s="26" t="s">
        <v>44</v>
      </c>
      <c r="M105" s="110">
        <v>0</v>
      </c>
      <c r="N105" s="57">
        <v>0</v>
      </c>
      <c r="O105" s="57">
        <v>0</v>
      </c>
      <c r="P105" s="57" t="s">
        <v>2</v>
      </c>
      <c r="Q105" s="93" t="s">
        <v>51</v>
      </c>
    </row>
    <row r="106" spans="1:17" ht="15" customHeight="1" x14ac:dyDescent="0.25">
      <c r="A106" s="166"/>
      <c r="B106" s="5">
        <v>135</v>
      </c>
      <c r="C106" s="17">
        <v>5</v>
      </c>
      <c r="D106" s="25">
        <v>16</v>
      </c>
      <c r="E106" s="5">
        <v>20</v>
      </c>
      <c r="F106" s="17">
        <v>10</v>
      </c>
      <c r="G106" s="5">
        <v>2018</v>
      </c>
      <c r="H106" s="170" t="s">
        <v>40</v>
      </c>
      <c r="I106" s="46">
        <v>16515</v>
      </c>
      <c r="J106" s="5" t="s">
        <v>20</v>
      </c>
      <c r="K106" s="17" t="s">
        <v>21</v>
      </c>
      <c r="L106" s="26" t="s">
        <v>44</v>
      </c>
      <c r="M106" s="110">
        <v>0</v>
      </c>
      <c r="N106" s="57">
        <v>0</v>
      </c>
      <c r="O106" s="57">
        <v>0</v>
      </c>
      <c r="P106" s="57">
        <v>0</v>
      </c>
      <c r="Q106" s="93" t="s">
        <v>53</v>
      </c>
    </row>
    <row r="107" spans="1:17" ht="15" customHeight="1" x14ac:dyDescent="0.25">
      <c r="A107" s="166"/>
      <c r="B107" s="5">
        <v>136</v>
      </c>
      <c r="C107" s="17">
        <v>6</v>
      </c>
      <c r="D107" s="25">
        <v>17</v>
      </c>
      <c r="E107" s="5">
        <v>20</v>
      </c>
      <c r="F107" s="17">
        <v>10</v>
      </c>
      <c r="G107" s="5">
        <v>2018</v>
      </c>
      <c r="H107" s="170" t="s">
        <v>40</v>
      </c>
      <c r="I107" s="46">
        <v>16515</v>
      </c>
      <c r="J107" s="5" t="s">
        <v>20</v>
      </c>
      <c r="K107" s="17" t="s">
        <v>21</v>
      </c>
      <c r="L107" s="26" t="s">
        <v>44</v>
      </c>
      <c r="M107" s="110">
        <v>0</v>
      </c>
      <c r="N107" s="57">
        <v>0</v>
      </c>
      <c r="O107" s="57">
        <v>0</v>
      </c>
      <c r="P107" s="57">
        <v>0</v>
      </c>
      <c r="Q107" s="93" t="s">
        <v>53</v>
      </c>
    </row>
    <row r="108" spans="1:17" ht="15" customHeight="1" x14ac:dyDescent="0.25">
      <c r="A108" s="166"/>
      <c r="B108" s="163">
        <v>137</v>
      </c>
      <c r="C108" s="17">
        <v>7</v>
      </c>
      <c r="D108" s="25">
        <v>18</v>
      </c>
      <c r="E108" s="5">
        <v>30</v>
      </c>
      <c r="F108" s="17">
        <v>11</v>
      </c>
      <c r="G108" s="5">
        <v>2018</v>
      </c>
      <c r="H108" s="170" t="s">
        <v>40</v>
      </c>
      <c r="I108" s="46">
        <v>15859</v>
      </c>
      <c r="J108" s="5" t="s">
        <v>23</v>
      </c>
      <c r="K108" s="17" t="s">
        <v>21</v>
      </c>
      <c r="L108" s="26" t="s">
        <v>44</v>
      </c>
      <c r="M108" s="110">
        <v>0</v>
      </c>
      <c r="N108" s="57">
        <v>0</v>
      </c>
      <c r="O108" s="57">
        <v>0</v>
      </c>
      <c r="P108" s="57">
        <v>0</v>
      </c>
      <c r="Q108" s="93" t="s">
        <v>53</v>
      </c>
    </row>
    <row r="109" spans="1:17" ht="15" customHeight="1" x14ac:dyDescent="0.25">
      <c r="A109" s="166"/>
      <c r="B109" s="164">
        <v>138</v>
      </c>
      <c r="C109" s="17">
        <v>8</v>
      </c>
      <c r="D109" s="25">
        <v>25</v>
      </c>
      <c r="E109" s="5">
        <v>23</v>
      </c>
      <c r="F109" s="17">
        <v>11</v>
      </c>
      <c r="G109" s="5">
        <v>2018</v>
      </c>
      <c r="H109" s="170" t="s">
        <v>40</v>
      </c>
      <c r="I109" s="46">
        <v>15345</v>
      </c>
      <c r="J109" s="5" t="s">
        <v>24</v>
      </c>
      <c r="K109" s="17" t="s">
        <v>21</v>
      </c>
      <c r="L109" s="26" t="s">
        <v>44</v>
      </c>
      <c r="M109" s="110">
        <v>0</v>
      </c>
      <c r="N109" s="57">
        <v>0</v>
      </c>
      <c r="O109" s="57">
        <v>0</v>
      </c>
      <c r="P109" s="57">
        <v>0</v>
      </c>
      <c r="Q109" s="93" t="s">
        <v>53</v>
      </c>
    </row>
    <row r="110" spans="1:17" ht="15" customHeight="1" x14ac:dyDescent="0.25">
      <c r="A110" s="166"/>
      <c r="B110" s="114">
        <v>139</v>
      </c>
      <c r="C110" s="17">
        <v>9</v>
      </c>
      <c r="D110" s="25">
        <v>30</v>
      </c>
      <c r="E110" s="5">
        <v>20</v>
      </c>
      <c r="F110" s="17">
        <v>10</v>
      </c>
      <c r="G110" s="5">
        <v>2018</v>
      </c>
      <c r="H110" s="170" t="s">
        <v>40</v>
      </c>
      <c r="I110" s="46">
        <v>16515</v>
      </c>
      <c r="J110" s="5" t="s">
        <v>20</v>
      </c>
      <c r="K110" s="17" t="s">
        <v>21</v>
      </c>
      <c r="L110" s="26" t="s">
        <v>44</v>
      </c>
      <c r="M110" s="110" t="s">
        <v>1</v>
      </c>
      <c r="N110" s="57">
        <v>0</v>
      </c>
      <c r="O110" s="57">
        <v>0</v>
      </c>
      <c r="P110" s="57">
        <v>0</v>
      </c>
      <c r="Q110" s="93" t="s">
        <v>51</v>
      </c>
    </row>
    <row r="111" spans="1:17" ht="15" customHeight="1" x14ac:dyDescent="0.25">
      <c r="A111" s="166"/>
      <c r="B111" s="5">
        <v>140</v>
      </c>
      <c r="C111" s="17">
        <v>10</v>
      </c>
      <c r="D111" s="25">
        <v>31</v>
      </c>
      <c r="E111" s="5">
        <v>20</v>
      </c>
      <c r="F111" s="17">
        <v>10</v>
      </c>
      <c r="G111" s="5">
        <v>2018</v>
      </c>
      <c r="H111" s="170" t="s">
        <v>40</v>
      </c>
      <c r="I111" s="46">
        <v>16515</v>
      </c>
      <c r="J111" s="5" t="s">
        <v>20</v>
      </c>
      <c r="K111" s="17" t="s">
        <v>21</v>
      </c>
      <c r="L111" s="26" t="s">
        <v>44</v>
      </c>
      <c r="M111" s="110">
        <v>0</v>
      </c>
      <c r="N111" s="57">
        <v>0</v>
      </c>
      <c r="O111" s="57">
        <v>0</v>
      </c>
      <c r="P111" s="57">
        <v>0</v>
      </c>
      <c r="Q111" s="93" t="s">
        <v>53</v>
      </c>
    </row>
    <row r="112" spans="1:17" ht="15" customHeight="1" x14ac:dyDescent="0.25">
      <c r="A112" s="166"/>
      <c r="B112" s="153">
        <v>141</v>
      </c>
      <c r="C112" s="17">
        <v>11</v>
      </c>
      <c r="D112" s="25">
        <v>33</v>
      </c>
      <c r="E112" s="5">
        <v>23</v>
      </c>
      <c r="F112" s="17">
        <v>11</v>
      </c>
      <c r="G112" s="5">
        <v>2018</v>
      </c>
      <c r="H112" s="170" t="s">
        <v>40</v>
      </c>
      <c r="I112" s="46">
        <v>15345</v>
      </c>
      <c r="J112" s="5" t="s">
        <v>24</v>
      </c>
      <c r="K112" s="17" t="s">
        <v>21</v>
      </c>
      <c r="L112" s="26" t="s">
        <v>44</v>
      </c>
      <c r="M112" s="110">
        <v>0</v>
      </c>
      <c r="N112" s="57">
        <v>0</v>
      </c>
      <c r="O112" s="57">
        <v>0</v>
      </c>
      <c r="P112" s="57">
        <v>0</v>
      </c>
      <c r="Q112" s="93" t="s">
        <v>53</v>
      </c>
    </row>
    <row r="113" spans="1:17" ht="15" customHeight="1" x14ac:dyDescent="0.25">
      <c r="A113" s="166"/>
      <c r="B113" s="124">
        <v>142</v>
      </c>
      <c r="C113" s="17">
        <v>12</v>
      </c>
      <c r="D113" s="25">
        <v>41</v>
      </c>
      <c r="E113" s="5">
        <v>23</v>
      </c>
      <c r="F113" s="17">
        <v>11</v>
      </c>
      <c r="G113" s="5">
        <v>2018</v>
      </c>
      <c r="H113" s="170" t="s">
        <v>40</v>
      </c>
      <c r="I113" s="46">
        <v>15345</v>
      </c>
      <c r="J113" s="5" t="s">
        <v>24</v>
      </c>
      <c r="K113" s="17" t="s">
        <v>21</v>
      </c>
      <c r="L113" s="26" t="s">
        <v>44</v>
      </c>
      <c r="M113" s="110">
        <v>0</v>
      </c>
      <c r="N113" s="57">
        <v>0</v>
      </c>
      <c r="O113" s="57">
        <v>0</v>
      </c>
      <c r="P113" s="57">
        <v>0</v>
      </c>
      <c r="Q113" s="93" t="s">
        <v>53</v>
      </c>
    </row>
    <row r="114" spans="1:17" ht="15" customHeight="1" x14ac:dyDescent="0.25">
      <c r="A114" s="166"/>
      <c r="B114" s="1">
        <v>143</v>
      </c>
      <c r="C114" s="17">
        <v>13</v>
      </c>
      <c r="D114" s="25">
        <v>44</v>
      </c>
      <c r="E114" s="5">
        <v>20</v>
      </c>
      <c r="F114" s="17">
        <v>10</v>
      </c>
      <c r="G114" s="5">
        <v>2018</v>
      </c>
      <c r="H114" s="170" t="s">
        <v>40</v>
      </c>
      <c r="I114" s="46">
        <v>16515</v>
      </c>
      <c r="J114" s="5" t="s">
        <v>20</v>
      </c>
      <c r="K114" s="17" t="s">
        <v>21</v>
      </c>
      <c r="L114" s="26" t="s">
        <v>44</v>
      </c>
      <c r="M114" s="110">
        <v>0</v>
      </c>
      <c r="N114" s="57">
        <v>0</v>
      </c>
      <c r="O114" s="57">
        <v>0</v>
      </c>
      <c r="P114" s="57">
        <v>0</v>
      </c>
      <c r="Q114" s="93" t="s">
        <v>53</v>
      </c>
    </row>
    <row r="115" spans="1:17" ht="15" customHeight="1" x14ac:dyDescent="0.25">
      <c r="A115" s="166"/>
      <c r="B115" s="5">
        <v>144</v>
      </c>
      <c r="C115" s="17">
        <v>14</v>
      </c>
      <c r="D115" s="25">
        <v>54</v>
      </c>
      <c r="E115" s="5">
        <v>4</v>
      </c>
      <c r="F115" s="17">
        <v>12</v>
      </c>
      <c r="G115" s="5">
        <v>2018</v>
      </c>
      <c r="H115" s="170" t="s">
        <v>40</v>
      </c>
      <c r="I115" s="46">
        <v>16818</v>
      </c>
      <c r="J115" s="5" t="s">
        <v>25</v>
      </c>
      <c r="K115" s="17" t="s">
        <v>21</v>
      </c>
      <c r="L115" s="26" t="s">
        <v>44</v>
      </c>
      <c r="M115" s="110">
        <v>0</v>
      </c>
      <c r="N115" s="57">
        <v>0</v>
      </c>
      <c r="O115" s="57">
        <v>0</v>
      </c>
      <c r="P115" s="57">
        <v>0</v>
      </c>
      <c r="Q115" s="93" t="s">
        <v>53</v>
      </c>
    </row>
    <row r="116" spans="1:17" ht="15" customHeight="1" x14ac:dyDescent="0.25">
      <c r="A116" s="166"/>
      <c r="B116" s="163">
        <v>145</v>
      </c>
      <c r="C116" s="17">
        <v>15</v>
      </c>
      <c r="D116" s="25">
        <v>57</v>
      </c>
      <c r="E116" s="5">
        <v>9</v>
      </c>
      <c r="F116" s="17">
        <v>11</v>
      </c>
      <c r="G116" s="5">
        <v>2018</v>
      </c>
      <c r="H116" s="170" t="s">
        <v>40</v>
      </c>
      <c r="I116" s="46">
        <v>15837</v>
      </c>
      <c r="J116" s="5" t="s">
        <v>26</v>
      </c>
      <c r="K116" s="17" t="s">
        <v>21</v>
      </c>
      <c r="L116" s="26" t="s">
        <v>44</v>
      </c>
      <c r="M116" s="110">
        <v>0</v>
      </c>
      <c r="N116" s="57">
        <v>0</v>
      </c>
      <c r="O116" s="57">
        <v>0</v>
      </c>
      <c r="P116" s="57">
        <v>0</v>
      </c>
      <c r="Q116" s="93" t="s">
        <v>53</v>
      </c>
    </row>
    <row r="117" spans="1:17" ht="15" customHeight="1" x14ac:dyDescent="0.25">
      <c r="A117" s="166"/>
      <c r="B117" s="163">
        <v>146</v>
      </c>
      <c r="C117" s="17">
        <v>16</v>
      </c>
      <c r="D117" s="25">
        <v>58</v>
      </c>
      <c r="E117" s="5">
        <v>6</v>
      </c>
      <c r="F117" s="17">
        <v>12</v>
      </c>
      <c r="G117" s="5">
        <v>2018</v>
      </c>
      <c r="H117" s="170" t="s">
        <v>40</v>
      </c>
      <c r="I117" s="46">
        <v>15754</v>
      </c>
      <c r="J117" s="5" t="s">
        <v>22</v>
      </c>
      <c r="K117" s="17" t="s">
        <v>21</v>
      </c>
      <c r="L117" s="26" t="s">
        <v>44</v>
      </c>
      <c r="M117" s="110">
        <v>0</v>
      </c>
      <c r="N117" s="57">
        <v>0</v>
      </c>
      <c r="O117" s="57">
        <v>0</v>
      </c>
      <c r="P117" s="57">
        <v>0</v>
      </c>
      <c r="Q117" s="93" t="s">
        <v>53</v>
      </c>
    </row>
    <row r="118" spans="1:17" ht="15" customHeight="1" x14ac:dyDescent="0.25">
      <c r="A118" s="166"/>
      <c r="B118" s="5">
        <v>147</v>
      </c>
      <c r="C118" s="17">
        <v>17</v>
      </c>
      <c r="D118" s="25">
        <v>64</v>
      </c>
      <c r="E118" s="5">
        <v>6</v>
      </c>
      <c r="F118" s="17">
        <v>12</v>
      </c>
      <c r="G118" s="5">
        <v>2018</v>
      </c>
      <c r="H118" s="170" t="s">
        <v>40</v>
      </c>
      <c r="I118" s="46">
        <v>15754</v>
      </c>
      <c r="J118" s="5" t="s">
        <v>22</v>
      </c>
      <c r="K118" s="17" t="s">
        <v>21</v>
      </c>
      <c r="L118" s="26" t="s">
        <v>44</v>
      </c>
      <c r="M118" s="110">
        <v>0</v>
      </c>
      <c r="N118" s="57">
        <v>0</v>
      </c>
      <c r="O118" s="57">
        <v>0</v>
      </c>
      <c r="P118" s="57">
        <v>0</v>
      </c>
      <c r="Q118" s="93" t="s">
        <v>53</v>
      </c>
    </row>
    <row r="119" spans="1:17" ht="15" customHeight="1" x14ac:dyDescent="0.25">
      <c r="A119" s="166"/>
      <c r="B119" s="5">
        <v>148</v>
      </c>
      <c r="C119" s="17">
        <v>18</v>
      </c>
      <c r="D119" s="25">
        <v>65</v>
      </c>
      <c r="E119" s="5">
        <v>4</v>
      </c>
      <c r="F119" s="17">
        <v>12</v>
      </c>
      <c r="G119" s="5">
        <v>2018</v>
      </c>
      <c r="H119" s="170" t="s">
        <v>40</v>
      </c>
      <c r="I119" s="43"/>
      <c r="J119" s="5" t="s">
        <v>25</v>
      </c>
      <c r="K119" s="17" t="s">
        <v>21</v>
      </c>
      <c r="L119" s="26" t="s">
        <v>44</v>
      </c>
      <c r="M119" s="110">
        <v>0</v>
      </c>
      <c r="N119" s="57">
        <v>0</v>
      </c>
      <c r="O119" s="57">
        <v>0</v>
      </c>
      <c r="P119" s="57">
        <v>0</v>
      </c>
      <c r="Q119" s="93" t="s">
        <v>53</v>
      </c>
    </row>
    <row r="120" spans="1:17" ht="15" customHeight="1" x14ac:dyDescent="0.25">
      <c r="A120" s="166"/>
      <c r="B120" s="5">
        <v>149</v>
      </c>
      <c r="C120" s="17">
        <v>19</v>
      </c>
      <c r="D120" s="25">
        <v>68</v>
      </c>
      <c r="E120" s="5">
        <v>6</v>
      </c>
      <c r="F120" s="17">
        <v>12</v>
      </c>
      <c r="G120" s="5">
        <v>2018</v>
      </c>
      <c r="H120" s="170" t="s">
        <v>40</v>
      </c>
      <c r="I120" s="46">
        <v>15754</v>
      </c>
      <c r="J120" s="5" t="s">
        <v>22</v>
      </c>
      <c r="K120" s="17" t="s">
        <v>21</v>
      </c>
      <c r="L120" s="26" t="s">
        <v>44</v>
      </c>
      <c r="M120" s="110">
        <v>0</v>
      </c>
      <c r="N120" s="57">
        <v>0</v>
      </c>
      <c r="O120" s="57">
        <v>0</v>
      </c>
      <c r="P120" s="57">
        <v>0</v>
      </c>
      <c r="Q120" s="93" t="s">
        <v>53</v>
      </c>
    </row>
    <row r="121" spans="1:17" ht="15" customHeight="1" x14ac:dyDescent="0.25">
      <c r="A121" s="166"/>
      <c r="B121" s="5">
        <v>150</v>
      </c>
      <c r="C121" s="17">
        <v>20</v>
      </c>
      <c r="D121" s="25">
        <v>69</v>
      </c>
      <c r="E121" s="5">
        <v>8</v>
      </c>
      <c r="F121" s="17">
        <v>12</v>
      </c>
      <c r="G121" s="5">
        <v>2018</v>
      </c>
      <c r="H121" s="170" t="s">
        <v>40</v>
      </c>
      <c r="I121" s="46">
        <v>16515</v>
      </c>
      <c r="J121" s="5" t="s">
        <v>20</v>
      </c>
      <c r="K121" s="17" t="s">
        <v>21</v>
      </c>
      <c r="L121" s="26" t="s">
        <v>44</v>
      </c>
      <c r="M121" s="110">
        <v>0</v>
      </c>
      <c r="N121" s="57">
        <v>0</v>
      </c>
      <c r="O121" s="57">
        <v>0</v>
      </c>
      <c r="P121" s="57">
        <v>0</v>
      </c>
      <c r="Q121" s="93" t="s">
        <v>53</v>
      </c>
    </row>
    <row r="122" spans="1:17" ht="15" customHeight="1" x14ac:dyDescent="0.25">
      <c r="A122" s="166"/>
      <c r="B122" s="5">
        <v>151</v>
      </c>
      <c r="C122" s="17">
        <v>21</v>
      </c>
      <c r="D122" s="25">
        <v>70</v>
      </c>
      <c r="E122" s="5">
        <v>4</v>
      </c>
      <c r="F122" s="17">
        <v>12</v>
      </c>
      <c r="G122" s="5">
        <v>2018</v>
      </c>
      <c r="H122" s="170" t="s">
        <v>40</v>
      </c>
      <c r="I122" s="46">
        <v>16818</v>
      </c>
      <c r="J122" s="5" t="s">
        <v>25</v>
      </c>
      <c r="K122" s="17" t="s">
        <v>21</v>
      </c>
      <c r="L122" s="26" t="s">
        <v>44</v>
      </c>
      <c r="M122" s="110">
        <v>0</v>
      </c>
      <c r="N122" s="57">
        <v>0</v>
      </c>
      <c r="O122" s="57">
        <v>0</v>
      </c>
      <c r="P122" s="57">
        <v>0</v>
      </c>
      <c r="Q122" s="93" t="s">
        <v>53</v>
      </c>
    </row>
    <row r="123" spans="1:17" ht="15" customHeight="1" x14ac:dyDescent="0.25">
      <c r="A123" s="166"/>
      <c r="B123" s="5">
        <v>152</v>
      </c>
      <c r="C123" s="17">
        <v>22</v>
      </c>
      <c r="D123" s="25">
        <v>80</v>
      </c>
      <c r="E123" s="5">
        <v>4</v>
      </c>
      <c r="F123" s="17">
        <v>12</v>
      </c>
      <c r="G123" s="5">
        <v>2018</v>
      </c>
      <c r="H123" s="170" t="s">
        <v>40</v>
      </c>
      <c r="I123" s="46">
        <v>16818</v>
      </c>
      <c r="J123" s="5" t="s">
        <v>25</v>
      </c>
      <c r="K123" s="17" t="s">
        <v>21</v>
      </c>
      <c r="L123" s="26" t="s">
        <v>44</v>
      </c>
      <c r="M123" s="110">
        <v>0</v>
      </c>
      <c r="N123" s="57">
        <v>0</v>
      </c>
      <c r="O123" s="57">
        <v>0</v>
      </c>
      <c r="P123" s="57">
        <v>0</v>
      </c>
      <c r="Q123" s="93" t="s">
        <v>53</v>
      </c>
    </row>
    <row r="124" spans="1:17" ht="15" customHeight="1" x14ac:dyDescent="0.25">
      <c r="A124" s="166"/>
      <c r="B124" s="5">
        <v>153</v>
      </c>
      <c r="C124" s="17">
        <v>23</v>
      </c>
      <c r="D124" s="25">
        <v>93</v>
      </c>
      <c r="E124" s="5">
        <v>10</v>
      </c>
      <c r="F124" s="17">
        <v>12</v>
      </c>
      <c r="G124" s="5">
        <v>2018</v>
      </c>
      <c r="H124" s="170" t="s">
        <v>40</v>
      </c>
      <c r="I124" s="43"/>
      <c r="J124" s="5" t="s">
        <v>27</v>
      </c>
      <c r="K124" s="17" t="s">
        <v>21</v>
      </c>
      <c r="L124" s="26" t="s">
        <v>44</v>
      </c>
      <c r="M124" s="110">
        <v>0</v>
      </c>
      <c r="N124" s="57">
        <v>0</v>
      </c>
      <c r="O124" s="57">
        <v>0</v>
      </c>
      <c r="P124" s="57">
        <v>0</v>
      </c>
      <c r="Q124" s="93" t="s">
        <v>53</v>
      </c>
    </row>
    <row r="125" spans="1:17" ht="15" customHeight="1" x14ac:dyDescent="0.25">
      <c r="A125" s="166"/>
      <c r="B125" s="5">
        <v>154</v>
      </c>
      <c r="C125" s="17">
        <v>24</v>
      </c>
      <c r="D125" s="25">
        <v>99</v>
      </c>
      <c r="E125" s="5">
        <v>10</v>
      </c>
      <c r="F125" s="17">
        <v>12</v>
      </c>
      <c r="G125" s="5">
        <v>2018</v>
      </c>
      <c r="H125" s="170" t="s">
        <v>40</v>
      </c>
      <c r="I125" s="43"/>
      <c r="J125" s="5" t="s">
        <v>27</v>
      </c>
      <c r="K125" s="17" t="s">
        <v>21</v>
      </c>
      <c r="L125" s="26" t="s">
        <v>44</v>
      </c>
      <c r="M125" s="110">
        <v>0</v>
      </c>
      <c r="N125" s="57">
        <v>0</v>
      </c>
      <c r="O125" s="57">
        <v>0</v>
      </c>
      <c r="P125" s="57" t="s">
        <v>2</v>
      </c>
      <c r="Q125" s="93" t="s">
        <v>51</v>
      </c>
    </row>
    <row r="126" spans="1:17" ht="15" customHeight="1" x14ac:dyDescent="0.25">
      <c r="A126" s="166"/>
      <c r="B126" s="5">
        <v>155</v>
      </c>
      <c r="C126" s="17">
        <v>25</v>
      </c>
      <c r="D126" s="25">
        <v>104</v>
      </c>
      <c r="E126" s="5">
        <v>6</v>
      </c>
      <c r="F126" s="17">
        <v>12</v>
      </c>
      <c r="G126" s="5">
        <v>2018</v>
      </c>
      <c r="H126" s="170" t="s">
        <v>40</v>
      </c>
      <c r="I126" s="46">
        <v>15754</v>
      </c>
      <c r="J126" s="5" t="s">
        <v>22</v>
      </c>
      <c r="K126" s="17" t="s">
        <v>21</v>
      </c>
      <c r="L126" s="26" t="s">
        <v>44</v>
      </c>
      <c r="M126" s="110">
        <v>0</v>
      </c>
      <c r="N126" s="57">
        <v>0</v>
      </c>
      <c r="O126" s="57">
        <v>0</v>
      </c>
      <c r="P126" s="57">
        <v>0</v>
      </c>
      <c r="Q126" s="93" t="s">
        <v>53</v>
      </c>
    </row>
    <row r="127" spans="1:17" ht="15" customHeight="1" x14ac:dyDescent="0.25">
      <c r="A127" s="166"/>
      <c r="B127" s="15">
        <v>156</v>
      </c>
      <c r="C127" s="21">
        <v>26</v>
      </c>
      <c r="D127" s="20">
        <v>106</v>
      </c>
      <c r="E127" s="15">
        <v>6</v>
      </c>
      <c r="F127" s="21">
        <v>12</v>
      </c>
      <c r="G127" s="15">
        <v>2018</v>
      </c>
      <c r="H127" s="168" t="s">
        <v>40</v>
      </c>
      <c r="I127" s="47">
        <v>15754</v>
      </c>
      <c r="J127" s="15" t="s">
        <v>22</v>
      </c>
      <c r="K127" s="21" t="s">
        <v>21</v>
      </c>
      <c r="L127" s="23" t="s">
        <v>44</v>
      </c>
      <c r="M127" s="110">
        <v>0</v>
      </c>
      <c r="N127" s="57">
        <v>0</v>
      </c>
      <c r="O127" s="57">
        <v>0</v>
      </c>
      <c r="P127" s="57">
        <v>0</v>
      </c>
      <c r="Q127" s="93" t="s">
        <v>53</v>
      </c>
    </row>
    <row r="128" spans="1:17" ht="15" customHeight="1" x14ac:dyDescent="0.25">
      <c r="A128" s="166"/>
      <c r="B128" s="13">
        <v>157</v>
      </c>
      <c r="C128" s="19">
        <v>27</v>
      </c>
      <c r="D128" s="28">
        <v>109</v>
      </c>
      <c r="E128" s="13">
        <v>10</v>
      </c>
      <c r="F128" s="19">
        <v>12</v>
      </c>
      <c r="G128" s="13">
        <v>2018</v>
      </c>
      <c r="H128" s="171" t="s">
        <v>40</v>
      </c>
      <c r="I128" s="4"/>
      <c r="J128" s="13" t="s">
        <v>27</v>
      </c>
      <c r="K128" s="19" t="s">
        <v>21</v>
      </c>
      <c r="L128" s="29" t="s">
        <v>44</v>
      </c>
      <c r="M128" s="110">
        <v>0</v>
      </c>
      <c r="N128" s="57">
        <v>0</v>
      </c>
      <c r="O128" s="57">
        <v>0</v>
      </c>
      <c r="P128" s="57">
        <v>0</v>
      </c>
      <c r="Q128" s="93" t="s">
        <v>53</v>
      </c>
    </row>
    <row r="129" spans="1:17" ht="15" customHeight="1" x14ac:dyDescent="0.25">
      <c r="A129" s="166"/>
      <c r="B129" s="13">
        <v>158</v>
      </c>
      <c r="C129" s="19">
        <v>28</v>
      </c>
      <c r="D129" s="28">
        <v>110</v>
      </c>
      <c r="E129" s="13">
        <v>6</v>
      </c>
      <c r="F129" s="19">
        <v>12</v>
      </c>
      <c r="G129" s="13">
        <v>2018</v>
      </c>
      <c r="H129" s="171" t="s">
        <v>40</v>
      </c>
      <c r="I129" s="48">
        <v>15754</v>
      </c>
      <c r="J129" s="13" t="s">
        <v>22</v>
      </c>
      <c r="K129" s="19" t="s">
        <v>21</v>
      </c>
      <c r="L129" s="29" t="s">
        <v>44</v>
      </c>
      <c r="M129" s="110">
        <v>0</v>
      </c>
      <c r="N129" s="57">
        <v>0</v>
      </c>
      <c r="O129" s="57">
        <v>0</v>
      </c>
      <c r="P129" s="57">
        <v>0</v>
      </c>
      <c r="Q129" s="93" t="s">
        <v>53</v>
      </c>
    </row>
    <row r="130" spans="1:17" ht="15" customHeight="1" x14ac:dyDescent="0.25">
      <c r="A130" s="166"/>
      <c r="B130" s="13">
        <v>159</v>
      </c>
      <c r="C130" s="19">
        <v>29</v>
      </c>
      <c r="D130" s="28">
        <v>119</v>
      </c>
      <c r="E130" s="13">
        <v>8</v>
      </c>
      <c r="F130" s="19">
        <v>12</v>
      </c>
      <c r="G130" s="13">
        <v>2018</v>
      </c>
      <c r="H130" s="171" t="s">
        <v>40</v>
      </c>
      <c r="I130" s="48">
        <v>16515</v>
      </c>
      <c r="J130" s="13" t="s">
        <v>20</v>
      </c>
      <c r="K130" s="19" t="s">
        <v>21</v>
      </c>
      <c r="L130" s="29" t="s">
        <v>44</v>
      </c>
      <c r="M130" s="110">
        <v>0</v>
      </c>
      <c r="N130" s="57">
        <v>0</v>
      </c>
      <c r="O130" s="57">
        <v>0</v>
      </c>
      <c r="P130" s="57">
        <v>0</v>
      </c>
      <c r="Q130" s="93" t="s">
        <v>53</v>
      </c>
    </row>
    <row r="131" spans="1:17" ht="15" customHeight="1" x14ac:dyDescent="0.25">
      <c r="A131" s="166"/>
      <c r="B131" s="13">
        <v>160</v>
      </c>
      <c r="C131" s="19">
        <v>30</v>
      </c>
      <c r="D131" s="28">
        <v>124</v>
      </c>
      <c r="E131" s="13">
        <v>30</v>
      </c>
      <c r="F131" s="19">
        <v>11</v>
      </c>
      <c r="G131" s="13">
        <v>2018</v>
      </c>
      <c r="H131" s="171" t="s">
        <v>40</v>
      </c>
      <c r="I131" s="48">
        <v>15859</v>
      </c>
      <c r="J131" s="13" t="s">
        <v>23</v>
      </c>
      <c r="K131" s="19" t="s">
        <v>21</v>
      </c>
      <c r="L131" s="29" t="s">
        <v>44</v>
      </c>
      <c r="M131" s="110">
        <v>0</v>
      </c>
      <c r="N131" s="57">
        <v>0</v>
      </c>
      <c r="O131" s="57">
        <v>0</v>
      </c>
      <c r="P131" s="57">
        <v>0</v>
      </c>
      <c r="Q131" s="96" t="s">
        <v>53</v>
      </c>
    </row>
    <row r="132" spans="1:17" ht="15" customHeight="1" x14ac:dyDescent="0.25">
      <c r="A132" s="166"/>
      <c r="B132" s="13">
        <v>161</v>
      </c>
      <c r="C132" s="19">
        <v>31</v>
      </c>
      <c r="D132" s="28">
        <v>126</v>
      </c>
      <c r="E132" s="13">
        <v>30</v>
      </c>
      <c r="F132" s="19">
        <v>11</v>
      </c>
      <c r="G132" s="13">
        <v>2018</v>
      </c>
      <c r="H132" s="171" t="s">
        <v>40</v>
      </c>
      <c r="I132" s="48">
        <v>15859</v>
      </c>
      <c r="J132" s="13" t="s">
        <v>23</v>
      </c>
      <c r="K132" s="19" t="s">
        <v>21</v>
      </c>
      <c r="L132" s="29" t="s">
        <v>44</v>
      </c>
      <c r="M132" s="110">
        <v>0</v>
      </c>
      <c r="N132" s="57">
        <v>0</v>
      </c>
      <c r="O132" s="57">
        <v>0</v>
      </c>
      <c r="P132" s="57">
        <v>0</v>
      </c>
      <c r="Q132" s="106" t="s">
        <v>53</v>
      </c>
    </row>
    <row r="133" spans="1:17" ht="15" customHeight="1" x14ac:dyDescent="0.25">
      <c r="A133" s="166"/>
      <c r="B133" s="13">
        <v>162</v>
      </c>
      <c r="C133" s="19">
        <v>32</v>
      </c>
      <c r="D133" s="28">
        <v>129</v>
      </c>
      <c r="E133" s="13">
        <v>30</v>
      </c>
      <c r="F133" s="19">
        <v>11</v>
      </c>
      <c r="G133" s="13">
        <v>2018</v>
      </c>
      <c r="H133" s="171" t="s">
        <v>40</v>
      </c>
      <c r="I133" s="48">
        <v>15859</v>
      </c>
      <c r="J133" s="13" t="s">
        <v>23</v>
      </c>
      <c r="K133" s="19" t="s">
        <v>21</v>
      </c>
      <c r="L133" s="29" t="s">
        <v>44</v>
      </c>
      <c r="M133" s="110">
        <v>0</v>
      </c>
      <c r="N133" s="57">
        <v>0</v>
      </c>
      <c r="O133" s="57">
        <v>0</v>
      </c>
      <c r="P133" s="57">
        <v>0</v>
      </c>
      <c r="Q133" s="93" t="s">
        <v>53</v>
      </c>
    </row>
    <row r="134" spans="1:17" ht="15" customHeight="1" x14ac:dyDescent="0.25">
      <c r="A134" s="166"/>
      <c r="B134" s="13">
        <v>163</v>
      </c>
      <c r="C134" s="19">
        <v>33</v>
      </c>
      <c r="D134" s="28">
        <v>136</v>
      </c>
      <c r="E134" s="13">
        <v>30</v>
      </c>
      <c r="F134" s="19">
        <v>11</v>
      </c>
      <c r="G134" s="13">
        <v>2018</v>
      </c>
      <c r="H134" s="171" t="s">
        <v>40</v>
      </c>
      <c r="I134" s="48">
        <v>15859</v>
      </c>
      <c r="J134" s="13" t="s">
        <v>23</v>
      </c>
      <c r="K134" s="19" t="s">
        <v>21</v>
      </c>
      <c r="L134" s="29" t="s">
        <v>44</v>
      </c>
      <c r="M134" s="110">
        <v>0</v>
      </c>
      <c r="N134" s="57">
        <v>0</v>
      </c>
      <c r="O134" s="57">
        <v>0</v>
      </c>
      <c r="P134" s="57">
        <v>0</v>
      </c>
      <c r="Q134" s="93" t="s">
        <v>53</v>
      </c>
    </row>
    <row r="135" spans="1:17" ht="15" customHeight="1" x14ac:dyDescent="0.25">
      <c r="A135" s="166"/>
      <c r="B135" s="13">
        <v>164</v>
      </c>
      <c r="C135" s="19">
        <v>34</v>
      </c>
      <c r="D135" s="28">
        <v>137</v>
      </c>
      <c r="E135" s="13">
        <v>30</v>
      </c>
      <c r="F135" s="19">
        <v>11</v>
      </c>
      <c r="G135" s="13">
        <v>2018</v>
      </c>
      <c r="H135" s="171" t="s">
        <v>40</v>
      </c>
      <c r="I135" s="48">
        <v>15859</v>
      </c>
      <c r="J135" s="13" t="s">
        <v>23</v>
      </c>
      <c r="K135" s="19" t="s">
        <v>21</v>
      </c>
      <c r="L135" s="29" t="s">
        <v>44</v>
      </c>
      <c r="M135" s="110">
        <v>0</v>
      </c>
      <c r="N135" s="57">
        <v>0</v>
      </c>
      <c r="O135" s="57">
        <v>0</v>
      </c>
      <c r="P135" s="57">
        <v>0</v>
      </c>
      <c r="Q135" s="93" t="s">
        <v>53</v>
      </c>
    </row>
    <row r="136" spans="1:17" ht="15" customHeight="1" x14ac:dyDescent="0.25">
      <c r="A136" s="166"/>
      <c r="B136" s="13">
        <v>165</v>
      </c>
      <c r="C136" s="19">
        <v>35</v>
      </c>
      <c r="D136" s="28">
        <v>138</v>
      </c>
      <c r="E136" s="13">
        <v>30</v>
      </c>
      <c r="F136" s="19">
        <v>11</v>
      </c>
      <c r="G136" s="13">
        <v>2018</v>
      </c>
      <c r="H136" s="171" t="s">
        <v>40</v>
      </c>
      <c r="I136" s="48">
        <v>15859</v>
      </c>
      <c r="J136" s="13" t="s">
        <v>23</v>
      </c>
      <c r="K136" s="19" t="s">
        <v>21</v>
      </c>
      <c r="L136" s="29" t="s">
        <v>44</v>
      </c>
      <c r="M136" s="110">
        <v>0</v>
      </c>
      <c r="N136" s="57">
        <v>0</v>
      </c>
      <c r="O136" s="57">
        <v>0</v>
      </c>
      <c r="P136" s="57">
        <v>0</v>
      </c>
      <c r="Q136" s="93" t="s">
        <v>53</v>
      </c>
    </row>
    <row r="137" spans="1:17" ht="15" customHeight="1" x14ac:dyDescent="0.25">
      <c r="A137" s="166"/>
      <c r="B137" s="13">
        <v>166</v>
      </c>
      <c r="C137" s="19">
        <v>36</v>
      </c>
      <c r="D137" s="28">
        <v>141</v>
      </c>
      <c r="E137" s="13">
        <v>10</v>
      </c>
      <c r="F137" s="19">
        <v>12</v>
      </c>
      <c r="G137" s="13">
        <v>2018</v>
      </c>
      <c r="H137" s="171" t="s">
        <v>40</v>
      </c>
      <c r="I137" s="48">
        <v>15859</v>
      </c>
      <c r="J137" s="13" t="s">
        <v>27</v>
      </c>
      <c r="K137" s="19" t="s">
        <v>21</v>
      </c>
      <c r="L137" s="29" t="s">
        <v>44</v>
      </c>
      <c r="M137" s="110">
        <v>0</v>
      </c>
      <c r="N137" s="57">
        <v>0</v>
      </c>
      <c r="O137" s="57">
        <v>0</v>
      </c>
      <c r="P137" s="57">
        <v>0</v>
      </c>
      <c r="Q137" s="93" t="s">
        <v>53</v>
      </c>
    </row>
    <row r="138" spans="1:17" ht="15" customHeight="1" x14ac:dyDescent="0.25">
      <c r="A138" s="166"/>
      <c r="B138" s="13">
        <v>167</v>
      </c>
      <c r="C138" s="19">
        <v>38</v>
      </c>
      <c r="D138" s="28">
        <v>150</v>
      </c>
      <c r="E138" s="13">
        <v>10</v>
      </c>
      <c r="F138" s="19">
        <v>1</v>
      </c>
      <c r="G138" s="13">
        <v>2019</v>
      </c>
      <c r="H138" s="171" t="s">
        <v>40</v>
      </c>
      <c r="I138" s="4"/>
      <c r="J138" s="13" t="s">
        <v>27</v>
      </c>
      <c r="K138" s="19" t="s">
        <v>21</v>
      </c>
      <c r="L138" s="29" t="s">
        <v>44</v>
      </c>
      <c r="M138" s="110">
        <v>0</v>
      </c>
      <c r="N138" s="57">
        <v>0</v>
      </c>
      <c r="O138" s="57">
        <v>0</v>
      </c>
      <c r="P138" s="57">
        <v>0</v>
      </c>
      <c r="Q138" s="93" t="s">
        <v>53</v>
      </c>
    </row>
    <row r="139" spans="1:17" ht="15" customHeight="1" x14ac:dyDescent="0.25">
      <c r="A139" s="166"/>
      <c r="B139" s="13">
        <v>168</v>
      </c>
      <c r="C139" s="19">
        <v>39</v>
      </c>
      <c r="D139" s="28">
        <v>151</v>
      </c>
      <c r="E139" s="13">
        <v>10</v>
      </c>
      <c r="F139" s="19">
        <v>1</v>
      </c>
      <c r="G139" s="13">
        <v>2019</v>
      </c>
      <c r="H139" s="171" t="s">
        <v>40</v>
      </c>
      <c r="I139" s="4"/>
      <c r="J139" s="13" t="s">
        <v>27</v>
      </c>
      <c r="K139" s="19" t="s">
        <v>21</v>
      </c>
      <c r="L139" s="29" t="s">
        <v>44</v>
      </c>
      <c r="M139" s="110">
        <v>0</v>
      </c>
      <c r="N139" s="57">
        <v>0</v>
      </c>
      <c r="O139" s="57">
        <v>0</v>
      </c>
      <c r="P139" s="57" t="s">
        <v>2</v>
      </c>
      <c r="Q139" s="93" t="s">
        <v>51</v>
      </c>
    </row>
    <row r="140" spans="1:17" ht="15" customHeight="1" x14ac:dyDescent="0.25">
      <c r="A140" s="166"/>
      <c r="B140" s="13">
        <v>169</v>
      </c>
      <c r="C140" s="19">
        <v>46</v>
      </c>
      <c r="D140" s="28">
        <v>1257</v>
      </c>
      <c r="E140" s="13">
        <v>7</v>
      </c>
      <c r="F140" s="19">
        <v>12</v>
      </c>
      <c r="G140" s="13">
        <v>2018</v>
      </c>
      <c r="H140" s="171" t="s">
        <v>40</v>
      </c>
      <c r="I140" s="4"/>
      <c r="J140" s="13" t="s">
        <v>28</v>
      </c>
      <c r="K140" s="19" t="s">
        <v>46</v>
      </c>
      <c r="L140" s="29" t="s">
        <v>44</v>
      </c>
      <c r="M140" s="110">
        <v>0</v>
      </c>
      <c r="N140" s="57">
        <v>0</v>
      </c>
      <c r="O140" s="57">
        <v>0</v>
      </c>
      <c r="P140" s="57">
        <v>0</v>
      </c>
      <c r="Q140" s="93" t="s">
        <v>53</v>
      </c>
    </row>
    <row r="141" spans="1:17" ht="15" customHeight="1" x14ac:dyDescent="0.25">
      <c r="A141" s="166"/>
      <c r="B141" s="13">
        <v>170</v>
      </c>
      <c r="C141" s="19">
        <v>47</v>
      </c>
      <c r="D141" s="28">
        <v>1209</v>
      </c>
      <c r="E141" s="13">
        <v>7</v>
      </c>
      <c r="F141" s="19">
        <v>12</v>
      </c>
      <c r="G141" s="13">
        <v>2018</v>
      </c>
      <c r="H141" s="171" t="s">
        <v>40</v>
      </c>
      <c r="I141" s="4"/>
      <c r="J141" s="13" t="s">
        <v>28</v>
      </c>
      <c r="K141" s="19" t="s">
        <v>46</v>
      </c>
      <c r="L141" s="29" t="s">
        <v>44</v>
      </c>
      <c r="M141" s="110">
        <v>0</v>
      </c>
      <c r="N141" s="57">
        <v>0</v>
      </c>
      <c r="O141" s="57">
        <v>0</v>
      </c>
      <c r="P141" s="57">
        <v>0</v>
      </c>
      <c r="Q141" s="93" t="s">
        <v>53</v>
      </c>
    </row>
    <row r="142" spans="1:17" ht="15" customHeight="1" x14ac:dyDescent="0.25">
      <c r="A142" s="166"/>
      <c r="B142" s="13">
        <v>171</v>
      </c>
      <c r="C142" s="19">
        <v>48</v>
      </c>
      <c r="D142" s="28">
        <v>1301</v>
      </c>
      <c r="E142" s="13">
        <v>7</v>
      </c>
      <c r="F142" s="19">
        <v>12</v>
      </c>
      <c r="G142" s="13">
        <v>2018</v>
      </c>
      <c r="H142" s="171" t="s">
        <v>40</v>
      </c>
      <c r="I142" s="4"/>
      <c r="J142" s="13" t="s">
        <v>28</v>
      </c>
      <c r="K142" s="19" t="s">
        <v>46</v>
      </c>
      <c r="L142" s="29" t="s">
        <v>44</v>
      </c>
      <c r="M142" s="110">
        <v>0</v>
      </c>
      <c r="N142" s="57">
        <v>0</v>
      </c>
      <c r="O142" s="57">
        <v>0</v>
      </c>
      <c r="P142" s="57">
        <v>0</v>
      </c>
      <c r="Q142" s="93" t="s">
        <v>53</v>
      </c>
    </row>
    <row r="143" spans="1:17" ht="15" customHeight="1" x14ac:dyDescent="0.25">
      <c r="A143" s="166"/>
      <c r="B143" s="15">
        <v>172</v>
      </c>
      <c r="C143" s="21">
        <v>49</v>
      </c>
      <c r="D143" s="20">
        <v>1306</v>
      </c>
      <c r="E143" s="15">
        <v>7</v>
      </c>
      <c r="F143" s="21">
        <v>12</v>
      </c>
      <c r="G143" s="15">
        <v>2018</v>
      </c>
      <c r="H143" s="168" t="s">
        <v>40</v>
      </c>
      <c r="I143" s="2"/>
      <c r="J143" s="15" t="s">
        <v>28</v>
      </c>
      <c r="K143" s="21" t="s">
        <v>46</v>
      </c>
      <c r="L143" s="24" t="s">
        <v>44</v>
      </c>
      <c r="M143" s="110">
        <v>0</v>
      </c>
      <c r="N143" s="57">
        <v>0</v>
      </c>
      <c r="O143" s="57">
        <v>0</v>
      </c>
      <c r="P143" s="57">
        <v>0</v>
      </c>
      <c r="Q143" s="93" t="s">
        <v>53</v>
      </c>
    </row>
    <row r="144" spans="1:17" ht="15" customHeight="1" x14ac:dyDescent="0.25">
      <c r="A144" s="166"/>
      <c r="B144" s="1">
        <v>173</v>
      </c>
      <c r="C144" s="18">
        <v>51</v>
      </c>
      <c r="D144" s="10">
        <v>1348</v>
      </c>
      <c r="E144" s="1">
        <v>7</v>
      </c>
      <c r="F144" s="18">
        <v>12</v>
      </c>
      <c r="G144" s="1">
        <v>2018</v>
      </c>
      <c r="H144" s="169" t="s">
        <v>40</v>
      </c>
      <c r="I144" s="44"/>
      <c r="J144" s="1" t="s">
        <v>28</v>
      </c>
      <c r="K144" s="18" t="s">
        <v>46</v>
      </c>
      <c r="L144" s="6" t="s">
        <v>44</v>
      </c>
      <c r="M144" s="110">
        <v>0</v>
      </c>
      <c r="N144" s="57">
        <v>0</v>
      </c>
      <c r="O144" s="57">
        <v>0</v>
      </c>
      <c r="P144" s="57">
        <v>0</v>
      </c>
      <c r="Q144" s="93" t="s">
        <v>53</v>
      </c>
    </row>
    <row r="145" spans="1:17" ht="15" customHeight="1" x14ac:dyDescent="0.25">
      <c r="A145" s="166"/>
      <c r="B145" s="5">
        <v>174</v>
      </c>
      <c r="C145" s="17">
        <v>52</v>
      </c>
      <c r="D145" s="25">
        <v>1349</v>
      </c>
      <c r="E145" s="5">
        <v>7</v>
      </c>
      <c r="F145" s="17">
        <v>12</v>
      </c>
      <c r="G145" s="5">
        <v>2018</v>
      </c>
      <c r="H145" s="170" t="s">
        <v>40</v>
      </c>
      <c r="I145" s="43"/>
      <c r="J145" s="5" t="s">
        <v>28</v>
      </c>
      <c r="K145" s="17" t="s">
        <v>46</v>
      </c>
      <c r="L145" s="26" t="s">
        <v>44</v>
      </c>
      <c r="M145" s="110">
        <v>0</v>
      </c>
      <c r="N145" s="57">
        <v>0</v>
      </c>
      <c r="O145" s="57">
        <v>0</v>
      </c>
      <c r="P145" s="57">
        <v>0</v>
      </c>
      <c r="Q145" s="93" t="s">
        <v>53</v>
      </c>
    </row>
    <row r="146" spans="1:17" ht="15" customHeight="1" x14ac:dyDescent="0.25">
      <c r="A146" s="166"/>
      <c r="B146" s="5">
        <v>175</v>
      </c>
      <c r="C146" s="17">
        <v>53</v>
      </c>
      <c r="D146" s="25">
        <v>523883</v>
      </c>
      <c r="E146" s="5">
        <v>14</v>
      </c>
      <c r="F146" s="17">
        <v>12</v>
      </c>
      <c r="G146" s="5">
        <v>2018</v>
      </c>
      <c r="H146" s="170" t="s">
        <v>40</v>
      </c>
      <c r="I146" s="49">
        <v>19322</v>
      </c>
      <c r="J146" s="5" t="s">
        <v>29</v>
      </c>
      <c r="K146" s="17" t="s">
        <v>21</v>
      </c>
      <c r="L146" s="26" t="s">
        <v>44</v>
      </c>
      <c r="M146" s="110">
        <v>0</v>
      </c>
      <c r="N146" s="57">
        <v>0</v>
      </c>
      <c r="O146" s="57">
        <v>0</v>
      </c>
      <c r="P146" s="57">
        <v>0</v>
      </c>
      <c r="Q146" s="93" t="s">
        <v>53</v>
      </c>
    </row>
    <row r="147" spans="1:17" ht="15" customHeight="1" x14ac:dyDescent="0.25">
      <c r="A147" s="166"/>
      <c r="B147" s="5">
        <v>176</v>
      </c>
      <c r="C147" s="17">
        <v>54</v>
      </c>
      <c r="D147" s="25">
        <v>524791</v>
      </c>
      <c r="E147" s="5">
        <v>14</v>
      </c>
      <c r="F147" s="17">
        <v>12</v>
      </c>
      <c r="G147" s="5">
        <v>2018</v>
      </c>
      <c r="H147" s="170" t="s">
        <v>40</v>
      </c>
      <c r="I147" s="49">
        <v>19322</v>
      </c>
      <c r="J147" s="5" t="s">
        <v>29</v>
      </c>
      <c r="K147" s="17" t="s">
        <v>21</v>
      </c>
      <c r="L147" s="26" t="s">
        <v>44</v>
      </c>
      <c r="M147" s="110">
        <v>0</v>
      </c>
      <c r="N147" s="57">
        <v>0</v>
      </c>
      <c r="O147" s="57">
        <v>0</v>
      </c>
      <c r="P147" s="57">
        <v>0</v>
      </c>
      <c r="Q147" s="93" t="s">
        <v>53</v>
      </c>
    </row>
    <row r="148" spans="1:17" ht="15" customHeight="1" x14ac:dyDescent="0.25">
      <c r="A148" s="166"/>
      <c r="B148" s="5">
        <v>177</v>
      </c>
      <c r="C148" s="17">
        <v>55</v>
      </c>
      <c r="D148" s="25">
        <v>524792</v>
      </c>
      <c r="E148" s="5">
        <v>14</v>
      </c>
      <c r="F148" s="17">
        <v>12</v>
      </c>
      <c r="G148" s="5">
        <v>2018</v>
      </c>
      <c r="H148" s="170" t="s">
        <v>40</v>
      </c>
      <c r="I148" s="49">
        <v>19322</v>
      </c>
      <c r="J148" s="5" t="s">
        <v>29</v>
      </c>
      <c r="K148" s="17" t="s">
        <v>21</v>
      </c>
      <c r="L148" s="26" t="s">
        <v>44</v>
      </c>
      <c r="M148" s="110">
        <v>0</v>
      </c>
      <c r="N148" s="57">
        <v>0</v>
      </c>
      <c r="O148" s="57">
        <v>0</v>
      </c>
      <c r="P148" s="57">
        <v>0</v>
      </c>
      <c r="Q148" s="93" t="s">
        <v>53</v>
      </c>
    </row>
    <row r="149" spans="1:17" ht="15" customHeight="1" x14ac:dyDescent="0.25">
      <c r="A149" s="166"/>
      <c r="B149" s="5">
        <v>178</v>
      </c>
      <c r="C149" s="17">
        <v>56</v>
      </c>
      <c r="D149" s="25">
        <v>524793</v>
      </c>
      <c r="E149" s="5">
        <v>14</v>
      </c>
      <c r="F149" s="17">
        <v>12</v>
      </c>
      <c r="G149" s="5">
        <v>2018</v>
      </c>
      <c r="H149" s="170" t="s">
        <v>40</v>
      </c>
      <c r="I149" s="49">
        <v>19322</v>
      </c>
      <c r="J149" s="5" t="s">
        <v>29</v>
      </c>
      <c r="K149" s="17" t="s">
        <v>21</v>
      </c>
      <c r="L149" s="26" t="s">
        <v>44</v>
      </c>
      <c r="M149" s="110">
        <v>0</v>
      </c>
      <c r="N149" s="57">
        <v>0</v>
      </c>
      <c r="O149" s="57">
        <v>0</v>
      </c>
      <c r="P149" s="57">
        <v>0</v>
      </c>
      <c r="Q149" s="93" t="s">
        <v>53</v>
      </c>
    </row>
    <row r="150" spans="1:17" ht="15" customHeight="1" x14ac:dyDescent="0.25">
      <c r="A150" s="166"/>
      <c r="B150" s="5">
        <v>179</v>
      </c>
      <c r="C150" s="17">
        <v>57</v>
      </c>
      <c r="D150" s="25">
        <v>524794</v>
      </c>
      <c r="E150" s="5">
        <v>14</v>
      </c>
      <c r="F150" s="17">
        <v>12</v>
      </c>
      <c r="G150" s="5">
        <v>2018</v>
      </c>
      <c r="H150" s="170" t="s">
        <v>40</v>
      </c>
      <c r="I150" s="49">
        <v>19322</v>
      </c>
      <c r="J150" s="5" t="s">
        <v>29</v>
      </c>
      <c r="K150" s="17" t="s">
        <v>21</v>
      </c>
      <c r="L150" s="26" t="s">
        <v>44</v>
      </c>
      <c r="M150" s="110">
        <v>0</v>
      </c>
      <c r="N150" s="57">
        <v>0</v>
      </c>
      <c r="O150" s="57">
        <v>0</v>
      </c>
      <c r="P150" s="57">
        <v>0</v>
      </c>
      <c r="Q150" s="93" t="s">
        <v>53</v>
      </c>
    </row>
    <row r="151" spans="1:17" ht="15" customHeight="1" x14ac:dyDescent="0.25">
      <c r="A151" s="166"/>
      <c r="B151" s="5">
        <v>180</v>
      </c>
      <c r="C151" s="17">
        <v>58</v>
      </c>
      <c r="D151" s="25">
        <v>524811</v>
      </c>
      <c r="E151" s="5">
        <v>14</v>
      </c>
      <c r="F151" s="17">
        <v>12</v>
      </c>
      <c r="G151" s="5">
        <v>2018</v>
      </c>
      <c r="H151" s="170" t="s">
        <v>40</v>
      </c>
      <c r="I151" s="49">
        <v>19322</v>
      </c>
      <c r="J151" s="5" t="s">
        <v>29</v>
      </c>
      <c r="K151" s="17" t="s">
        <v>21</v>
      </c>
      <c r="L151" s="26" t="s">
        <v>44</v>
      </c>
      <c r="M151" s="110">
        <v>0</v>
      </c>
      <c r="N151" s="57">
        <v>0</v>
      </c>
      <c r="O151" s="57">
        <v>0</v>
      </c>
      <c r="P151" s="57">
        <v>0</v>
      </c>
      <c r="Q151" s="93" t="s">
        <v>53</v>
      </c>
    </row>
    <row r="152" spans="1:17" ht="15" customHeight="1" x14ac:dyDescent="0.25">
      <c r="A152" s="166"/>
      <c r="B152" s="5">
        <v>181</v>
      </c>
      <c r="C152" s="17">
        <v>59</v>
      </c>
      <c r="D152" s="25">
        <v>524813</v>
      </c>
      <c r="E152" s="5">
        <v>14</v>
      </c>
      <c r="F152" s="17">
        <v>12</v>
      </c>
      <c r="G152" s="5">
        <v>2018</v>
      </c>
      <c r="H152" s="170" t="s">
        <v>40</v>
      </c>
      <c r="I152" s="49">
        <v>19322</v>
      </c>
      <c r="J152" s="5" t="s">
        <v>29</v>
      </c>
      <c r="K152" s="17" t="s">
        <v>21</v>
      </c>
      <c r="L152" s="26" t="s">
        <v>44</v>
      </c>
      <c r="M152" s="110">
        <v>0</v>
      </c>
      <c r="N152" s="57">
        <v>0</v>
      </c>
      <c r="O152" s="57">
        <v>0</v>
      </c>
      <c r="P152" s="57">
        <v>0</v>
      </c>
      <c r="Q152" s="93" t="s">
        <v>53</v>
      </c>
    </row>
    <row r="153" spans="1:17" ht="15" customHeight="1" x14ac:dyDescent="0.25">
      <c r="A153" s="166"/>
      <c r="B153" s="5">
        <v>182</v>
      </c>
      <c r="C153" s="17">
        <v>60</v>
      </c>
      <c r="D153" s="25">
        <v>520062</v>
      </c>
      <c r="E153" s="5">
        <v>24</v>
      </c>
      <c r="F153" s="17">
        <v>11</v>
      </c>
      <c r="G153" s="5">
        <v>2018</v>
      </c>
      <c r="H153" s="170" t="s">
        <v>40</v>
      </c>
      <c r="I153" s="46">
        <v>15344</v>
      </c>
      <c r="J153" s="5" t="s">
        <v>30</v>
      </c>
      <c r="K153" s="17" t="s">
        <v>21</v>
      </c>
      <c r="L153" s="26" t="s">
        <v>44</v>
      </c>
      <c r="M153" s="110">
        <v>0</v>
      </c>
      <c r="N153" s="57">
        <v>0</v>
      </c>
      <c r="O153" s="57">
        <v>0</v>
      </c>
      <c r="P153" s="57">
        <v>0</v>
      </c>
      <c r="Q153" s="93" t="s">
        <v>53</v>
      </c>
    </row>
    <row r="154" spans="1:17" ht="15" customHeight="1" x14ac:dyDescent="0.25">
      <c r="A154" s="166"/>
      <c r="B154" s="5">
        <v>183</v>
      </c>
      <c r="C154" s="17">
        <v>61</v>
      </c>
      <c r="D154" s="25">
        <v>520065</v>
      </c>
      <c r="E154" s="5">
        <v>24</v>
      </c>
      <c r="F154" s="17">
        <v>11</v>
      </c>
      <c r="G154" s="5">
        <v>2018</v>
      </c>
      <c r="H154" s="170" t="s">
        <v>40</v>
      </c>
      <c r="I154" s="46">
        <v>15344</v>
      </c>
      <c r="J154" s="5" t="s">
        <v>30</v>
      </c>
      <c r="K154" s="17" t="s">
        <v>21</v>
      </c>
      <c r="L154" s="26" t="s">
        <v>44</v>
      </c>
      <c r="M154" s="110">
        <v>0</v>
      </c>
      <c r="N154" s="57">
        <v>0</v>
      </c>
      <c r="O154" s="57">
        <v>0</v>
      </c>
      <c r="P154" s="57">
        <v>0</v>
      </c>
      <c r="Q154" s="93" t="s">
        <v>53</v>
      </c>
    </row>
    <row r="155" spans="1:17" ht="15" customHeight="1" x14ac:dyDescent="0.25">
      <c r="A155" s="166"/>
      <c r="B155" s="5">
        <v>184</v>
      </c>
      <c r="C155" s="17">
        <v>62</v>
      </c>
      <c r="D155" s="25">
        <v>523910</v>
      </c>
      <c r="E155" s="5">
        <v>14</v>
      </c>
      <c r="F155" s="17">
        <v>12</v>
      </c>
      <c r="G155" s="5">
        <v>2018</v>
      </c>
      <c r="H155" s="170" t="s">
        <v>40</v>
      </c>
      <c r="I155" s="49">
        <v>19322</v>
      </c>
      <c r="J155" s="5" t="s">
        <v>29</v>
      </c>
      <c r="K155" s="17" t="s">
        <v>21</v>
      </c>
      <c r="L155" s="26" t="s">
        <v>44</v>
      </c>
      <c r="M155" s="110">
        <v>0</v>
      </c>
      <c r="N155" s="57">
        <v>0</v>
      </c>
      <c r="O155" s="57">
        <v>0</v>
      </c>
      <c r="P155" s="57" t="s">
        <v>2</v>
      </c>
      <c r="Q155" s="93" t="s">
        <v>51</v>
      </c>
    </row>
    <row r="156" spans="1:17" ht="15" customHeight="1" x14ac:dyDescent="0.25">
      <c r="A156" s="166"/>
      <c r="B156" s="5">
        <v>185</v>
      </c>
      <c r="C156" s="17">
        <v>63</v>
      </c>
      <c r="D156" s="25">
        <v>554891</v>
      </c>
      <c r="E156" s="5">
        <v>22</v>
      </c>
      <c r="F156" s="17">
        <v>11</v>
      </c>
      <c r="G156" s="5">
        <v>2018</v>
      </c>
      <c r="H156" s="170" t="s">
        <v>40</v>
      </c>
      <c r="I156" s="43"/>
      <c r="J156" s="5" t="s">
        <v>31</v>
      </c>
      <c r="K156" s="17" t="s">
        <v>21</v>
      </c>
      <c r="L156" s="26" t="s">
        <v>44</v>
      </c>
      <c r="M156" s="110">
        <v>0</v>
      </c>
      <c r="N156" s="57">
        <v>0</v>
      </c>
      <c r="O156" s="57">
        <v>0</v>
      </c>
      <c r="P156" s="57">
        <v>0</v>
      </c>
      <c r="Q156" s="93" t="s">
        <v>53</v>
      </c>
    </row>
    <row r="157" spans="1:17" ht="15" customHeight="1" x14ac:dyDescent="0.25">
      <c r="A157" s="166"/>
      <c r="B157" s="15">
        <v>186</v>
      </c>
      <c r="C157" s="21">
        <v>64</v>
      </c>
      <c r="D157" s="20">
        <v>554896</v>
      </c>
      <c r="E157" s="15">
        <v>22</v>
      </c>
      <c r="F157" s="21">
        <v>11</v>
      </c>
      <c r="G157" s="15">
        <v>2018</v>
      </c>
      <c r="H157" s="168" t="s">
        <v>40</v>
      </c>
      <c r="I157" s="2"/>
      <c r="J157" s="15" t="s">
        <v>31</v>
      </c>
      <c r="K157" s="21" t="s">
        <v>21</v>
      </c>
      <c r="L157" s="23" t="s">
        <v>44</v>
      </c>
      <c r="M157" s="110">
        <v>0</v>
      </c>
      <c r="N157" s="57">
        <v>0</v>
      </c>
      <c r="O157" s="57">
        <v>0</v>
      </c>
      <c r="P157" s="57">
        <v>0</v>
      </c>
      <c r="Q157" s="93" t="s">
        <v>53</v>
      </c>
    </row>
    <row r="158" spans="1:17" ht="15" customHeight="1" x14ac:dyDescent="0.25">
      <c r="A158" s="166"/>
      <c r="B158" s="1">
        <v>187</v>
      </c>
      <c r="C158" s="18">
        <v>65</v>
      </c>
      <c r="D158" s="10">
        <v>554912</v>
      </c>
      <c r="E158" s="1">
        <v>22</v>
      </c>
      <c r="F158" s="18">
        <v>11</v>
      </c>
      <c r="G158" s="1">
        <v>2018</v>
      </c>
      <c r="H158" s="169" t="s">
        <v>40</v>
      </c>
      <c r="I158" s="44"/>
      <c r="J158" s="1" t="s">
        <v>31</v>
      </c>
      <c r="K158" s="18" t="s">
        <v>21</v>
      </c>
      <c r="L158" s="6" t="s">
        <v>44</v>
      </c>
      <c r="M158" s="110">
        <v>0</v>
      </c>
      <c r="N158" s="57">
        <v>0</v>
      </c>
      <c r="O158" s="57">
        <v>0</v>
      </c>
      <c r="P158" s="57">
        <v>0</v>
      </c>
      <c r="Q158" s="93" t="s">
        <v>53</v>
      </c>
    </row>
    <row r="159" spans="1:17" ht="15" customHeight="1" x14ac:dyDescent="0.25">
      <c r="A159" s="166"/>
      <c r="B159" s="15">
        <v>188</v>
      </c>
      <c r="C159" s="21">
        <v>66</v>
      </c>
      <c r="D159" s="20">
        <v>554916</v>
      </c>
      <c r="E159" s="15">
        <v>22</v>
      </c>
      <c r="F159" s="21">
        <v>11</v>
      </c>
      <c r="G159" s="15">
        <v>2018</v>
      </c>
      <c r="H159" s="168" t="s">
        <v>40</v>
      </c>
      <c r="I159" s="2"/>
      <c r="J159" s="15" t="s">
        <v>31</v>
      </c>
      <c r="K159" s="21" t="s">
        <v>21</v>
      </c>
      <c r="L159" s="23" t="s">
        <v>44</v>
      </c>
      <c r="M159" s="110">
        <v>0</v>
      </c>
      <c r="N159" s="57">
        <v>0</v>
      </c>
      <c r="O159" s="57">
        <v>0</v>
      </c>
      <c r="P159" s="57">
        <v>0</v>
      </c>
      <c r="Q159" s="93" t="s">
        <v>53</v>
      </c>
    </row>
    <row r="160" spans="1:17" ht="15" customHeight="1" x14ac:dyDescent="0.25">
      <c r="A160" s="166"/>
      <c r="B160" s="15">
        <v>189</v>
      </c>
      <c r="C160" s="21">
        <v>67</v>
      </c>
      <c r="D160" s="20">
        <v>554918</v>
      </c>
      <c r="E160" s="15">
        <v>22</v>
      </c>
      <c r="F160" s="21">
        <v>11</v>
      </c>
      <c r="G160" s="15">
        <v>2018</v>
      </c>
      <c r="H160" s="168" t="s">
        <v>40</v>
      </c>
      <c r="I160" s="2"/>
      <c r="J160" s="15" t="s">
        <v>31</v>
      </c>
      <c r="K160" s="21" t="s">
        <v>21</v>
      </c>
      <c r="L160" s="24" t="s">
        <v>44</v>
      </c>
      <c r="M160" s="110">
        <v>0</v>
      </c>
      <c r="N160" s="57">
        <v>0</v>
      </c>
      <c r="O160" s="57">
        <v>0</v>
      </c>
      <c r="P160" s="57">
        <v>0</v>
      </c>
      <c r="Q160" s="93" t="s">
        <v>53</v>
      </c>
    </row>
    <row r="161" spans="1:17" ht="15" customHeight="1" x14ac:dyDescent="0.25">
      <c r="A161" s="166"/>
      <c r="B161" s="1">
        <v>190</v>
      </c>
      <c r="C161" s="18">
        <v>68</v>
      </c>
      <c r="D161" s="10">
        <v>557214</v>
      </c>
      <c r="E161" s="1">
        <v>24</v>
      </c>
      <c r="F161" s="18">
        <v>11</v>
      </c>
      <c r="G161" s="1">
        <v>2018</v>
      </c>
      <c r="H161" s="169" t="s">
        <v>40</v>
      </c>
      <c r="I161" s="45">
        <v>15344</v>
      </c>
      <c r="J161" s="1" t="s">
        <v>30</v>
      </c>
      <c r="K161" s="18" t="s">
        <v>21</v>
      </c>
      <c r="L161" s="6" t="s">
        <v>44</v>
      </c>
      <c r="M161" s="110">
        <v>0</v>
      </c>
      <c r="N161" s="57">
        <v>0</v>
      </c>
      <c r="O161" s="57">
        <v>0</v>
      </c>
      <c r="P161" s="57">
        <v>0</v>
      </c>
      <c r="Q161" s="93" t="s">
        <v>53</v>
      </c>
    </row>
    <row r="162" spans="1:17" ht="15" customHeight="1" x14ac:dyDescent="0.25">
      <c r="A162" s="166"/>
      <c r="B162" s="15">
        <v>191</v>
      </c>
      <c r="C162" s="21">
        <v>69</v>
      </c>
      <c r="D162" s="20">
        <v>566800</v>
      </c>
      <c r="E162" s="15">
        <v>24</v>
      </c>
      <c r="F162" s="21">
        <v>11</v>
      </c>
      <c r="G162" s="15">
        <v>2018</v>
      </c>
      <c r="H162" s="168" t="s">
        <v>40</v>
      </c>
      <c r="I162" s="47">
        <v>15344</v>
      </c>
      <c r="J162" s="15" t="s">
        <v>30</v>
      </c>
      <c r="K162" s="21" t="s">
        <v>21</v>
      </c>
      <c r="L162" s="23" t="s">
        <v>44</v>
      </c>
      <c r="M162" s="110">
        <v>0</v>
      </c>
      <c r="N162" s="57">
        <v>0</v>
      </c>
      <c r="O162" s="57">
        <v>0</v>
      </c>
      <c r="P162" s="57">
        <v>0</v>
      </c>
      <c r="Q162" s="93" t="s">
        <v>53</v>
      </c>
    </row>
    <row r="163" spans="1:17" ht="15" customHeight="1" x14ac:dyDescent="0.25">
      <c r="A163" s="166"/>
      <c r="B163" s="13">
        <v>192</v>
      </c>
      <c r="C163" s="19">
        <v>77</v>
      </c>
      <c r="D163" s="28">
        <v>738249</v>
      </c>
      <c r="E163" s="13">
        <v>23</v>
      </c>
      <c r="F163" s="19">
        <v>11</v>
      </c>
      <c r="G163" s="13">
        <v>2018</v>
      </c>
      <c r="H163" s="171" t="s">
        <v>40</v>
      </c>
      <c r="I163" s="4"/>
      <c r="J163" s="13" t="s">
        <v>32</v>
      </c>
      <c r="K163" s="19" t="s">
        <v>21</v>
      </c>
      <c r="L163" s="29" t="s">
        <v>44</v>
      </c>
      <c r="M163" s="110">
        <v>0</v>
      </c>
      <c r="N163" s="57">
        <v>0</v>
      </c>
      <c r="O163" s="57">
        <v>0</v>
      </c>
      <c r="P163" s="57">
        <v>0</v>
      </c>
      <c r="Q163" s="93" t="s">
        <v>53</v>
      </c>
    </row>
    <row r="164" spans="1:17" ht="15" customHeight="1" x14ac:dyDescent="0.25">
      <c r="A164" s="166"/>
      <c r="B164" s="14">
        <v>193</v>
      </c>
      <c r="C164" s="14">
        <v>82</v>
      </c>
      <c r="D164" s="28">
        <v>524784</v>
      </c>
      <c r="E164" s="13">
        <v>14</v>
      </c>
      <c r="F164" s="19">
        <v>10</v>
      </c>
      <c r="G164" s="13">
        <v>2018</v>
      </c>
      <c r="H164" s="171" t="s">
        <v>40</v>
      </c>
      <c r="I164" s="50">
        <v>19322</v>
      </c>
      <c r="J164" s="13" t="s">
        <v>29</v>
      </c>
      <c r="K164" s="19" t="s">
        <v>21</v>
      </c>
      <c r="L164" s="29" t="s">
        <v>44</v>
      </c>
      <c r="M164" s="110">
        <v>0</v>
      </c>
      <c r="N164" s="57">
        <v>0</v>
      </c>
      <c r="O164" s="57">
        <v>0</v>
      </c>
      <c r="P164" s="57">
        <v>0</v>
      </c>
      <c r="Q164" s="93" t="s">
        <v>53</v>
      </c>
    </row>
    <row r="165" spans="1:17" ht="15" customHeight="1" x14ac:dyDescent="0.25">
      <c r="A165" s="166"/>
      <c r="B165" s="14">
        <v>194</v>
      </c>
      <c r="C165" s="14">
        <v>83</v>
      </c>
      <c r="D165" s="28">
        <v>738379</v>
      </c>
      <c r="E165" s="13">
        <v>14</v>
      </c>
      <c r="F165" s="19">
        <v>10</v>
      </c>
      <c r="G165" s="13">
        <v>2018</v>
      </c>
      <c r="H165" s="171" t="s">
        <v>40</v>
      </c>
      <c r="I165" s="4"/>
      <c r="J165" s="13" t="s">
        <v>32</v>
      </c>
      <c r="K165" s="19" t="s">
        <v>21</v>
      </c>
      <c r="L165" s="29" t="s">
        <v>44</v>
      </c>
      <c r="M165" s="110">
        <v>0</v>
      </c>
      <c r="N165" s="57">
        <v>0</v>
      </c>
      <c r="O165" s="57">
        <v>0</v>
      </c>
      <c r="P165" s="57">
        <v>0</v>
      </c>
      <c r="Q165" s="93" t="s">
        <v>53</v>
      </c>
    </row>
    <row r="166" spans="1:17" ht="15" customHeight="1" x14ac:dyDescent="0.25">
      <c r="A166" s="166"/>
      <c r="B166" s="14">
        <v>195</v>
      </c>
      <c r="C166" s="14">
        <v>84</v>
      </c>
      <c r="D166" s="28">
        <v>738265</v>
      </c>
      <c r="E166" s="13">
        <v>13</v>
      </c>
      <c r="F166" s="19">
        <v>12</v>
      </c>
      <c r="G166" s="13">
        <v>2018</v>
      </c>
      <c r="H166" s="171" t="s">
        <v>40</v>
      </c>
      <c r="I166" s="4"/>
      <c r="J166" s="13" t="s">
        <v>32</v>
      </c>
      <c r="K166" s="19" t="s">
        <v>21</v>
      </c>
      <c r="L166" s="29" t="s">
        <v>44</v>
      </c>
      <c r="M166" s="110">
        <v>0</v>
      </c>
      <c r="N166" s="57">
        <v>0</v>
      </c>
      <c r="O166" s="57">
        <v>0</v>
      </c>
      <c r="P166" s="57">
        <v>0</v>
      </c>
      <c r="Q166" s="93" t="s">
        <v>53</v>
      </c>
    </row>
    <row r="167" spans="1:17" ht="15" customHeight="1" x14ac:dyDescent="0.25">
      <c r="A167" s="166"/>
      <c r="B167" s="14">
        <v>196</v>
      </c>
      <c r="C167" s="14">
        <v>85</v>
      </c>
      <c r="D167" s="28">
        <v>738237</v>
      </c>
      <c r="E167" s="13">
        <v>13</v>
      </c>
      <c r="F167" s="19">
        <v>12</v>
      </c>
      <c r="G167" s="13">
        <v>2018</v>
      </c>
      <c r="H167" s="171" t="s">
        <v>40</v>
      </c>
      <c r="I167" s="4"/>
      <c r="J167" s="13" t="s">
        <v>32</v>
      </c>
      <c r="K167" s="19" t="s">
        <v>21</v>
      </c>
      <c r="L167" s="29" t="s">
        <v>44</v>
      </c>
      <c r="M167" s="110">
        <v>0</v>
      </c>
      <c r="N167" s="57">
        <v>0</v>
      </c>
      <c r="O167" s="57">
        <v>0</v>
      </c>
      <c r="P167" s="57">
        <v>0</v>
      </c>
      <c r="Q167" s="93" t="s">
        <v>53</v>
      </c>
    </row>
    <row r="168" spans="1:17" ht="15" customHeight="1" x14ac:dyDescent="0.25">
      <c r="A168" s="166"/>
      <c r="B168" s="16">
        <v>197</v>
      </c>
      <c r="C168" s="14">
        <v>86</v>
      </c>
      <c r="D168" s="28">
        <v>738394</v>
      </c>
      <c r="E168" s="13">
        <v>13</v>
      </c>
      <c r="F168" s="19">
        <v>12</v>
      </c>
      <c r="G168" s="13">
        <v>2018</v>
      </c>
      <c r="H168" s="171" t="s">
        <v>40</v>
      </c>
      <c r="I168" s="4"/>
      <c r="J168" s="13" t="s">
        <v>32</v>
      </c>
      <c r="K168" s="19" t="s">
        <v>21</v>
      </c>
      <c r="L168" s="29" t="s">
        <v>44</v>
      </c>
      <c r="M168" s="110">
        <v>0</v>
      </c>
      <c r="N168" s="57">
        <v>0</v>
      </c>
      <c r="O168" s="57">
        <v>0</v>
      </c>
      <c r="P168" s="57">
        <v>0</v>
      </c>
      <c r="Q168" s="93" t="s">
        <v>53</v>
      </c>
    </row>
    <row r="169" spans="1:17" ht="15" customHeight="1" x14ac:dyDescent="0.25">
      <c r="A169" s="166"/>
      <c r="B169" s="16">
        <v>198</v>
      </c>
      <c r="C169" s="16">
        <v>87</v>
      </c>
      <c r="D169" s="20">
        <v>47440</v>
      </c>
      <c r="E169" s="16">
        <v>13</v>
      </c>
      <c r="F169" s="21">
        <v>12</v>
      </c>
      <c r="G169" s="15">
        <v>2018</v>
      </c>
      <c r="H169" s="168" t="s">
        <v>40</v>
      </c>
      <c r="I169" s="2"/>
      <c r="J169" s="15" t="s">
        <v>32</v>
      </c>
      <c r="K169" s="21" t="s">
        <v>21</v>
      </c>
      <c r="L169" s="39" t="s">
        <v>44</v>
      </c>
      <c r="M169" s="110">
        <v>0</v>
      </c>
      <c r="N169" s="57">
        <v>0</v>
      </c>
      <c r="O169" s="57">
        <v>0</v>
      </c>
      <c r="P169" s="57">
        <v>0</v>
      </c>
      <c r="Q169" s="96" t="s">
        <v>53</v>
      </c>
    </row>
    <row r="170" spans="1:17" x14ac:dyDescent="0.25">
      <c r="A170" s="166"/>
      <c r="B170" s="16">
        <v>199</v>
      </c>
      <c r="C170" s="21">
        <v>88</v>
      </c>
      <c r="D170" s="241" t="s">
        <v>19</v>
      </c>
      <c r="E170" s="16">
        <v>7</v>
      </c>
      <c r="F170" s="21">
        <v>7</v>
      </c>
      <c r="G170" s="241">
        <v>2021</v>
      </c>
      <c r="H170" s="168" t="s">
        <v>40</v>
      </c>
      <c r="I170" s="242"/>
      <c r="J170" s="21" t="s">
        <v>48</v>
      </c>
      <c r="K170" s="21" t="s">
        <v>45</v>
      </c>
      <c r="L170" s="241" t="s">
        <v>44</v>
      </c>
      <c r="M170" s="16">
        <v>0</v>
      </c>
      <c r="N170" s="57">
        <v>0</v>
      </c>
      <c r="O170" s="21">
        <v>0</v>
      </c>
      <c r="P170" s="57">
        <v>0</v>
      </c>
      <c r="Q170" s="241" t="s">
        <v>51</v>
      </c>
    </row>
    <row r="171" spans="1:17" x14ac:dyDescent="0.25">
      <c r="A171" s="166"/>
      <c r="B171" s="16">
        <v>200</v>
      </c>
      <c r="C171" s="21">
        <v>90</v>
      </c>
      <c r="D171" s="241" t="s">
        <v>19</v>
      </c>
      <c r="E171" s="16">
        <v>17</v>
      </c>
      <c r="F171" s="21">
        <v>7</v>
      </c>
      <c r="G171" s="241">
        <v>2021</v>
      </c>
      <c r="H171" s="168" t="s">
        <v>40</v>
      </c>
      <c r="I171" s="242"/>
      <c r="J171" s="21" t="s">
        <v>47</v>
      </c>
      <c r="K171" s="21" t="s">
        <v>45</v>
      </c>
      <c r="L171" s="241" t="s">
        <v>44</v>
      </c>
      <c r="M171" s="16">
        <v>2</v>
      </c>
      <c r="N171" s="57">
        <v>0</v>
      </c>
      <c r="O171" s="21" t="s">
        <v>2</v>
      </c>
      <c r="P171" s="57">
        <v>0</v>
      </c>
      <c r="Q171" s="241">
        <v>2</v>
      </c>
    </row>
    <row r="172" spans="1:17" x14ac:dyDescent="0.25">
      <c r="A172" s="166"/>
      <c r="B172" s="16">
        <v>201</v>
      </c>
      <c r="C172" s="21">
        <v>92</v>
      </c>
      <c r="D172" s="241" t="s">
        <v>19</v>
      </c>
      <c r="E172" s="16">
        <v>28</v>
      </c>
      <c r="F172" s="21">
        <v>4</v>
      </c>
      <c r="G172" s="241">
        <v>2021</v>
      </c>
      <c r="H172" s="168" t="s">
        <v>40</v>
      </c>
      <c r="I172" s="242"/>
      <c r="J172" s="21" t="s">
        <v>47</v>
      </c>
      <c r="K172" s="21" t="s">
        <v>45</v>
      </c>
      <c r="L172" s="241" t="s">
        <v>44</v>
      </c>
      <c r="M172" s="16">
        <v>0</v>
      </c>
      <c r="N172" s="57">
        <v>0</v>
      </c>
      <c r="O172" s="21">
        <v>0</v>
      </c>
      <c r="P172" s="57">
        <v>0</v>
      </c>
      <c r="Q172" s="241" t="s">
        <v>53</v>
      </c>
    </row>
    <row r="173" spans="1:17" x14ac:dyDescent="0.25">
      <c r="A173" s="166"/>
      <c r="B173" s="16">
        <v>202</v>
      </c>
      <c r="C173" s="21">
        <v>94</v>
      </c>
      <c r="D173" s="241" t="s">
        <v>19</v>
      </c>
      <c r="E173" s="16">
        <v>30</v>
      </c>
      <c r="F173" s="21">
        <v>4</v>
      </c>
      <c r="G173" s="241">
        <v>2021</v>
      </c>
      <c r="H173" s="168" t="s">
        <v>40</v>
      </c>
      <c r="I173" s="242"/>
      <c r="J173" s="21" t="s">
        <v>47</v>
      </c>
      <c r="K173" s="21" t="s">
        <v>45</v>
      </c>
      <c r="L173" s="241" t="s">
        <v>44</v>
      </c>
      <c r="M173" s="16">
        <v>0</v>
      </c>
      <c r="N173" s="57">
        <v>0</v>
      </c>
      <c r="O173" s="21">
        <v>0</v>
      </c>
      <c r="P173" s="57">
        <v>0</v>
      </c>
      <c r="Q173" s="241" t="s">
        <v>53</v>
      </c>
    </row>
    <row r="174" spans="1:17" x14ac:dyDescent="0.25">
      <c r="A174" s="166"/>
      <c r="B174" s="16">
        <v>203</v>
      </c>
      <c r="C174" s="21">
        <v>96</v>
      </c>
      <c r="D174" s="241" t="s">
        <v>19</v>
      </c>
      <c r="E174" s="16">
        <v>1</v>
      </c>
      <c r="F174" s="21">
        <v>5</v>
      </c>
      <c r="G174" s="241">
        <v>2021</v>
      </c>
      <c r="H174" s="168" t="s">
        <v>40</v>
      </c>
      <c r="I174" s="242"/>
      <c r="J174" s="21" t="s">
        <v>47</v>
      </c>
      <c r="K174" s="21" t="s">
        <v>45</v>
      </c>
      <c r="L174" s="241" t="s">
        <v>44</v>
      </c>
      <c r="M174" s="16">
        <v>0</v>
      </c>
      <c r="N174" s="57">
        <v>0</v>
      </c>
      <c r="O174" s="21">
        <v>0</v>
      </c>
      <c r="P174" s="57">
        <v>0</v>
      </c>
      <c r="Q174" s="241" t="s">
        <v>53</v>
      </c>
    </row>
    <row r="175" spans="1:17" x14ac:dyDescent="0.25">
      <c r="A175" s="166"/>
      <c r="B175" s="16">
        <v>204</v>
      </c>
      <c r="C175" s="21">
        <v>98</v>
      </c>
      <c r="D175" s="241" t="s">
        <v>19</v>
      </c>
      <c r="E175" s="16">
        <v>29</v>
      </c>
      <c r="F175" s="17">
        <v>4</v>
      </c>
      <c r="G175" s="241">
        <v>2021</v>
      </c>
      <c r="H175" s="168" t="s">
        <v>40</v>
      </c>
      <c r="I175" s="242"/>
      <c r="J175" s="21" t="s">
        <v>47</v>
      </c>
      <c r="K175" s="21" t="s">
        <v>45</v>
      </c>
      <c r="L175" s="241" t="s">
        <v>44</v>
      </c>
      <c r="M175" s="16">
        <v>0</v>
      </c>
      <c r="N175" s="57">
        <v>0</v>
      </c>
      <c r="O175" s="21">
        <v>0</v>
      </c>
      <c r="P175" s="57">
        <v>0</v>
      </c>
      <c r="Q175" s="241" t="s">
        <v>53</v>
      </c>
    </row>
    <row r="176" spans="1:17" x14ac:dyDescent="0.25">
      <c r="A176" s="166"/>
      <c r="B176" s="16">
        <v>205</v>
      </c>
      <c r="C176" s="21">
        <v>99</v>
      </c>
      <c r="D176" s="241" t="s">
        <v>19</v>
      </c>
      <c r="E176" s="16">
        <v>22</v>
      </c>
      <c r="F176" s="21">
        <v>7</v>
      </c>
      <c r="G176" s="241">
        <v>2021</v>
      </c>
      <c r="H176" s="168" t="s">
        <v>40</v>
      </c>
      <c r="I176" s="242"/>
      <c r="J176" s="21" t="s">
        <v>47</v>
      </c>
      <c r="K176" s="21" t="s">
        <v>45</v>
      </c>
      <c r="L176" s="241" t="s">
        <v>44</v>
      </c>
      <c r="M176" s="16" t="s">
        <v>1</v>
      </c>
      <c r="N176" s="57">
        <v>0</v>
      </c>
      <c r="O176" s="21" t="s">
        <v>2</v>
      </c>
      <c r="P176" s="57">
        <v>0</v>
      </c>
      <c r="Q176" s="241" t="s">
        <v>51</v>
      </c>
    </row>
    <row r="177" spans="1:17" x14ac:dyDescent="0.25">
      <c r="A177" s="166"/>
      <c r="B177" s="16">
        <v>206</v>
      </c>
      <c r="C177" s="21">
        <v>100</v>
      </c>
      <c r="D177" s="241" t="s">
        <v>19</v>
      </c>
      <c r="E177" s="16">
        <v>27</v>
      </c>
      <c r="F177" s="21">
        <v>4</v>
      </c>
      <c r="G177" s="241">
        <v>2021</v>
      </c>
      <c r="H177" s="168" t="s">
        <v>40</v>
      </c>
      <c r="I177" s="242"/>
      <c r="J177" s="21" t="s">
        <v>47</v>
      </c>
      <c r="K177" s="21" t="s">
        <v>45</v>
      </c>
      <c r="L177" s="241" t="s">
        <v>44</v>
      </c>
      <c r="M177" s="16">
        <v>0</v>
      </c>
      <c r="N177" s="57">
        <v>0</v>
      </c>
      <c r="O177" s="21">
        <v>0</v>
      </c>
      <c r="P177" s="57">
        <v>0</v>
      </c>
      <c r="Q177" s="241" t="s">
        <v>53</v>
      </c>
    </row>
    <row r="178" spans="1:17" x14ac:dyDescent="0.25">
      <c r="B178" s="211"/>
    </row>
  </sheetData>
  <autoFilter ref="B12:Q177" xr:uid="{00000000-0009-0000-0000-000004000000}">
    <filterColumn colId="3" showButton="0"/>
    <filterColumn colId="4" showButton="0"/>
    <filterColumn colId="7" showButton="0"/>
    <filterColumn colId="8" showButton="0"/>
    <filterColumn colId="9" showButton="0"/>
  </autoFilter>
  <sortState xmlns:xlrd2="http://schemas.microsoft.com/office/spreadsheetml/2017/richdata2" ref="B14:Q169">
    <sortCondition ref="B14:B169"/>
  </sortState>
  <mergeCells count="11">
    <mergeCell ref="Q12:Q13"/>
    <mergeCell ref="B12:B13"/>
    <mergeCell ref="C12:C13"/>
    <mergeCell ref="D12:D13"/>
    <mergeCell ref="E12:G12"/>
    <mergeCell ref="H12:H13"/>
    <mergeCell ref="I12:L12"/>
    <mergeCell ref="M12:M13"/>
    <mergeCell ref="N12:N13"/>
    <mergeCell ref="O12:O13"/>
    <mergeCell ref="P12:P13"/>
  </mergeCells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162"/>
  <sheetViews>
    <sheetView workbookViewId="0">
      <selection activeCell="E7" sqref="E7"/>
    </sheetView>
  </sheetViews>
  <sheetFormatPr baseColWidth="10" defaultRowHeight="15" x14ac:dyDescent="0.25"/>
  <cols>
    <col min="2" max="4" width="15.7109375" customWidth="1"/>
    <col min="5" max="8" width="10.7109375" customWidth="1"/>
  </cols>
  <sheetData>
    <row r="2" spans="2:8" x14ac:dyDescent="0.25">
      <c r="B2" s="299" t="s">
        <v>115</v>
      </c>
      <c r="C2" s="299"/>
      <c r="E2" s="299" t="s">
        <v>0</v>
      </c>
      <c r="F2" s="299"/>
      <c r="G2" s="299"/>
      <c r="H2" s="299"/>
    </row>
    <row r="3" spans="2:8" ht="15.75" thickBot="1" x14ac:dyDescent="0.3">
      <c r="B3" s="300"/>
      <c r="C3" s="300"/>
      <c r="E3" s="300"/>
      <c r="F3" s="300"/>
      <c r="G3" s="300"/>
      <c r="H3" s="300"/>
    </row>
    <row r="4" spans="2:8" x14ac:dyDescent="0.25">
      <c r="B4" s="296" t="s">
        <v>114</v>
      </c>
      <c r="C4" s="296" t="s">
        <v>113</v>
      </c>
      <c r="D4" s="204"/>
      <c r="E4" s="307" t="s">
        <v>39</v>
      </c>
      <c r="F4" s="308"/>
      <c r="G4" s="307" t="s">
        <v>101</v>
      </c>
      <c r="H4" s="307"/>
    </row>
    <row r="5" spans="2:8" x14ac:dyDescent="0.25">
      <c r="B5" s="297"/>
      <c r="C5" s="297"/>
      <c r="E5" s="301" t="s">
        <v>138</v>
      </c>
      <c r="F5" s="302"/>
      <c r="G5" s="301" t="s">
        <v>139</v>
      </c>
      <c r="H5" s="301"/>
    </row>
    <row r="6" spans="2:8" ht="15.75" thickBot="1" x14ac:dyDescent="0.3">
      <c r="B6" s="298"/>
      <c r="C6" s="298"/>
      <c r="D6" s="37" t="s">
        <v>143</v>
      </c>
      <c r="E6" s="303" t="s">
        <v>102</v>
      </c>
      <c r="F6" s="304"/>
      <c r="G6" s="303" t="s">
        <v>103</v>
      </c>
      <c r="H6" s="303"/>
    </row>
    <row r="7" spans="2:8" x14ac:dyDescent="0.25">
      <c r="B7" s="297" t="s">
        <v>112</v>
      </c>
      <c r="C7" s="297" t="s">
        <v>73</v>
      </c>
      <c r="D7" t="s">
        <v>69</v>
      </c>
      <c r="E7" s="1">
        <v>49</v>
      </c>
      <c r="F7" s="202">
        <v>0.94</v>
      </c>
      <c r="G7" s="1">
        <v>98</v>
      </c>
      <c r="H7" s="200">
        <v>1</v>
      </c>
    </row>
    <row r="8" spans="2:8" x14ac:dyDescent="0.25">
      <c r="B8" s="297"/>
      <c r="C8" s="297"/>
      <c r="D8" t="s">
        <v>70</v>
      </c>
      <c r="E8" s="1">
        <v>3</v>
      </c>
      <c r="F8" s="202">
        <v>0.06</v>
      </c>
      <c r="G8" s="1">
        <v>0</v>
      </c>
      <c r="H8" s="200">
        <v>0</v>
      </c>
    </row>
    <row r="9" spans="2:8" x14ac:dyDescent="0.25">
      <c r="B9" s="297"/>
      <c r="C9" s="313"/>
      <c r="D9" s="207" t="s">
        <v>72</v>
      </c>
      <c r="E9" s="13">
        <v>0</v>
      </c>
      <c r="F9" s="208">
        <v>0</v>
      </c>
      <c r="G9" s="13">
        <v>0</v>
      </c>
      <c r="H9" s="210">
        <v>0</v>
      </c>
    </row>
    <row r="10" spans="2:8" x14ac:dyDescent="0.25">
      <c r="B10" s="297"/>
      <c r="C10" s="297" t="s">
        <v>74</v>
      </c>
      <c r="D10" t="s">
        <v>69</v>
      </c>
      <c r="E10" s="1">
        <v>40</v>
      </c>
      <c r="F10" s="202">
        <f>E10/52</f>
        <v>0.76923076923076927</v>
      </c>
      <c r="G10" s="1">
        <v>81</v>
      </c>
      <c r="H10" s="214">
        <f>81/98</f>
        <v>0.82653061224489799</v>
      </c>
    </row>
    <row r="11" spans="2:8" x14ac:dyDescent="0.25">
      <c r="B11" s="297"/>
      <c r="C11" s="297"/>
      <c r="D11" t="s">
        <v>70</v>
      </c>
      <c r="E11" s="1">
        <v>12</v>
      </c>
      <c r="F11" s="202">
        <f>E11/52</f>
        <v>0.23076923076923078</v>
      </c>
      <c r="G11" s="1">
        <v>17</v>
      </c>
      <c r="H11" s="214">
        <f>17/98</f>
        <v>0.17346938775510204</v>
      </c>
    </row>
    <row r="12" spans="2:8" x14ac:dyDescent="0.25">
      <c r="B12" s="297"/>
      <c r="C12" s="313"/>
      <c r="D12" s="207" t="s">
        <v>72</v>
      </c>
      <c r="E12" s="13">
        <v>0</v>
      </c>
      <c r="F12" s="208">
        <v>0</v>
      </c>
      <c r="G12" s="210">
        <v>0</v>
      </c>
      <c r="H12" s="210">
        <v>0</v>
      </c>
    </row>
    <row r="13" spans="2:8" x14ac:dyDescent="0.25">
      <c r="B13" s="297"/>
      <c r="C13" s="297" t="s">
        <v>75</v>
      </c>
      <c r="D13" t="s">
        <v>69</v>
      </c>
      <c r="E13" s="1">
        <v>52</v>
      </c>
      <c r="F13" s="202">
        <v>1</v>
      </c>
      <c r="G13" s="1">
        <v>76</v>
      </c>
      <c r="H13" s="214">
        <f>76/98</f>
        <v>0.77551020408163263</v>
      </c>
    </row>
    <row r="14" spans="2:8" x14ac:dyDescent="0.25">
      <c r="B14" s="297"/>
      <c r="C14" s="297"/>
      <c r="D14" t="s">
        <v>70</v>
      </c>
      <c r="E14" s="1">
        <v>0</v>
      </c>
      <c r="F14" s="202">
        <v>0</v>
      </c>
      <c r="G14" s="1">
        <v>22</v>
      </c>
      <c r="H14" s="214">
        <f>22/98</f>
        <v>0.22448979591836735</v>
      </c>
    </row>
    <row r="15" spans="2:8" x14ac:dyDescent="0.25">
      <c r="B15" s="297"/>
      <c r="C15" s="313"/>
      <c r="D15" s="207" t="s">
        <v>72</v>
      </c>
      <c r="E15" s="13">
        <v>0</v>
      </c>
      <c r="F15" s="208">
        <v>0</v>
      </c>
      <c r="G15" s="13">
        <v>0</v>
      </c>
      <c r="H15" s="210">
        <v>0</v>
      </c>
    </row>
    <row r="16" spans="2:8" x14ac:dyDescent="0.25">
      <c r="B16" s="297"/>
      <c r="C16" s="309" t="s">
        <v>76</v>
      </c>
      <c r="D16" t="s">
        <v>69</v>
      </c>
      <c r="E16" s="1">
        <v>37</v>
      </c>
      <c r="F16" s="202">
        <f>E16/52</f>
        <v>0.71153846153846156</v>
      </c>
      <c r="G16" s="1">
        <v>67</v>
      </c>
      <c r="H16" s="214">
        <f>67/98</f>
        <v>0.68367346938775508</v>
      </c>
    </row>
    <row r="17" spans="2:8" x14ac:dyDescent="0.25">
      <c r="B17" s="297"/>
      <c r="C17" s="309"/>
      <c r="D17" t="s">
        <v>70</v>
      </c>
      <c r="E17" s="1">
        <v>15</v>
      </c>
      <c r="F17" s="202">
        <f>15/52</f>
        <v>0.28846153846153844</v>
      </c>
      <c r="G17" s="1">
        <v>31</v>
      </c>
      <c r="H17" s="214">
        <f>31/98</f>
        <v>0.31632653061224492</v>
      </c>
    </row>
    <row r="18" spans="2:8" x14ac:dyDescent="0.25">
      <c r="B18" s="297"/>
      <c r="C18" s="312"/>
      <c r="D18" s="207" t="s">
        <v>72</v>
      </c>
      <c r="E18" s="13">
        <v>0</v>
      </c>
      <c r="F18" s="208">
        <v>0</v>
      </c>
      <c r="G18" s="13">
        <v>0</v>
      </c>
      <c r="H18" s="210">
        <v>0</v>
      </c>
    </row>
    <row r="19" spans="2:8" x14ac:dyDescent="0.25">
      <c r="B19" s="297"/>
      <c r="C19" s="297" t="s">
        <v>77</v>
      </c>
      <c r="D19" t="s">
        <v>69</v>
      </c>
      <c r="E19" s="1">
        <v>0</v>
      </c>
      <c r="F19" s="202">
        <v>0</v>
      </c>
      <c r="G19" s="1">
        <v>8</v>
      </c>
      <c r="H19" s="214">
        <f>8/98</f>
        <v>8.1632653061224483E-2</v>
      </c>
    </row>
    <row r="20" spans="2:8" x14ac:dyDescent="0.25">
      <c r="B20" s="297"/>
      <c r="C20" s="297"/>
      <c r="D20" t="s">
        <v>70</v>
      </c>
      <c r="E20" s="1">
        <v>52</v>
      </c>
      <c r="F20" s="202">
        <v>1</v>
      </c>
      <c r="G20" s="1">
        <f>98-G19-G21</f>
        <v>75</v>
      </c>
      <c r="H20" s="214">
        <f>75/98</f>
        <v>0.76530612244897955</v>
      </c>
    </row>
    <row r="21" spans="2:8" x14ac:dyDescent="0.25">
      <c r="B21" s="297"/>
      <c r="C21" s="297"/>
      <c r="D21" t="s">
        <v>72</v>
      </c>
      <c r="E21" s="1">
        <v>0</v>
      </c>
      <c r="F21" s="202">
        <v>0</v>
      </c>
      <c r="G21" s="1">
        <v>15</v>
      </c>
      <c r="H21" s="214">
        <f>15/98</f>
        <v>0.15306122448979592</v>
      </c>
    </row>
    <row r="22" spans="2:8" x14ac:dyDescent="0.25">
      <c r="B22" s="297"/>
      <c r="C22" s="297"/>
      <c r="D22" t="s">
        <v>104</v>
      </c>
      <c r="E22" s="301"/>
      <c r="F22" s="302"/>
      <c r="G22" s="301">
        <v>2</v>
      </c>
      <c r="H22" s="301"/>
    </row>
    <row r="23" spans="2:8" x14ac:dyDescent="0.25">
      <c r="B23" s="297"/>
      <c r="C23" s="297"/>
      <c r="D23" t="s">
        <v>105</v>
      </c>
      <c r="E23" s="301"/>
      <c r="F23" s="302"/>
      <c r="G23" s="301">
        <v>1</v>
      </c>
      <c r="H23" s="301"/>
    </row>
    <row r="24" spans="2:8" x14ac:dyDescent="0.25">
      <c r="B24" s="297"/>
      <c r="C24" s="297"/>
      <c r="D24" t="s">
        <v>106</v>
      </c>
      <c r="E24" s="301"/>
      <c r="F24" s="302"/>
      <c r="G24" s="301">
        <v>7</v>
      </c>
      <c r="H24" s="301"/>
    </row>
    <row r="25" spans="2:8" x14ac:dyDescent="0.25">
      <c r="B25" s="297"/>
      <c r="C25" s="313"/>
      <c r="D25" s="207" t="s">
        <v>107</v>
      </c>
      <c r="E25" s="305"/>
      <c r="F25" s="306"/>
      <c r="G25" s="305">
        <v>1</v>
      </c>
      <c r="H25" s="305"/>
    </row>
    <row r="26" spans="2:8" x14ac:dyDescent="0.25">
      <c r="B26" s="297"/>
      <c r="C26" s="314" t="s">
        <v>78</v>
      </c>
      <c r="D26" s="211" t="s">
        <v>69</v>
      </c>
      <c r="E26" s="5">
        <v>0</v>
      </c>
      <c r="F26" s="212">
        <v>0</v>
      </c>
      <c r="G26" s="5">
        <v>0</v>
      </c>
      <c r="H26" s="215">
        <v>0</v>
      </c>
    </row>
    <row r="27" spans="2:8" x14ac:dyDescent="0.25">
      <c r="B27" s="297"/>
      <c r="C27" s="297"/>
      <c r="D27" t="s">
        <v>70</v>
      </c>
      <c r="E27" s="1">
        <v>51</v>
      </c>
      <c r="F27" s="202">
        <f>51/52</f>
        <v>0.98076923076923073</v>
      </c>
      <c r="G27" s="1">
        <v>82</v>
      </c>
      <c r="H27" s="214">
        <f>82/98</f>
        <v>0.83673469387755106</v>
      </c>
    </row>
    <row r="28" spans="2:8" x14ac:dyDescent="0.25">
      <c r="B28" s="297"/>
      <c r="C28" s="297"/>
      <c r="D28" t="s">
        <v>72</v>
      </c>
      <c r="E28" s="1">
        <v>1</v>
      </c>
      <c r="F28" s="202">
        <f>1/52</f>
        <v>1.9230769230769232E-2</v>
      </c>
      <c r="G28" s="1">
        <v>16</v>
      </c>
      <c r="H28" s="214">
        <f>16/98</f>
        <v>0.16326530612244897</v>
      </c>
    </row>
    <row r="29" spans="2:8" x14ac:dyDescent="0.25">
      <c r="B29" s="297"/>
      <c r="C29" s="297"/>
      <c r="D29" t="s">
        <v>104</v>
      </c>
      <c r="E29" s="301">
        <v>1</v>
      </c>
      <c r="F29" s="302"/>
      <c r="G29" s="301">
        <v>2</v>
      </c>
      <c r="H29" s="301"/>
    </row>
    <row r="30" spans="2:8" x14ac:dyDescent="0.25">
      <c r="B30" s="297"/>
      <c r="C30" s="297"/>
      <c r="D30" t="s">
        <v>105</v>
      </c>
      <c r="E30" s="301">
        <v>1</v>
      </c>
      <c r="F30" s="302"/>
      <c r="G30" s="301">
        <v>1</v>
      </c>
      <c r="H30" s="301"/>
    </row>
    <row r="31" spans="2:8" x14ac:dyDescent="0.25">
      <c r="B31" s="297"/>
      <c r="C31" s="297"/>
      <c r="D31" t="s">
        <v>106</v>
      </c>
      <c r="E31" s="301">
        <v>1</v>
      </c>
      <c r="F31" s="302"/>
      <c r="G31" s="301">
        <v>8</v>
      </c>
      <c r="H31" s="301"/>
    </row>
    <row r="32" spans="2:8" x14ac:dyDescent="0.25">
      <c r="B32" s="297"/>
      <c r="C32" s="313"/>
      <c r="D32" s="207" t="s">
        <v>107</v>
      </c>
      <c r="E32" s="305">
        <v>1</v>
      </c>
      <c r="F32" s="306"/>
      <c r="G32" s="305">
        <v>1</v>
      </c>
      <c r="H32" s="305"/>
    </row>
    <row r="33" spans="2:8" x14ac:dyDescent="0.25">
      <c r="B33" s="297"/>
      <c r="C33" s="314" t="s">
        <v>79</v>
      </c>
      <c r="D33" s="211" t="s">
        <v>69</v>
      </c>
      <c r="E33" s="5">
        <v>3</v>
      </c>
      <c r="F33" s="213">
        <f>E33/52</f>
        <v>5.7692307692307696E-2</v>
      </c>
      <c r="G33" s="5">
        <v>32</v>
      </c>
      <c r="H33" s="216">
        <f>32/98</f>
        <v>0.32653061224489793</v>
      </c>
    </row>
    <row r="34" spans="2:8" x14ac:dyDescent="0.25">
      <c r="B34" s="297"/>
      <c r="C34" s="297"/>
      <c r="D34" t="s">
        <v>70</v>
      </c>
      <c r="E34" s="1">
        <v>48</v>
      </c>
      <c r="F34" s="202">
        <f t="shared" ref="F34:F35" si="0">E34/52</f>
        <v>0.92307692307692313</v>
      </c>
      <c r="G34" s="1">
        <v>64</v>
      </c>
      <c r="H34" s="214">
        <f>64/98</f>
        <v>0.65306122448979587</v>
      </c>
    </row>
    <row r="35" spans="2:8" x14ac:dyDescent="0.25">
      <c r="B35" s="297"/>
      <c r="C35" s="297"/>
      <c r="D35" t="s">
        <v>72</v>
      </c>
      <c r="E35" s="1">
        <v>1</v>
      </c>
      <c r="F35" s="202">
        <f t="shared" si="0"/>
        <v>1.9230769230769232E-2</v>
      </c>
      <c r="G35" s="1">
        <v>2</v>
      </c>
      <c r="H35" s="214">
        <f>2/98</f>
        <v>2.0408163265306121E-2</v>
      </c>
    </row>
    <row r="36" spans="2:8" x14ac:dyDescent="0.25">
      <c r="B36" s="297"/>
      <c r="C36" s="297"/>
      <c r="D36" t="s">
        <v>104</v>
      </c>
      <c r="E36" s="301">
        <v>1</v>
      </c>
      <c r="F36" s="302"/>
      <c r="G36" s="301">
        <v>1</v>
      </c>
      <c r="H36" s="301"/>
    </row>
    <row r="37" spans="2:8" x14ac:dyDescent="0.25">
      <c r="B37" s="297"/>
      <c r="C37" s="297"/>
      <c r="D37" t="s">
        <v>105</v>
      </c>
      <c r="E37" s="301">
        <v>1</v>
      </c>
      <c r="F37" s="302"/>
      <c r="G37" s="301">
        <v>1</v>
      </c>
      <c r="H37" s="301"/>
    </row>
    <row r="38" spans="2:8" x14ac:dyDescent="0.25">
      <c r="B38" s="297"/>
      <c r="C38" s="297"/>
      <c r="D38" t="s">
        <v>106</v>
      </c>
      <c r="E38" s="301">
        <v>1</v>
      </c>
      <c r="F38" s="302"/>
      <c r="G38" s="301">
        <v>1</v>
      </c>
      <c r="H38" s="301"/>
    </row>
    <row r="39" spans="2:8" x14ac:dyDescent="0.25">
      <c r="B39" s="297"/>
      <c r="C39" s="313"/>
      <c r="D39" s="207" t="s">
        <v>107</v>
      </c>
      <c r="E39" s="305">
        <v>1</v>
      </c>
      <c r="F39" s="306"/>
      <c r="G39" s="305">
        <v>1</v>
      </c>
      <c r="H39" s="305"/>
    </row>
    <row r="40" spans="2:8" x14ac:dyDescent="0.25">
      <c r="B40" s="297"/>
      <c r="C40" s="309" t="s">
        <v>80</v>
      </c>
      <c r="D40" t="s">
        <v>69</v>
      </c>
      <c r="E40" s="1">
        <v>2</v>
      </c>
      <c r="F40" s="202">
        <f>E40/52</f>
        <v>3.8461538461538464E-2</v>
      </c>
      <c r="G40" s="1">
        <v>0</v>
      </c>
      <c r="H40" s="200">
        <v>0</v>
      </c>
    </row>
    <row r="41" spans="2:8" x14ac:dyDescent="0.25">
      <c r="B41" s="297"/>
      <c r="C41" s="309"/>
      <c r="D41" t="s">
        <v>70</v>
      </c>
      <c r="E41" s="1">
        <v>48</v>
      </c>
      <c r="F41" s="202">
        <f t="shared" ref="F41:F42" si="1">E41/52</f>
        <v>0.92307692307692313</v>
      </c>
      <c r="G41" s="1">
        <v>81</v>
      </c>
      <c r="H41" s="214">
        <f>81/98</f>
        <v>0.82653061224489799</v>
      </c>
    </row>
    <row r="42" spans="2:8" x14ac:dyDescent="0.25">
      <c r="B42" s="297"/>
      <c r="C42" s="309"/>
      <c r="D42" t="s">
        <v>72</v>
      </c>
      <c r="E42" s="1">
        <v>2</v>
      </c>
      <c r="F42" s="202">
        <f t="shared" si="1"/>
        <v>3.8461538461538464E-2</v>
      </c>
      <c r="G42" s="1">
        <v>17</v>
      </c>
      <c r="H42" s="214">
        <f>17/98</f>
        <v>0.17346938775510204</v>
      </c>
    </row>
    <row r="43" spans="2:8" x14ac:dyDescent="0.25">
      <c r="B43" s="297"/>
      <c r="C43" s="309"/>
      <c r="D43" t="s">
        <v>104</v>
      </c>
      <c r="E43" s="301">
        <v>1</v>
      </c>
      <c r="F43" s="302"/>
      <c r="G43" s="301">
        <v>4</v>
      </c>
      <c r="H43" s="301"/>
    </row>
    <row r="44" spans="2:8" x14ac:dyDescent="0.25">
      <c r="B44" s="297"/>
      <c r="C44" s="309"/>
      <c r="D44" t="s">
        <v>105</v>
      </c>
      <c r="E44" s="301">
        <v>1</v>
      </c>
      <c r="F44" s="302"/>
      <c r="G44" s="301">
        <v>2</v>
      </c>
      <c r="H44" s="301"/>
    </row>
    <row r="45" spans="2:8" x14ac:dyDescent="0.25">
      <c r="B45" s="297"/>
      <c r="C45" s="309"/>
      <c r="D45" t="s">
        <v>106</v>
      </c>
      <c r="E45" s="301">
        <v>1</v>
      </c>
      <c r="F45" s="302"/>
      <c r="G45" s="301">
        <v>16</v>
      </c>
      <c r="H45" s="301"/>
    </row>
    <row r="46" spans="2:8" x14ac:dyDescent="0.25">
      <c r="B46" s="297"/>
      <c r="C46" s="309"/>
      <c r="D46" t="s">
        <v>107</v>
      </c>
      <c r="E46" s="301">
        <v>1</v>
      </c>
      <c r="F46" s="302"/>
      <c r="G46" s="301">
        <v>1</v>
      </c>
      <c r="H46" s="301"/>
    </row>
    <row r="47" spans="2:8" x14ac:dyDescent="0.25">
      <c r="B47" s="297"/>
      <c r="C47" s="314" t="s">
        <v>81</v>
      </c>
      <c r="D47" s="211" t="s">
        <v>69</v>
      </c>
      <c r="E47" s="5">
        <v>0</v>
      </c>
      <c r="F47" s="212">
        <v>0</v>
      </c>
      <c r="G47" s="5">
        <v>0</v>
      </c>
      <c r="H47" s="215">
        <v>0</v>
      </c>
    </row>
    <row r="48" spans="2:8" x14ac:dyDescent="0.25">
      <c r="B48" s="297"/>
      <c r="C48" s="297"/>
      <c r="D48" t="s">
        <v>70</v>
      </c>
      <c r="E48" s="1">
        <v>50</v>
      </c>
      <c r="F48" s="202">
        <f>50/52</f>
        <v>0.96153846153846156</v>
      </c>
      <c r="G48" s="1">
        <v>81</v>
      </c>
      <c r="H48" s="214">
        <f>81/98</f>
        <v>0.82653061224489799</v>
      </c>
    </row>
    <row r="49" spans="2:8" x14ac:dyDescent="0.25">
      <c r="B49" s="297"/>
      <c r="C49" s="297"/>
      <c r="D49" t="s">
        <v>72</v>
      </c>
      <c r="E49" s="1">
        <v>2</v>
      </c>
      <c r="F49" s="203">
        <v>0.04</v>
      </c>
      <c r="G49" s="1">
        <v>17</v>
      </c>
      <c r="H49" s="214">
        <f>17/98</f>
        <v>0.17346938775510204</v>
      </c>
    </row>
    <row r="50" spans="2:8" x14ac:dyDescent="0.25">
      <c r="B50" s="297"/>
      <c r="C50" s="297"/>
      <c r="D50" t="s">
        <v>104</v>
      </c>
      <c r="E50" s="301">
        <v>1</v>
      </c>
      <c r="F50" s="302"/>
      <c r="G50" s="301">
        <v>4</v>
      </c>
      <c r="H50" s="301"/>
    </row>
    <row r="51" spans="2:8" x14ac:dyDescent="0.25">
      <c r="B51" s="297"/>
      <c r="C51" s="297"/>
      <c r="D51" t="s">
        <v>105</v>
      </c>
      <c r="E51" s="301">
        <v>1</v>
      </c>
      <c r="F51" s="302"/>
      <c r="G51" s="301">
        <v>2</v>
      </c>
      <c r="H51" s="301"/>
    </row>
    <row r="52" spans="2:8" x14ac:dyDescent="0.25">
      <c r="B52" s="297"/>
      <c r="C52" s="297"/>
      <c r="D52" t="s">
        <v>106</v>
      </c>
      <c r="E52" s="301">
        <v>1</v>
      </c>
      <c r="F52" s="302"/>
      <c r="G52" s="301">
        <v>16</v>
      </c>
      <c r="H52" s="301"/>
    </row>
    <row r="53" spans="2:8" ht="15.75" thickBot="1" x14ac:dyDescent="0.3">
      <c r="B53" s="298"/>
      <c r="C53" s="298"/>
      <c r="D53" s="37" t="s">
        <v>107</v>
      </c>
      <c r="E53" s="303">
        <v>1</v>
      </c>
      <c r="F53" s="304"/>
      <c r="G53" s="303">
        <v>1</v>
      </c>
      <c r="H53" s="303"/>
    </row>
    <row r="54" spans="2:8" x14ac:dyDescent="0.25">
      <c r="B54" s="309" t="s">
        <v>98</v>
      </c>
      <c r="C54" s="297" t="s">
        <v>108</v>
      </c>
      <c r="D54" t="s">
        <v>69</v>
      </c>
      <c r="E54" s="1">
        <v>0</v>
      </c>
      <c r="F54" s="203">
        <v>0</v>
      </c>
      <c r="G54" s="1">
        <v>0</v>
      </c>
      <c r="H54" s="199">
        <v>0</v>
      </c>
    </row>
    <row r="55" spans="2:8" x14ac:dyDescent="0.25">
      <c r="B55" s="309"/>
      <c r="C55" s="297"/>
      <c r="D55" t="s">
        <v>70</v>
      </c>
      <c r="E55" s="1">
        <v>27</v>
      </c>
      <c r="F55" s="202">
        <f>27/52</f>
        <v>0.51923076923076927</v>
      </c>
      <c r="G55" s="1">
        <v>3</v>
      </c>
      <c r="H55" s="199">
        <f>3/98</f>
        <v>3.0612244897959183E-2</v>
      </c>
    </row>
    <row r="56" spans="2:8" x14ac:dyDescent="0.25">
      <c r="B56" s="309"/>
      <c r="C56" s="297"/>
      <c r="D56" t="s">
        <v>72</v>
      </c>
      <c r="E56" s="1">
        <v>25</v>
      </c>
      <c r="F56" s="202">
        <f>25/52</f>
        <v>0.48076923076923078</v>
      </c>
      <c r="G56" s="1">
        <v>95</v>
      </c>
      <c r="H56" s="199">
        <f>95/98</f>
        <v>0.96938775510204078</v>
      </c>
    </row>
    <row r="57" spans="2:8" x14ac:dyDescent="0.25">
      <c r="B57" s="309"/>
      <c r="C57" s="297"/>
      <c r="D57" t="s">
        <v>104</v>
      </c>
      <c r="E57" s="301">
        <v>2</v>
      </c>
      <c r="F57" s="302"/>
      <c r="G57" s="301">
        <v>16</v>
      </c>
      <c r="H57" s="301"/>
    </row>
    <row r="58" spans="2:8" x14ac:dyDescent="0.25">
      <c r="B58" s="309"/>
      <c r="C58" s="297"/>
      <c r="D58" t="s">
        <v>105</v>
      </c>
      <c r="E58" s="301">
        <v>2</v>
      </c>
      <c r="F58" s="302"/>
      <c r="G58" s="301">
        <v>11</v>
      </c>
      <c r="H58" s="301"/>
    </row>
    <row r="59" spans="2:8" x14ac:dyDescent="0.25">
      <c r="B59" s="309"/>
      <c r="C59" s="297"/>
      <c r="D59" t="s">
        <v>106</v>
      </c>
      <c r="E59" s="301">
        <v>10</v>
      </c>
      <c r="F59" s="302"/>
      <c r="G59" s="301">
        <v>76</v>
      </c>
      <c r="H59" s="301"/>
    </row>
    <row r="60" spans="2:8" x14ac:dyDescent="0.25">
      <c r="B60" s="309"/>
      <c r="C60" s="313"/>
      <c r="D60" s="207" t="s">
        <v>107</v>
      </c>
      <c r="E60" s="305">
        <v>1</v>
      </c>
      <c r="F60" s="306"/>
      <c r="G60" s="305">
        <v>1</v>
      </c>
      <c r="H60" s="305"/>
    </row>
    <row r="61" spans="2:8" x14ac:dyDescent="0.25">
      <c r="B61" s="309"/>
      <c r="C61" s="309" t="s">
        <v>109</v>
      </c>
      <c r="D61" t="s">
        <v>69</v>
      </c>
      <c r="E61" s="1">
        <v>7</v>
      </c>
      <c r="F61" s="202">
        <f>7/52</f>
        <v>0.13461538461538461</v>
      </c>
      <c r="G61" s="1">
        <v>0</v>
      </c>
      <c r="H61" s="200">
        <v>0</v>
      </c>
    </row>
    <row r="62" spans="2:8" x14ac:dyDescent="0.25">
      <c r="B62" s="309"/>
      <c r="C62" s="309"/>
      <c r="D62" t="s">
        <v>70</v>
      </c>
      <c r="E62" s="1">
        <v>45</v>
      </c>
      <c r="F62" s="202">
        <f>45/52</f>
        <v>0.86538461538461542</v>
      </c>
      <c r="G62" s="1">
        <v>39</v>
      </c>
      <c r="H62" s="199">
        <f>39/98</f>
        <v>0.39795918367346939</v>
      </c>
    </row>
    <row r="63" spans="2:8" x14ac:dyDescent="0.25">
      <c r="B63" s="309"/>
      <c r="C63" s="309"/>
      <c r="D63" t="s">
        <v>72</v>
      </c>
      <c r="E63" s="1">
        <v>0</v>
      </c>
      <c r="F63" s="203">
        <v>0</v>
      </c>
      <c r="G63" s="1">
        <v>59</v>
      </c>
      <c r="H63" s="199">
        <f>59/98</f>
        <v>0.60204081632653061</v>
      </c>
    </row>
    <row r="64" spans="2:8" x14ac:dyDescent="0.25">
      <c r="B64" s="309"/>
      <c r="C64" s="309"/>
      <c r="D64" t="s">
        <v>104</v>
      </c>
      <c r="E64" s="301"/>
      <c r="F64" s="302"/>
      <c r="G64" s="301">
        <v>4</v>
      </c>
      <c r="H64" s="301"/>
    </row>
    <row r="65" spans="2:8" x14ac:dyDescent="0.25">
      <c r="B65" s="309"/>
      <c r="C65" s="309"/>
      <c r="D65" t="s">
        <v>105</v>
      </c>
      <c r="E65" s="301"/>
      <c r="F65" s="302"/>
      <c r="G65" s="301">
        <v>3</v>
      </c>
      <c r="H65" s="301"/>
    </row>
    <row r="66" spans="2:8" x14ac:dyDescent="0.25">
      <c r="B66" s="309"/>
      <c r="C66" s="309"/>
      <c r="D66" t="s">
        <v>106</v>
      </c>
      <c r="E66" s="301"/>
      <c r="F66" s="302"/>
      <c r="G66" s="301">
        <v>11</v>
      </c>
      <c r="H66" s="301"/>
    </row>
    <row r="67" spans="2:8" x14ac:dyDescent="0.25">
      <c r="B67" s="309"/>
      <c r="C67" s="312"/>
      <c r="D67" s="207" t="s">
        <v>107</v>
      </c>
      <c r="E67" s="305"/>
      <c r="F67" s="306"/>
      <c r="G67" s="305">
        <v>2</v>
      </c>
      <c r="H67" s="305"/>
    </row>
    <row r="68" spans="2:8" x14ac:dyDescent="0.25">
      <c r="B68" s="309"/>
      <c r="C68" s="309" t="s">
        <v>87</v>
      </c>
      <c r="D68" t="s">
        <v>69</v>
      </c>
      <c r="E68" s="1">
        <v>0</v>
      </c>
      <c r="F68" s="203">
        <v>0</v>
      </c>
      <c r="G68" s="1">
        <v>0</v>
      </c>
      <c r="H68" s="199">
        <v>0</v>
      </c>
    </row>
    <row r="69" spans="2:8" x14ac:dyDescent="0.25">
      <c r="B69" s="309"/>
      <c r="C69" s="309"/>
      <c r="D69" t="s">
        <v>70</v>
      </c>
      <c r="E69" s="1">
        <v>27</v>
      </c>
      <c r="F69" s="202">
        <f>27/52</f>
        <v>0.51923076923076927</v>
      </c>
      <c r="G69" s="1">
        <v>3</v>
      </c>
      <c r="H69" s="199">
        <f>3/98</f>
        <v>3.0612244897959183E-2</v>
      </c>
    </row>
    <row r="70" spans="2:8" x14ac:dyDescent="0.25">
      <c r="B70" s="309"/>
      <c r="C70" s="309"/>
      <c r="D70" t="s">
        <v>72</v>
      </c>
      <c r="E70" s="1">
        <v>25</v>
      </c>
      <c r="F70" s="202">
        <f>25/52</f>
        <v>0.48076923076923078</v>
      </c>
      <c r="G70" s="1">
        <v>95</v>
      </c>
      <c r="H70" s="199">
        <f>95/98</f>
        <v>0.96938775510204078</v>
      </c>
    </row>
    <row r="71" spans="2:8" x14ac:dyDescent="0.25">
      <c r="B71" s="309"/>
      <c r="C71" s="309"/>
      <c r="D71" t="s">
        <v>104</v>
      </c>
      <c r="E71" s="301">
        <v>2</v>
      </c>
      <c r="F71" s="302"/>
      <c r="G71" s="301">
        <v>18</v>
      </c>
      <c r="H71" s="301"/>
    </row>
    <row r="72" spans="2:8" x14ac:dyDescent="0.25">
      <c r="B72" s="309"/>
      <c r="C72" s="309"/>
      <c r="D72" t="s">
        <v>105</v>
      </c>
      <c r="E72" s="301">
        <v>2</v>
      </c>
      <c r="F72" s="302"/>
      <c r="G72" s="301">
        <v>12</v>
      </c>
      <c r="H72" s="301"/>
    </row>
    <row r="73" spans="2:8" x14ac:dyDescent="0.25">
      <c r="B73" s="309"/>
      <c r="C73" s="309"/>
      <c r="D73" t="s">
        <v>106</v>
      </c>
      <c r="E73" s="301">
        <v>10</v>
      </c>
      <c r="F73" s="302"/>
      <c r="G73" s="301">
        <v>85</v>
      </c>
      <c r="H73" s="301"/>
    </row>
    <row r="74" spans="2:8" x14ac:dyDescent="0.25">
      <c r="B74" s="309"/>
      <c r="C74" s="312"/>
      <c r="D74" s="207" t="s">
        <v>107</v>
      </c>
      <c r="E74" s="305">
        <v>1</v>
      </c>
      <c r="F74" s="306"/>
      <c r="G74" s="305">
        <v>1</v>
      </c>
      <c r="H74" s="305"/>
    </row>
    <row r="75" spans="2:8" x14ac:dyDescent="0.25">
      <c r="B75" s="309"/>
      <c r="C75" s="297" t="s">
        <v>88</v>
      </c>
      <c r="D75" t="s">
        <v>69</v>
      </c>
      <c r="E75" s="1">
        <v>51</v>
      </c>
      <c r="F75" s="202">
        <f>51/52</f>
        <v>0.98076923076923073</v>
      </c>
      <c r="G75" s="201">
        <v>98</v>
      </c>
      <c r="H75" s="200">
        <v>1</v>
      </c>
    </row>
    <row r="76" spans="2:8" x14ac:dyDescent="0.25">
      <c r="B76" s="309"/>
      <c r="C76" s="297"/>
      <c r="D76" t="s">
        <v>70</v>
      </c>
      <c r="E76" s="1">
        <v>1</v>
      </c>
      <c r="F76" s="202">
        <f>1/52</f>
        <v>1.9230769230769232E-2</v>
      </c>
      <c r="G76" s="98">
        <v>0</v>
      </c>
      <c r="H76" s="1">
        <v>0</v>
      </c>
    </row>
    <row r="77" spans="2:8" x14ac:dyDescent="0.25">
      <c r="B77" s="309"/>
      <c r="C77" s="313"/>
      <c r="D77" s="207" t="s">
        <v>72</v>
      </c>
      <c r="E77" s="13">
        <v>0</v>
      </c>
      <c r="F77" s="209">
        <v>0</v>
      </c>
      <c r="G77" s="108">
        <v>0</v>
      </c>
      <c r="H77" s="13">
        <v>0</v>
      </c>
    </row>
    <row r="78" spans="2:8" x14ac:dyDescent="0.25">
      <c r="B78" s="309"/>
      <c r="C78" s="297" t="s">
        <v>110</v>
      </c>
      <c r="D78" t="s">
        <v>69</v>
      </c>
      <c r="E78" s="1">
        <v>0</v>
      </c>
      <c r="F78" s="203">
        <v>0</v>
      </c>
      <c r="G78" s="1">
        <v>13</v>
      </c>
      <c r="H78" s="199">
        <f>13/98</f>
        <v>0.1326530612244898</v>
      </c>
    </row>
    <row r="79" spans="2:8" x14ac:dyDescent="0.25">
      <c r="B79" s="309"/>
      <c r="C79" s="297"/>
      <c r="D79" t="s">
        <v>70</v>
      </c>
      <c r="E79" s="1">
        <v>30</v>
      </c>
      <c r="F79" s="202">
        <f>30/52</f>
        <v>0.57692307692307687</v>
      </c>
      <c r="G79" s="1">
        <v>45</v>
      </c>
      <c r="H79" s="199">
        <f>45/98</f>
        <v>0.45918367346938777</v>
      </c>
    </row>
    <row r="80" spans="2:8" x14ac:dyDescent="0.25">
      <c r="B80" s="309"/>
      <c r="C80" s="297"/>
      <c r="D80" t="s">
        <v>72</v>
      </c>
      <c r="E80" s="1">
        <v>22</v>
      </c>
      <c r="F80" s="202">
        <f>22/52</f>
        <v>0.42307692307692307</v>
      </c>
      <c r="G80" s="1">
        <v>40</v>
      </c>
      <c r="H80" s="199">
        <f>40/98</f>
        <v>0.40816326530612246</v>
      </c>
    </row>
    <row r="81" spans="2:8" x14ac:dyDescent="0.25">
      <c r="B81" s="309"/>
      <c r="C81" s="297"/>
      <c r="D81" t="s">
        <v>104</v>
      </c>
      <c r="E81" s="301">
        <v>2</v>
      </c>
      <c r="F81" s="302"/>
      <c r="G81" s="301">
        <v>7</v>
      </c>
      <c r="H81" s="301"/>
    </row>
    <row r="82" spans="2:8" x14ac:dyDescent="0.25">
      <c r="B82" s="309"/>
      <c r="C82" s="297"/>
      <c r="D82" t="s">
        <v>105</v>
      </c>
      <c r="E82" s="301">
        <v>1</v>
      </c>
      <c r="F82" s="302"/>
      <c r="G82" s="301">
        <v>3</v>
      </c>
      <c r="H82" s="301"/>
    </row>
    <row r="83" spans="2:8" x14ac:dyDescent="0.25">
      <c r="B83" s="309"/>
      <c r="C83" s="297"/>
      <c r="D83" t="s">
        <v>106</v>
      </c>
      <c r="E83" s="301">
        <v>15</v>
      </c>
      <c r="F83" s="302"/>
      <c r="G83" s="301">
        <v>47</v>
      </c>
      <c r="H83" s="301"/>
    </row>
    <row r="84" spans="2:8" x14ac:dyDescent="0.25">
      <c r="B84" s="309"/>
      <c r="C84" s="313"/>
      <c r="D84" s="207" t="s">
        <v>107</v>
      </c>
      <c r="E84" s="305">
        <v>1</v>
      </c>
      <c r="F84" s="306"/>
      <c r="G84" s="305">
        <v>1</v>
      </c>
      <c r="H84" s="305"/>
    </row>
    <row r="85" spans="2:8" x14ac:dyDescent="0.25">
      <c r="B85" s="309"/>
      <c r="C85" s="297" t="s">
        <v>111</v>
      </c>
      <c r="D85" t="s">
        <v>69</v>
      </c>
      <c r="E85" s="1">
        <v>48</v>
      </c>
      <c r="F85" s="202">
        <f>48/52</f>
        <v>0.92307692307692313</v>
      </c>
      <c r="G85" s="1">
        <v>98</v>
      </c>
      <c r="H85" s="200">
        <v>1</v>
      </c>
    </row>
    <row r="86" spans="2:8" x14ac:dyDescent="0.25">
      <c r="B86" s="309"/>
      <c r="C86" s="297"/>
      <c r="D86" t="s">
        <v>70</v>
      </c>
      <c r="E86" s="1">
        <v>4</v>
      </c>
      <c r="F86" s="202">
        <f>4/52</f>
        <v>7.6923076923076927E-2</v>
      </c>
      <c r="G86" s="1">
        <v>0</v>
      </c>
      <c r="H86" s="200">
        <v>0</v>
      </c>
    </row>
    <row r="87" spans="2:8" x14ac:dyDescent="0.25">
      <c r="B87" s="309"/>
      <c r="C87" s="297"/>
      <c r="D87" t="s">
        <v>72</v>
      </c>
      <c r="E87" s="1">
        <v>0</v>
      </c>
      <c r="F87" s="203">
        <v>0</v>
      </c>
      <c r="G87" s="1">
        <v>0</v>
      </c>
      <c r="H87" s="200">
        <v>0</v>
      </c>
    </row>
    <row r="88" spans="2:8" x14ac:dyDescent="0.25">
      <c r="B88" s="309"/>
      <c r="C88" s="309" t="s">
        <v>89</v>
      </c>
      <c r="D88" t="s">
        <v>69</v>
      </c>
      <c r="E88" s="1">
        <v>0</v>
      </c>
      <c r="F88" s="203">
        <v>0</v>
      </c>
      <c r="G88" s="1">
        <v>13</v>
      </c>
      <c r="H88" s="199">
        <f>13/98</f>
        <v>0.1326530612244898</v>
      </c>
    </row>
    <row r="89" spans="2:8" x14ac:dyDescent="0.25">
      <c r="B89" s="309"/>
      <c r="C89" s="309"/>
      <c r="D89" t="s">
        <v>70</v>
      </c>
      <c r="E89" s="1">
        <v>30</v>
      </c>
      <c r="F89" s="202">
        <f>30/52</f>
        <v>0.57692307692307687</v>
      </c>
      <c r="G89" s="1">
        <v>47</v>
      </c>
      <c r="H89" s="199">
        <f>45/98</f>
        <v>0.45918367346938777</v>
      </c>
    </row>
    <row r="90" spans="2:8" x14ac:dyDescent="0.25">
      <c r="B90" s="309"/>
      <c r="C90" s="309"/>
      <c r="D90" t="s">
        <v>72</v>
      </c>
      <c r="E90" s="1">
        <v>22</v>
      </c>
      <c r="F90" s="202">
        <f>22/52</f>
        <v>0.42307692307692307</v>
      </c>
      <c r="G90" s="1">
        <v>40</v>
      </c>
      <c r="H90" s="199">
        <f>40/98</f>
        <v>0.40816326530612246</v>
      </c>
    </row>
    <row r="91" spans="2:8" x14ac:dyDescent="0.25">
      <c r="B91" s="309"/>
      <c r="C91" s="309"/>
      <c r="D91" t="s">
        <v>104</v>
      </c>
      <c r="E91" s="301">
        <v>2</v>
      </c>
      <c r="F91" s="302"/>
      <c r="G91" s="301">
        <v>7</v>
      </c>
      <c r="H91" s="301"/>
    </row>
    <row r="92" spans="2:8" x14ac:dyDescent="0.25">
      <c r="B92" s="309"/>
      <c r="C92" s="309"/>
      <c r="D92" t="s">
        <v>105</v>
      </c>
      <c r="E92" s="301">
        <v>1</v>
      </c>
      <c r="F92" s="302"/>
      <c r="G92" s="301">
        <v>3</v>
      </c>
      <c r="H92" s="301"/>
    </row>
    <row r="93" spans="2:8" x14ac:dyDescent="0.25">
      <c r="B93" s="309"/>
      <c r="C93" s="309"/>
      <c r="D93" t="s">
        <v>106</v>
      </c>
      <c r="E93" s="301">
        <v>15</v>
      </c>
      <c r="F93" s="302"/>
      <c r="G93" s="301">
        <v>47</v>
      </c>
      <c r="H93" s="301"/>
    </row>
    <row r="94" spans="2:8" x14ac:dyDescent="0.25">
      <c r="B94" s="309"/>
      <c r="C94" s="312"/>
      <c r="D94" s="207" t="s">
        <v>107</v>
      </c>
      <c r="E94" s="305">
        <v>1</v>
      </c>
      <c r="F94" s="306"/>
      <c r="G94" s="305">
        <v>1</v>
      </c>
      <c r="H94" s="305"/>
    </row>
    <row r="95" spans="2:8" x14ac:dyDescent="0.25">
      <c r="B95" s="309"/>
      <c r="C95" s="297" t="s">
        <v>90</v>
      </c>
      <c r="D95" t="s">
        <v>69</v>
      </c>
      <c r="E95" s="1">
        <v>26</v>
      </c>
      <c r="F95" s="203">
        <v>0.5</v>
      </c>
      <c r="G95" s="1">
        <v>89</v>
      </c>
      <c r="H95" s="199">
        <f>89/98</f>
        <v>0.90816326530612246</v>
      </c>
    </row>
    <row r="96" spans="2:8" x14ac:dyDescent="0.25">
      <c r="B96" s="309"/>
      <c r="C96" s="297"/>
      <c r="D96" t="s">
        <v>70</v>
      </c>
      <c r="E96" s="1">
        <v>25</v>
      </c>
      <c r="F96" s="202">
        <f>25/52</f>
        <v>0.48076923076923078</v>
      </c>
      <c r="G96" s="1">
        <v>8</v>
      </c>
      <c r="H96" s="199">
        <f>8/98</f>
        <v>8.1632653061224483E-2</v>
      </c>
    </row>
    <row r="97" spans="2:8" x14ac:dyDescent="0.25">
      <c r="B97" s="309"/>
      <c r="C97" s="297"/>
      <c r="D97" t="s">
        <v>72</v>
      </c>
      <c r="E97" s="1">
        <v>1</v>
      </c>
      <c r="F97" s="202">
        <f>1/52</f>
        <v>1.9230769230769232E-2</v>
      </c>
      <c r="G97" s="1">
        <v>1</v>
      </c>
      <c r="H97" s="199">
        <f>1/98</f>
        <v>1.020408163265306E-2</v>
      </c>
    </row>
    <row r="98" spans="2:8" x14ac:dyDescent="0.25">
      <c r="B98" s="309"/>
      <c r="C98" s="297"/>
      <c r="D98" t="s">
        <v>104</v>
      </c>
      <c r="E98" s="301">
        <v>2</v>
      </c>
      <c r="F98" s="302"/>
      <c r="G98" s="301">
        <v>2</v>
      </c>
      <c r="H98" s="301"/>
    </row>
    <row r="99" spans="2:8" x14ac:dyDescent="0.25">
      <c r="B99" s="309"/>
      <c r="C99" s="297"/>
      <c r="D99" t="s">
        <v>105</v>
      </c>
      <c r="E99" s="301">
        <v>2</v>
      </c>
      <c r="F99" s="302"/>
      <c r="G99" s="301">
        <v>2</v>
      </c>
      <c r="H99" s="301"/>
    </row>
    <row r="100" spans="2:8" x14ac:dyDescent="0.25">
      <c r="B100" s="309"/>
      <c r="C100" s="297"/>
      <c r="D100" t="s">
        <v>106</v>
      </c>
      <c r="E100" s="301">
        <v>2</v>
      </c>
      <c r="F100" s="302"/>
      <c r="G100" s="301">
        <v>2</v>
      </c>
      <c r="H100" s="301"/>
    </row>
    <row r="101" spans="2:8" x14ac:dyDescent="0.25">
      <c r="B101" s="309"/>
      <c r="C101" s="313"/>
      <c r="D101" s="207" t="s">
        <v>107</v>
      </c>
      <c r="E101" s="305">
        <v>2</v>
      </c>
      <c r="F101" s="306"/>
      <c r="G101" s="305">
        <v>2</v>
      </c>
      <c r="H101" s="305"/>
    </row>
    <row r="102" spans="2:8" x14ac:dyDescent="0.25">
      <c r="B102" s="309"/>
      <c r="C102" s="309" t="s">
        <v>91</v>
      </c>
      <c r="D102" t="s">
        <v>69</v>
      </c>
      <c r="E102" s="1">
        <v>0</v>
      </c>
      <c r="F102" s="203">
        <v>0</v>
      </c>
      <c r="G102" s="1">
        <v>1</v>
      </c>
      <c r="H102" s="199">
        <f>1/98</f>
        <v>1.020408163265306E-2</v>
      </c>
    </row>
    <row r="103" spans="2:8" x14ac:dyDescent="0.25">
      <c r="B103" s="309"/>
      <c r="C103" s="309"/>
      <c r="D103" t="s">
        <v>70</v>
      </c>
      <c r="E103" s="1">
        <v>11</v>
      </c>
      <c r="F103" s="202">
        <f>11/52</f>
        <v>0.21153846153846154</v>
      </c>
      <c r="G103" s="1">
        <v>1</v>
      </c>
      <c r="H103" s="199">
        <f>1/98</f>
        <v>1.020408163265306E-2</v>
      </c>
    </row>
    <row r="104" spans="2:8" x14ac:dyDescent="0.25">
      <c r="B104" s="309"/>
      <c r="C104" s="309"/>
      <c r="D104" t="s">
        <v>72</v>
      </c>
      <c r="E104" s="1">
        <v>41</v>
      </c>
      <c r="F104" s="202">
        <f>41/52</f>
        <v>0.78846153846153844</v>
      </c>
      <c r="G104" s="1">
        <v>96</v>
      </c>
      <c r="H104" s="199">
        <f>96/98</f>
        <v>0.97959183673469385</v>
      </c>
    </row>
    <row r="105" spans="2:8" x14ac:dyDescent="0.25">
      <c r="B105" s="309"/>
      <c r="C105" s="309"/>
      <c r="D105" t="s">
        <v>104</v>
      </c>
      <c r="E105" s="301">
        <v>3</v>
      </c>
      <c r="F105" s="302"/>
      <c r="G105" s="301">
        <v>21</v>
      </c>
      <c r="H105" s="301"/>
    </row>
    <row r="106" spans="2:8" x14ac:dyDescent="0.25">
      <c r="B106" s="309"/>
      <c r="C106" s="309"/>
      <c r="D106" t="s">
        <v>105</v>
      </c>
      <c r="E106" s="301">
        <v>2</v>
      </c>
      <c r="F106" s="302"/>
      <c r="G106" s="301">
        <v>13</v>
      </c>
      <c r="H106" s="301"/>
    </row>
    <row r="107" spans="2:8" x14ac:dyDescent="0.25">
      <c r="B107" s="309"/>
      <c r="C107" s="309"/>
      <c r="D107" t="s">
        <v>106</v>
      </c>
      <c r="E107" s="301">
        <v>15</v>
      </c>
      <c r="F107" s="302"/>
      <c r="G107" s="301">
        <v>96</v>
      </c>
      <c r="H107" s="301"/>
    </row>
    <row r="108" spans="2:8" ht="15.75" thickBot="1" x14ac:dyDescent="0.3">
      <c r="B108" s="309"/>
      <c r="C108" s="309"/>
      <c r="D108" t="s">
        <v>107</v>
      </c>
      <c r="E108" s="301">
        <v>1</v>
      </c>
      <c r="F108" s="302"/>
      <c r="G108" s="301">
        <v>1</v>
      </c>
      <c r="H108" s="301"/>
    </row>
    <row r="109" spans="2:8" x14ac:dyDescent="0.25">
      <c r="B109" s="310" t="s">
        <v>99</v>
      </c>
      <c r="C109" s="296" t="s">
        <v>92</v>
      </c>
      <c r="D109" s="204" t="s">
        <v>69</v>
      </c>
      <c r="E109" s="205">
        <v>41</v>
      </c>
      <c r="F109" s="206">
        <f>41/52</f>
        <v>0.78846153846153844</v>
      </c>
      <c r="G109" s="205">
        <v>98</v>
      </c>
      <c r="H109" s="217">
        <v>1</v>
      </c>
    </row>
    <row r="110" spans="2:8" x14ac:dyDescent="0.25">
      <c r="B110" s="309"/>
      <c r="C110" s="297"/>
      <c r="D110" t="s">
        <v>70</v>
      </c>
      <c r="E110" s="1">
        <v>9</v>
      </c>
      <c r="F110" s="202">
        <f>9/52</f>
        <v>0.17307692307692307</v>
      </c>
      <c r="G110" s="1">
        <v>0</v>
      </c>
      <c r="H110" s="200">
        <v>0</v>
      </c>
    </row>
    <row r="111" spans="2:8" x14ac:dyDescent="0.25">
      <c r="B111" s="309"/>
      <c r="C111" s="297"/>
      <c r="D111" t="s">
        <v>72</v>
      </c>
      <c r="E111" s="1">
        <v>2</v>
      </c>
      <c r="F111" s="202">
        <f>2/52</f>
        <v>3.8461538461538464E-2</v>
      </c>
      <c r="G111" s="1">
        <v>0</v>
      </c>
      <c r="H111" s="200">
        <v>0</v>
      </c>
    </row>
    <row r="112" spans="2:8" x14ac:dyDescent="0.25">
      <c r="B112" s="309"/>
      <c r="C112" s="297"/>
      <c r="D112" t="s">
        <v>104</v>
      </c>
      <c r="E112" s="301">
        <v>6</v>
      </c>
      <c r="F112" s="302"/>
      <c r="G112" s="301"/>
      <c r="H112" s="301"/>
    </row>
    <row r="113" spans="2:8" x14ac:dyDescent="0.25">
      <c r="B113" s="309"/>
      <c r="C113" s="297"/>
      <c r="D113" t="s">
        <v>105</v>
      </c>
      <c r="E113" s="301">
        <v>6</v>
      </c>
      <c r="F113" s="302"/>
      <c r="G113" s="301"/>
      <c r="H113" s="301"/>
    </row>
    <row r="114" spans="2:8" x14ac:dyDescent="0.25">
      <c r="B114" s="309"/>
      <c r="C114" s="297"/>
      <c r="D114" t="s">
        <v>106</v>
      </c>
      <c r="E114" s="301">
        <v>8</v>
      </c>
      <c r="F114" s="302"/>
      <c r="G114" s="301"/>
      <c r="H114" s="301"/>
    </row>
    <row r="115" spans="2:8" ht="15.75" thickBot="1" x14ac:dyDescent="0.3">
      <c r="B115" s="311"/>
      <c r="C115" s="298"/>
      <c r="D115" s="37" t="s">
        <v>107</v>
      </c>
      <c r="E115" s="303">
        <v>4</v>
      </c>
      <c r="F115" s="304"/>
      <c r="G115" s="303"/>
      <c r="H115" s="303"/>
    </row>
    <row r="116" spans="2:8" x14ac:dyDescent="0.25">
      <c r="B116" s="296" t="s">
        <v>134</v>
      </c>
      <c r="C116" s="297" t="s">
        <v>93</v>
      </c>
      <c r="D116" t="s">
        <v>69</v>
      </c>
      <c r="E116" s="1">
        <v>52</v>
      </c>
      <c r="F116" s="203">
        <v>1</v>
      </c>
      <c r="G116" s="1">
        <v>96</v>
      </c>
      <c r="H116" s="199">
        <f>96/98</f>
        <v>0.97959183673469385</v>
      </c>
    </row>
    <row r="117" spans="2:8" x14ac:dyDescent="0.25">
      <c r="B117" s="297"/>
      <c r="C117" s="297"/>
      <c r="D117" t="s">
        <v>70</v>
      </c>
      <c r="E117" s="1">
        <v>0</v>
      </c>
      <c r="F117" s="203">
        <v>0</v>
      </c>
      <c r="G117" s="1">
        <v>2</v>
      </c>
      <c r="H117" s="199">
        <f>2/98</f>
        <v>2.0408163265306121E-2</v>
      </c>
    </row>
    <row r="118" spans="2:8" x14ac:dyDescent="0.25">
      <c r="B118" s="297"/>
      <c r="C118" s="313"/>
      <c r="D118" s="207" t="s">
        <v>72</v>
      </c>
      <c r="E118" s="13">
        <v>0</v>
      </c>
      <c r="F118" s="209">
        <v>0</v>
      </c>
      <c r="G118" s="13">
        <v>0</v>
      </c>
      <c r="H118" s="210">
        <v>0</v>
      </c>
    </row>
    <row r="119" spans="2:8" x14ac:dyDescent="0.25">
      <c r="B119" s="297"/>
      <c r="C119" s="309" t="s">
        <v>94</v>
      </c>
      <c r="D119" t="s">
        <v>69</v>
      </c>
      <c r="E119" s="1">
        <v>52</v>
      </c>
      <c r="F119" s="203">
        <v>1</v>
      </c>
      <c r="G119" s="1">
        <v>96</v>
      </c>
      <c r="H119" s="199">
        <f>96/98</f>
        <v>0.97959183673469385</v>
      </c>
    </row>
    <row r="120" spans="2:8" x14ac:dyDescent="0.25">
      <c r="B120" s="297"/>
      <c r="C120" s="309"/>
      <c r="D120" t="s">
        <v>70</v>
      </c>
      <c r="E120" s="1">
        <v>0</v>
      </c>
      <c r="F120" s="203">
        <v>0</v>
      </c>
      <c r="G120" s="1">
        <v>2</v>
      </c>
      <c r="H120" s="199">
        <f>2/98</f>
        <v>2.0408163265306121E-2</v>
      </c>
    </row>
    <row r="121" spans="2:8" x14ac:dyDescent="0.25">
      <c r="B121" s="297"/>
      <c r="C121" s="312"/>
      <c r="D121" s="207" t="s">
        <v>72</v>
      </c>
      <c r="E121" s="13">
        <v>0</v>
      </c>
      <c r="F121" s="209">
        <v>0</v>
      </c>
      <c r="G121" s="13">
        <v>0</v>
      </c>
      <c r="H121" s="210">
        <v>0</v>
      </c>
    </row>
    <row r="122" spans="2:8" x14ac:dyDescent="0.25">
      <c r="B122" s="297"/>
      <c r="C122" s="297" t="s">
        <v>95</v>
      </c>
      <c r="D122" t="s">
        <v>69</v>
      </c>
      <c r="E122" s="1">
        <v>46</v>
      </c>
      <c r="F122" s="202">
        <f>46/52</f>
        <v>0.88461538461538458</v>
      </c>
      <c r="G122" s="1">
        <v>98</v>
      </c>
      <c r="H122" s="200">
        <v>1</v>
      </c>
    </row>
    <row r="123" spans="2:8" x14ac:dyDescent="0.25">
      <c r="B123" s="297"/>
      <c r="C123" s="297"/>
      <c r="D123" t="s">
        <v>70</v>
      </c>
      <c r="E123" s="1">
        <v>5</v>
      </c>
      <c r="F123" s="202">
        <f>5/52</f>
        <v>9.6153846153846159E-2</v>
      </c>
      <c r="G123" s="1">
        <v>0</v>
      </c>
      <c r="H123" s="200">
        <v>0</v>
      </c>
    </row>
    <row r="124" spans="2:8" x14ac:dyDescent="0.25">
      <c r="B124" s="297"/>
      <c r="C124" s="297"/>
      <c r="D124" t="s">
        <v>72</v>
      </c>
      <c r="E124" s="1">
        <v>1</v>
      </c>
      <c r="F124" s="202">
        <f>1/52</f>
        <v>1.9230769230769232E-2</v>
      </c>
      <c r="G124" s="1">
        <v>0</v>
      </c>
      <c r="H124" s="200">
        <v>0</v>
      </c>
    </row>
    <row r="125" spans="2:8" x14ac:dyDescent="0.25">
      <c r="B125" s="297"/>
      <c r="C125" s="297"/>
      <c r="D125" t="s">
        <v>104</v>
      </c>
      <c r="E125" s="301">
        <v>3</v>
      </c>
      <c r="F125" s="302"/>
      <c r="G125" s="301"/>
      <c r="H125" s="301"/>
    </row>
    <row r="126" spans="2:8" x14ac:dyDescent="0.25">
      <c r="B126" s="297"/>
      <c r="C126" s="297"/>
      <c r="D126" t="s">
        <v>105</v>
      </c>
      <c r="E126" s="301">
        <v>3</v>
      </c>
      <c r="F126" s="302"/>
      <c r="G126" s="301"/>
      <c r="H126" s="301"/>
    </row>
    <row r="127" spans="2:8" x14ac:dyDescent="0.25">
      <c r="B127" s="297"/>
      <c r="C127" s="297"/>
      <c r="D127" t="s">
        <v>106</v>
      </c>
      <c r="E127" s="301">
        <v>3</v>
      </c>
      <c r="F127" s="302"/>
      <c r="G127" s="301"/>
      <c r="H127" s="301"/>
    </row>
    <row r="128" spans="2:8" x14ac:dyDescent="0.25">
      <c r="B128" s="297"/>
      <c r="C128" s="313"/>
      <c r="D128" s="207" t="s">
        <v>107</v>
      </c>
      <c r="E128" s="305">
        <v>3</v>
      </c>
      <c r="F128" s="306"/>
      <c r="G128" s="305"/>
      <c r="H128" s="305"/>
    </row>
    <row r="129" spans="2:8" x14ac:dyDescent="0.25">
      <c r="B129" s="297"/>
      <c r="C129" s="297" t="s">
        <v>96</v>
      </c>
      <c r="D129" t="s">
        <v>69</v>
      </c>
      <c r="E129" s="1">
        <v>49</v>
      </c>
      <c r="F129" s="202">
        <f>49/52</f>
        <v>0.94230769230769229</v>
      </c>
      <c r="G129" s="1">
        <v>91</v>
      </c>
      <c r="H129" s="199">
        <f>91/98</f>
        <v>0.9285714285714286</v>
      </c>
    </row>
    <row r="130" spans="2:8" x14ac:dyDescent="0.25">
      <c r="B130" s="297"/>
      <c r="C130" s="297"/>
      <c r="D130" t="s">
        <v>70</v>
      </c>
      <c r="E130" s="1">
        <v>3</v>
      </c>
      <c r="F130" s="202">
        <f>3/52</f>
        <v>5.7692307692307696E-2</v>
      </c>
      <c r="G130" s="1">
        <v>7</v>
      </c>
      <c r="H130" s="199">
        <f>7/98</f>
        <v>7.1428571428571425E-2</v>
      </c>
    </row>
    <row r="131" spans="2:8" x14ac:dyDescent="0.25">
      <c r="B131" s="297"/>
      <c r="C131" s="313"/>
      <c r="D131" s="207" t="s">
        <v>72</v>
      </c>
      <c r="E131" s="13">
        <v>0</v>
      </c>
      <c r="F131" s="208">
        <v>0</v>
      </c>
      <c r="G131" s="13">
        <v>0</v>
      </c>
      <c r="H131" s="210">
        <v>0</v>
      </c>
    </row>
    <row r="132" spans="2:8" x14ac:dyDescent="0.25">
      <c r="B132" s="297"/>
      <c r="C132" s="297" t="s">
        <v>97</v>
      </c>
      <c r="D132" t="s">
        <v>69</v>
      </c>
      <c r="E132" s="1">
        <v>42</v>
      </c>
      <c r="F132" s="202">
        <f>42/52</f>
        <v>0.80769230769230771</v>
      </c>
      <c r="G132" s="1">
        <v>87</v>
      </c>
      <c r="H132" s="199">
        <f>87/98</f>
        <v>0.88775510204081631</v>
      </c>
    </row>
    <row r="133" spans="2:8" x14ac:dyDescent="0.25">
      <c r="B133" s="297"/>
      <c r="C133" s="297"/>
      <c r="D133" t="s">
        <v>70</v>
      </c>
      <c r="E133" s="1">
        <v>8</v>
      </c>
      <c r="F133" s="202">
        <f>8/52</f>
        <v>0.15384615384615385</v>
      </c>
      <c r="G133" s="1">
        <v>11</v>
      </c>
      <c r="H133" s="199">
        <f>11/98</f>
        <v>0.11224489795918367</v>
      </c>
    </row>
    <row r="134" spans="2:8" x14ac:dyDescent="0.25">
      <c r="B134" s="297"/>
      <c r="C134" s="297"/>
      <c r="D134" t="s">
        <v>72</v>
      </c>
      <c r="E134" s="1">
        <v>1</v>
      </c>
      <c r="F134" s="202">
        <f>1/52</f>
        <v>1.9230769230769232E-2</v>
      </c>
      <c r="G134" s="1">
        <v>0</v>
      </c>
      <c r="H134" s="200">
        <v>0</v>
      </c>
    </row>
    <row r="135" spans="2:8" x14ac:dyDescent="0.25">
      <c r="B135" s="297"/>
      <c r="C135" s="297"/>
      <c r="D135" t="s">
        <v>104</v>
      </c>
      <c r="E135" s="301">
        <v>3</v>
      </c>
      <c r="F135" s="302"/>
      <c r="G135" s="301"/>
      <c r="H135" s="301"/>
    </row>
    <row r="136" spans="2:8" x14ac:dyDescent="0.25">
      <c r="B136" s="297"/>
      <c r="C136" s="297"/>
      <c r="D136" t="s">
        <v>105</v>
      </c>
      <c r="E136" s="301">
        <v>3</v>
      </c>
      <c r="F136" s="302"/>
      <c r="G136" s="301"/>
      <c r="H136" s="301"/>
    </row>
    <row r="137" spans="2:8" x14ac:dyDescent="0.25">
      <c r="B137" s="297"/>
      <c r="C137" s="297"/>
      <c r="D137" t="s">
        <v>106</v>
      </c>
      <c r="E137" s="301">
        <v>3</v>
      </c>
      <c r="F137" s="302"/>
      <c r="G137" s="301"/>
      <c r="H137" s="301"/>
    </row>
    <row r="138" spans="2:8" ht="15.75" thickBot="1" x14ac:dyDescent="0.3">
      <c r="B138" s="298"/>
      <c r="C138" s="298"/>
      <c r="D138" s="37" t="s">
        <v>107</v>
      </c>
      <c r="E138" s="303">
        <v>3</v>
      </c>
      <c r="F138" s="304"/>
      <c r="G138" s="303"/>
      <c r="H138" s="303"/>
    </row>
    <row r="139" spans="2:8" x14ac:dyDescent="0.25">
      <c r="B139" s="297" t="s">
        <v>142</v>
      </c>
      <c r="C139" s="297" t="s">
        <v>82</v>
      </c>
      <c r="D139" t="s">
        <v>69</v>
      </c>
      <c r="E139" s="1">
        <v>50</v>
      </c>
      <c r="F139" s="202">
        <f>50/52</f>
        <v>0.96153846153846156</v>
      </c>
      <c r="G139" s="1">
        <v>0</v>
      </c>
      <c r="H139" s="200">
        <v>0</v>
      </c>
    </row>
    <row r="140" spans="2:8" x14ac:dyDescent="0.25">
      <c r="B140" s="297"/>
      <c r="C140" s="297"/>
      <c r="D140" t="s">
        <v>70</v>
      </c>
      <c r="E140" s="1">
        <v>2</v>
      </c>
      <c r="F140" s="202">
        <f>2/52</f>
        <v>3.8461538461538464E-2</v>
      </c>
      <c r="G140" s="1">
        <v>68</v>
      </c>
      <c r="H140" s="214">
        <f>68/98</f>
        <v>0.69387755102040816</v>
      </c>
    </row>
    <row r="141" spans="2:8" x14ac:dyDescent="0.25">
      <c r="B141" s="297"/>
      <c r="C141" s="297"/>
      <c r="D141" t="s">
        <v>72</v>
      </c>
      <c r="E141" s="1">
        <v>0</v>
      </c>
      <c r="F141" s="202">
        <v>0</v>
      </c>
      <c r="G141" s="1">
        <v>30</v>
      </c>
      <c r="H141" s="214">
        <f>30/98</f>
        <v>0.30612244897959184</v>
      </c>
    </row>
    <row r="142" spans="2:8" x14ac:dyDescent="0.25">
      <c r="B142" s="297"/>
      <c r="C142" s="297"/>
      <c r="D142" t="s">
        <v>104</v>
      </c>
      <c r="E142" s="301"/>
      <c r="F142" s="302"/>
      <c r="G142" s="301">
        <v>15</v>
      </c>
      <c r="H142" s="301"/>
    </row>
    <row r="143" spans="2:8" x14ac:dyDescent="0.25">
      <c r="B143" s="297"/>
      <c r="C143" s="297"/>
      <c r="D143" t="s">
        <v>105</v>
      </c>
      <c r="E143" s="301"/>
      <c r="F143" s="302"/>
      <c r="G143" s="301">
        <v>14</v>
      </c>
      <c r="H143" s="301"/>
    </row>
    <row r="144" spans="2:8" x14ac:dyDescent="0.25">
      <c r="B144" s="297"/>
      <c r="C144" s="297"/>
      <c r="D144" t="s">
        <v>106</v>
      </c>
      <c r="E144" s="301"/>
      <c r="F144" s="302"/>
      <c r="G144" s="301">
        <v>45</v>
      </c>
      <c r="H144" s="301"/>
    </row>
    <row r="145" spans="2:8" x14ac:dyDescent="0.25">
      <c r="B145" s="297"/>
      <c r="C145" s="313"/>
      <c r="D145" s="207" t="s">
        <v>107</v>
      </c>
      <c r="E145" s="305"/>
      <c r="F145" s="306"/>
      <c r="G145" s="305">
        <v>8</v>
      </c>
      <c r="H145" s="305"/>
    </row>
    <row r="146" spans="2:8" x14ac:dyDescent="0.25">
      <c r="B146" s="297"/>
      <c r="C146" s="297" t="s">
        <v>83</v>
      </c>
      <c r="D146" t="s">
        <v>69</v>
      </c>
      <c r="E146" s="1">
        <v>18</v>
      </c>
      <c r="F146" s="202">
        <f>18/52</f>
        <v>0.34615384615384615</v>
      </c>
      <c r="G146" s="1">
        <v>0</v>
      </c>
      <c r="H146" s="200">
        <v>0</v>
      </c>
    </row>
    <row r="147" spans="2:8" x14ac:dyDescent="0.25">
      <c r="B147" s="297"/>
      <c r="C147" s="297"/>
      <c r="D147" t="s">
        <v>70</v>
      </c>
      <c r="E147" s="1">
        <v>33</v>
      </c>
      <c r="F147" s="202">
        <f>33/52</f>
        <v>0.63461538461538458</v>
      </c>
      <c r="G147" s="1">
        <v>0</v>
      </c>
      <c r="H147" s="200">
        <v>0</v>
      </c>
    </row>
    <row r="148" spans="2:8" x14ac:dyDescent="0.25">
      <c r="B148" s="297"/>
      <c r="C148" s="297"/>
      <c r="D148" t="s">
        <v>72</v>
      </c>
      <c r="E148" s="1">
        <v>1</v>
      </c>
      <c r="F148" s="202">
        <f>1/52</f>
        <v>1.9230769230769232E-2</v>
      </c>
      <c r="G148" s="1">
        <v>98</v>
      </c>
      <c r="H148" s="200">
        <v>1</v>
      </c>
    </row>
    <row r="149" spans="2:8" x14ac:dyDescent="0.25">
      <c r="B149" s="297"/>
      <c r="C149" s="297"/>
      <c r="D149" t="s">
        <v>104</v>
      </c>
      <c r="E149" s="301">
        <v>26</v>
      </c>
      <c r="F149" s="302"/>
      <c r="G149" s="301">
        <v>134</v>
      </c>
      <c r="H149" s="301"/>
    </row>
    <row r="150" spans="2:8" x14ac:dyDescent="0.25">
      <c r="B150" s="297"/>
      <c r="C150" s="297"/>
      <c r="D150" t="s">
        <v>105</v>
      </c>
      <c r="E150" s="301">
        <v>26</v>
      </c>
      <c r="F150" s="302"/>
      <c r="G150" s="301">
        <v>120</v>
      </c>
      <c r="H150" s="301"/>
    </row>
    <row r="151" spans="2:8" x14ac:dyDescent="0.25">
      <c r="B151" s="297"/>
      <c r="C151" s="297"/>
      <c r="D151" t="s">
        <v>106</v>
      </c>
      <c r="E151" s="301">
        <v>26</v>
      </c>
      <c r="F151" s="302"/>
      <c r="G151" s="301">
        <v>377</v>
      </c>
      <c r="H151" s="301"/>
    </row>
    <row r="152" spans="2:8" x14ac:dyDescent="0.25">
      <c r="B152" s="297"/>
      <c r="C152" s="313"/>
      <c r="D152" s="207" t="s">
        <v>107</v>
      </c>
      <c r="E152" s="305">
        <v>26</v>
      </c>
      <c r="F152" s="306"/>
      <c r="G152" s="305">
        <v>18</v>
      </c>
      <c r="H152" s="305"/>
    </row>
    <row r="153" spans="2:8" x14ac:dyDescent="0.25">
      <c r="B153" s="297"/>
      <c r="C153" s="314" t="s">
        <v>84</v>
      </c>
      <c r="D153" t="s">
        <v>69</v>
      </c>
      <c r="E153" s="1">
        <v>51</v>
      </c>
      <c r="F153" s="202">
        <f>51/52</f>
        <v>0.98076923076923073</v>
      </c>
      <c r="G153" s="1">
        <v>71</v>
      </c>
      <c r="H153" s="214">
        <f>71/98</f>
        <v>0.72448979591836737</v>
      </c>
    </row>
    <row r="154" spans="2:8" x14ac:dyDescent="0.25">
      <c r="B154" s="297"/>
      <c r="C154" s="297"/>
      <c r="D154" t="s">
        <v>70</v>
      </c>
      <c r="E154" s="1">
        <v>1</v>
      </c>
      <c r="F154" s="202">
        <f>1/52</f>
        <v>1.9230769230769232E-2</v>
      </c>
      <c r="G154" s="1">
        <v>27</v>
      </c>
      <c r="H154" s="214">
        <f>27/98</f>
        <v>0.27551020408163263</v>
      </c>
    </row>
    <row r="155" spans="2:8" x14ac:dyDescent="0.25">
      <c r="B155" s="297"/>
      <c r="C155" s="313"/>
      <c r="D155" s="207" t="s">
        <v>72</v>
      </c>
      <c r="E155" s="13">
        <v>0</v>
      </c>
      <c r="F155" s="208">
        <v>0</v>
      </c>
      <c r="G155" s="13">
        <v>0</v>
      </c>
      <c r="H155" s="210">
        <v>0</v>
      </c>
    </row>
    <row r="156" spans="2:8" x14ac:dyDescent="0.25">
      <c r="B156" s="297"/>
      <c r="C156" s="297" t="s">
        <v>85</v>
      </c>
      <c r="D156" t="s">
        <v>69</v>
      </c>
      <c r="E156" s="1">
        <v>17</v>
      </c>
      <c r="F156" s="202">
        <f>17/52</f>
        <v>0.32692307692307693</v>
      </c>
      <c r="G156" s="1">
        <v>0</v>
      </c>
      <c r="H156" s="200">
        <v>0</v>
      </c>
    </row>
    <row r="157" spans="2:8" x14ac:dyDescent="0.25">
      <c r="B157" s="297"/>
      <c r="C157" s="297"/>
      <c r="D157" t="s">
        <v>70</v>
      </c>
      <c r="E157" s="1">
        <v>34</v>
      </c>
      <c r="F157" s="202">
        <f>34/52</f>
        <v>0.65384615384615385</v>
      </c>
      <c r="G157" s="1">
        <v>0</v>
      </c>
      <c r="H157" s="200">
        <v>0</v>
      </c>
    </row>
    <row r="158" spans="2:8" x14ac:dyDescent="0.25">
      <c r="B158" s="297"/>
      <c r="C158" s="297"/>
      <c r="D158" t="s">
        <v>72</v>
      </c>
      <c r="E158" s="1">
        <v>1</v>
      </c>
      <c r="F158" s="202">
        <f>1/52</f>
        <v>1.9230769230769232E-2</v>
      </c>
      <c r="G158" s="1">
        <v>98</v>
      </c>
      <c r="H158" s="200">
        <v>1</v>
      </c>
    </row>
    <row r="159" spans="2:8" x14ac:dyDescent="0.25">
      <c r="B159" s="297"/>
      <c r="C159" s="297"/>
      <c r="D159" t="s">
        <v>104</v>
      </c>
      <c r="E159" s="301">
        <v>26</v>
      </c>
      <c r="F159" s="302"/>
      <c r="G159" s="301">
        <v>139</v>
      </c>
      <c r="H159" s="301"/>
    </row>
    <row r="160" spans="2:8" x14ac:dyDescent="0.25">
      <c r="B160" s="297"/>
      <c r="C160" s="297"/>
      <c r="D160" t="s">
        <v>105</v>
      </c>
      <c r="E160" s="301">
        <v>26</v>
      </c>
      <c r="F160" s="302"/>
      <c r="G160" s="301">
        <v>130</v>
      </c>
      <c r="H160" s="301"/>
    </row>
    <row r="161" spans="2:8" x14ac:dyDescent="0.25">
      <c r="B161" s="297"/>
      <c r="C161" s="297"/>
      <c r="D161" t="s">
        <v>106</v>
      </c>
      <c r="E161" s="301">
        <v>26</v>
      </c>
      <c r="F161" s="302"/>
      <c r="G161" s="301">
        <v>377</v>
      </c>
      <c r="H161" s="301"/>
    </row>
    <row r="162" spans="2:8" ht="15.75" thickBot="1" x14ac:dyDescent="0.3">
      <c r="B162" s="298"/>
      <c r="C162" s="298"/>
      <c r="D162" s="37" t="s">
        <v>107</v>
      </c>
      <c r="E162" s="303">
        <v>26</v>
      </c>
      <c r="F162" s="304"/>
      <c r="G162" s="303">
        <v>18</v>
      </c>
      <c r="H162" s="303"/>
    </row>
  </sheetData>
  <mergeCells count="187">
    <mergeCell ref="G160:H160"/>
    <mergeCell ref="E161:F161"/>
    <mergeCell ref="G161:H161"/>
    <mergeCell ref="E162:F162"/>
    <mergeCell ref="G162:H162"/>
    <mergeCell ref="B139:B162"/>
    <mergeCell ref="C139:C145"/>
    <mergeCell ref="E142:F142"/>
    <mergeCell ref="G142:H142"/>
    <mergeCell ref="E143:F143"/>
    <mergeCell ref="G143:H143"/>
    <mergeCell ref="E144:F144"/>
    <mergeCell ref="G144:H144"/>
    <mergeCell ref="E145:F145"/>
    <mergeCell ref="G145:H145"/>
    <mergeCell ref="C146:C152"/>
    <mergeCell ref="E149:F149"/>
    <mergeCell ref="G149:H149"/>
    <mergeCell ref="E150:F150"/>
    <mergeCell ref="G150:H150"/>
    <mergeCell ref="E151:F151"/>
    <mergeCell ref="G151:H151"/>
    <mergeCell ref="E152:F152"/>
    <mergeCell ref="G152:H152"/>
    <mergeCell ref="C153:C155"/>
    <mergeCell ref="C156:C162"/>
    <mergeCell ref="E159:F159"/>
    <mergeCell ref="G159:H159"/>
    <mergeCell ref="E160:F160"/>
    <mergeCell ref="C7:C9"/>
    <mergeCell ref="C10:C12"/>
    <mergeCell ref="C13:C15"/>
    <mergeCell ref="C16:C18"/>
    <mergeCell ref="C19:C25"/>
    <mergeCell ref="C26:C32"/>
    <mergeCell ref="E24:F24"/>
    <mergeCell ref="E25:F25"/>
    <mergeCell ref="G22:H22"/>
    <mergeCell ref="G23:H23"/>
    <mergeCell ref="G24:H24"/>
    <mergeCell ref="G25:H25"/>
    <mergeCell ref="E37:F37"/>
    <mergeCell ref="E38:F38"/>
    <mergeCell ref="E39:F39"/>
    <mergeCell ref="G37:H37"/>
    <mergeCell ref="G38:H38"/>
    <mergeCell ref="G39:H39"/>
    <mergeCell ref="E50:F50"/>
    <mergeCell ref="B7:B53"/>
    <mergeCell ref="B54:B108"/>
    <mergeCell ref="B109:B115"/>
    <mergeCell ref="B116:B138"/>
    <mergeCell ref="C119:C121"/>
    <mergeCell ref="C122:C128"/>
    <mergeCell ref="C129:C131"/>
    <mergeCell ref="C132:C138"/>
    <mergeCell ref="C85:C87"/>
    <mergeCell ref="C88:C94"/>
    <mergeCell ref="C95:C101"/>
    <mergeCell ref="C102:C108"/>
    <mergeCell ref="C109:C115"/>
    <mergeCell ref="C116:C118"/>
    <mergeCell ref="C54:C60"/>
    <mergeCell ref="C61:C67"/>
    <mergeCell ref="C68:C74"/>
    <mergeCell ref="C75:C77"/>
    <mergeCell ref="C78:C84"/>
    <mergeCell ref="C33:C39"/>
    <mergeCell ref="C40:C46"/>
    <mergeCell ref="C47:C53"/>
    <mergeCell ref="E4:F4"/>
    <mergeCell ref="G4:H4"/>
    <mergeCell ref="E6:F6"/>
    <mergeCell ref="G6:H6"/>
    <mergeCell ref="E22:F22"/>
    <mergeCell ref="E23:F23"/>
    <mergeCell ref="E5:F5"/>
    <mergeCell ref="G5:H5"/>
    <mergeCell ref="E36:F36"/>
    <mergeCell ref="G36:H36"/>
    <mergeCell ref="E29:F29"/>
    <mergeCell ref="E30:F30"/>
    <mergeCell ref="E31:F31"/>
    <mergeCell ref="E32:F32"/>
    <mergeCell ref="G29:H29"/>
    <mergeCell ref="G30:H30"/>
    <mergeCell ref="G31:H31"/>
    <mergeCell ref="G32:H32"/>
    <mergeCell ref="E51:F51"/>
    <mergeCell ref="E52:F52"/>
    <mergeCell ref="E53:F53"/>
    <mergeCell ref="G50:H50"/>
    <mergeCell ref="G51:H51"/>
    <mergeCell ref="G52:H52"/>
    <mergeCell ref="G53:H53"/>
    <mergeCell ref="E43:F43"/>
    <mergeCell ref="E44:F44"/>
    <mergeCell ref="E45:F45"/>
    <mergeCell ref="E46:F46"/>
    <mergeCell ref="G43:H43"/>
    <mergeCell ref="G44:H44"/>
    <mergeCell ref="G45:H45"/>
    <mergeCell ref="G46:H46"/>
    <mergeCell ref="E64:F64"/>
    <mergeCell ref="E65:F65"/>
    <mergeCell ref="E66:F66"/>
    <mergeCell ref="E67:F67"/>
    <mergeCell ref="G64:H64"/>
    <mergeCell ref="G65:H65"/>
    <mergeCell ref="G66:H66"/>
    <mergeCell ref="G67:H67"/>
    <mergeCell ref="E57:F57"/>
    <mergeCell ref="E58:F58"/>
    <mergeCell ref="E59:F59"/>
    <mergeCell ref="E60:F60"/>
    <mergeCell ref="G57:H57"/>
    <mergeCell ref="G58:H58"/>
    <mergeCell ref="G59:H59"/>
    <mergeCell ref="G60:H60"/>
    <mergeCell ref="E81:F81"/>
    <mergeCell ref="E82:F82"/>
    <mergeCell ref="E83:F83"/>
    <mergeCell ref="E84:F84"/>
    <mergeCell ref="G81:H81"/>
    <mergeCell ref="G82:H82"/>
    <mergeCell ref="G83:H83"/>
    <mergeCell ref="G84:H84"/>
    <mergeCell ref="E71:F71"/>
    <mergeCell ref="E72:F72"/>
    <mergeCell ref="E73:F73"/>
    <mergeCell ref="E74:F74"/>
    <mergeCell ref="G71:H71"/>
    <mergeCell ref="G72:H72"/>
    <mergeCell ref="G73:H73"/>
    <mergeCell ref="G74:H74"/>
    <mergeCell ref="E98:F98"/>
    <mergeCell ref="E99:F99"/>
    <mergeCell ref="E100:F100"/>
    <mergeCell ref="E101:F101"/>
    <mergeCell ref="G98:H98"/>
    <mergeCell ref="G99:H99"/>
    <mergeCell ref="G100:H100"/>
    <mergeCell ref="G101:H101"/>
    <mergeCell ref="E91:F91"/>
    <mergeCell ref="E92:F92"/>
    <mergeCell ref="E93:F93"/>
    <mergeCell ref="E94:F94"/>
    <mergeCell ref="G91:H91"/>
    <mergeCell ref="G92:H92"/>
    <mergeCell ref="G93:H93"/>
    <mergeCell ref="G94:H94"/>
    <mergeCell ref="G112:H112"/>
    <mergeCell ref="G113:H113"/>
    <mergeCell ref="G114:H114"/>
    <mergeCell ref="G115:H115"/>
    <mergeCell ref="E105:F105"/>
    <mergeCell ref="E106:F106"/>
    <mergeCell ref="E107:F107"/>
    <mergeCell ref="E108:F108"/>
    <mergeCell ref="G105:H105"/>
    <mergeCell ref="G106:H106"/>
    <mergeCell ref="G107:H107"/>
    <mergeCell ref="G108:H108"/>
    <mergeCell ref="C4:C6"/>
    <mergeCell ref="B4:B6"/>
    <mergeCell ref="B2:C3"/>
    <mergeCell ref="E2:H3"/>
    <mergeCell ref="E135:F135"/>
    <mergeCell ref="E136:F136"/>
    <mergeCell ref="E137:F137"/>
    <mergeCell ref="E138:F138"/>
    <mergeCell ref="G135:H135"/>
    <mergeCell ref="G136:H136"/>
    <mergeCell ref="G137:H137"/>
    <mergeCell ref="G138:H138"/>
    <mergeCell ref="E125:F125"/>
    <mergeCell ref="E126:F126"/>
    <mergeCell ref="E127:F127"/>
    <mergeCell ref="E128:F128"/>
    <mergeCell ref="G125:H125"/>
    <mergeCell ref="G126:H126"/>
    <mergeCell ref="G127:H127"/>
    <mergeCell ref="G128:H128"/>
    <mergeCell ref="E112:F112"/>
    <mergeCell ref="E113:F113"/>
    <mergeCell ref="E114:F114"/>
    <mergeCell ref="E115:F11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182"/>
  <sheetViews>
    <sheetView topLeftCell="A141" workbookViewId="0">
      <selection activeCell="M177" sqref="M177"/>
    </sheetView>
  </sheetViews>
  <sheetFormatPr baseColWidth="10" defaultRowHeight="15" x14ac:dyDescent="0.25"/>
  <cols>
    <col min="3" max="3" width="15.7109375" customWidth="1"/>
  </cols>
  <sheetData>
    <row r="1" spans="2:10" ht="15" customHeight="1" x14ac:dyDescent="0.25">
      <c r="B1" s="299" t="s">
        <v>115</v>
      </c>
      <c r="C1" s="299"/>
      <c r="E1" s="299" t="s">
        <v>0</v>
      </c>
      <c r="F1" s="299"/>
      <c r="G1" s="299"/>
      <c r="H1" s="299"/>
    </row>
    <row r="2" spans="2:10" ht="15.75" customHeight="1" thickBot="1" x14ac:dyDescent="0.3">
      <c r="B2" s="300"/>
      <c r="C2" s="300"/>
      <c r="E2" s="300"/>
      <c r="F2" s="300"/>
      <c r="G2" s="300"/>
      <c r="H2" s="300"/>
    </row>
    <row r="3" spans="2:10" x14ac:dyDescent="0.25">
      <c r="B3" s="296" t="s">
        <v>114</v>
      </c>
      <c r="C3" s="296" t="s">
        <v>113</v>
      </c>
      <c r="D3" s="204"/>
      <c r="E3" s="307" t="s">
        <v>39</v>
      </c>
      <c r="F3" s="308"/>
      <c r="G3" s="307" t="s">
        <v>101</v>
      </c>
      <c r="H3" s="307"/>
    </row>
    <row r="4" spans="2:10" x14ac:dyDescent="0.25">
      <c r="B4" s="297"/>
      <c r="C4" s="297"/>
      <c r="E4" s="301" t="s">
        <v>138</v>
      </c>
      <c r="F4" s="302"/>
      <c r="G4" s="301" t="s">
        <v>139</v>
      </c>
      <c r="H4" s="301"/>
    </row>
    <row r="5" spans="2:10" ht="15.75" thickBot="1" x14ac:dyDescent="0.3">
      <c r="B5" s="298"/>
      <c r="C5" s="298"/>
      <c r="D5" s="37" t="s">
        <v>143</v>
      </c>
      <c r="E5" s="303" t="s">
        <v>102</v>
      </c>
      <c r="F5" s="304"/>
      <c r="G5" s="303" t="s">
        <v>103</v>
      </c>
      <c r="H5" s="303"/>
    </row>
    <row r="6" spans="2:10" x14ac:dyDescent="0.25">
      <c r="B6" s="297" t="s">
        <v>112</v>
      </c>
      <c r="C6" s="297" t="s">
        <v>73</v>
      </c>
      <c r="D6" t="s">
        <v>69</v>
      </c>
      <c r="E6" s="1">
        <v>49</v>
      </c>
      <c r="F6" s="202">
        <v>0.94</v>
      </c>
      <c r="G6" s="1">
        <v>98</v>
      </c>
      <c r="H6" s="200">
        <v>1</v>
      </c>
      <c r="J6" s="190"/>
    </row>
    <row r="7" spans="2:10" x14ac:dyDescent="0.25">
      <c r="B7" s="297"/>
      <c r="C7" s="297"/>
      <c r="D7" t="s">
        <v>70</v>
      </c>
      <c r="E7" s="1">
        <v>3</v>
      </c>
      <c r="F7" s="202">
        <v>0.06</v>
      </c>
      <c r="G7" s="1">
        <v>0</v>
      </c>
      <c r="H7" s="200">
        <v>0</v>
      </c>
    </row>
    <row r="8" spans="2:10" x14ac:dyDescent="0.25">
      <c r="B8" s="297"/>
      <c r="C8" s="313"/>
      <c r="D8" s="207" t="s">
        <v>72</v>
      </c>
      <c r="E8" s="13">
        <v>0</v>
      </c>
      <c r="F8" s="208">
        <v>0</v>
      </c>
      <c r="G8" s="13">
        <v>0</v>
      </c>
      <c r="H8" s="210">
        <v>0</v>
      </c>
    </row>
    <row r="9" spans="2:10" x14ac:dyDescent="0.25">
      <c r="B9" s="297"/>
      <c r="C9" s="297" t="s">
        <v>74</v>
      </c>
      <c r="D9" t="s">
        <v>69</v>
      </c>
      <c r="E9" s="1">
        <v>40</v>
      </c>
      <c r="F9" s="202">
        <f>E9/52</f>
        <v>0.76923076923076927</v>
      </c>
      <c r="G9" s="1">
        <v>81</v>
      </c>
      <c r="H9" s="214">
        <f>81/98</f>
        <v>0.82653061224489799</v>
      </c>
    </row>
    <row r="10" spans="2:10" x14ac:dyDescent="0.25">
      <c r="B10" s="297"/>
      <c r="C10" s="297"/>
      <c r="D10" t="s">
        <v>70</v>
      </c>
      <c r="E10" s="1">
        <v>12</v>
      </c>
      <c r="F10" s="202">
        <f>E10/52</f>
        <v>0.23076923076923078</v>
      </c>
      <c r="G10" s="1">
        <v>17</v>
      </c>
      <c r="H10" s="214">
        <f>17/98</f>
        <v>0.17346938775510204</v>
      </c>
    </row>
    <row r="11" spans="2:10" x14ac:dyDescent="0.25">
      <c r="B11" s="297"/>
      <c r="C11" s="313"/>
      <c r="D11" s="207" t="s">
        <v>72</v>
      </c>
      <c r="E11" s="13">
        <v>0</v>
      </c>
      <c r="F11" s="208">
        <v>0</v>
      </c>
      <c r="G11" s="210">
        <v>0</v>
      </c>
      <c r="H11" s="210">
        <v>0</v>
      </c>
    </row>
    <row r="12" spans="2:10" x14ac:dyDescent="0.25">
      <c r="B12" s="297"/>
      <c r="C12" s="297" t="s">
        <v>75</v>
      </c>
      <c r="D12" t="s">
        <v>69</v>
      </c>
      <c r="E12" s="1">
        <v>52</v>
      </c>
      <c r="F12" s="202">
        <v>1</v>
      </c>
      <c r="G12" s="1">
        <v>76</v>
      </c>
      <c r="H12" s="214">
        <f>76/98</f>
        <v>0.77551020408163263</v>
      </c>
    </row>
    <row r="13" spans="2:10" x14ac:dyDescent="0.25">
      <c r="B13" s="297"/>
      <c r="C13" s="297"/>
      <c r="D13" t="s">
        <v>70</v>
      </c>
      <c r="E13" s="1">
        <v>0</v>
      </c>
      <c r="F13" s="202">
        <v>0</v>
      </c>
      <c r="G13" s="1">
        <v>22</v>
      </c>
      <c r="H13" s="214">
        <f>22/98</f>
        <v>0.22448979591836735</v>
      </c>
    </row>
    <row r="14" spans="2:10" x14ac:dyDescent="0.25">
      <c r="B14" s="297"/>
      <c r="C14" s="313"/>
      <c r="D14" s="207" t="s">
        <v>72</v>
      </c>
      <c r="E14" s="13">
        <v>0</v>
      </c>
      <c r="F14" s="208">
        <v>0</v>
      </c>
      <c r="G14" s="13">
        <v>0</v>
      </c>
      <c r="H14" s="210">
        <v>0</v>
      </c>
    </row>
    <row r="15" spans="2:10" x14ac:dyDescent="0.25">
      <c r="B15" s="297"/>
      <c r="C15" s="309" t="s">
        <v>76</v>
      </c>
      <c r="D15" t="s">
        <v>69</v>
      </c>
      <c r="E15" s="1">
        <v>37</v>
      </c>
      <c r="F15" s="202">
        <f>E15/52</f>
        <v>0.71153846153846156</v>
      </c>
      <c r="G15" s="1">
        <v>67</v>
      </c>
      <c r="H15" s="214">
        <f>67/98</f>
        <v>0.68367346938775508</v>
      </c>
    </row>
    <row r="16" spans="2:10" x14ac:dyDescent="0.25">
      <c r="B16" s="297"/>
      <c r="C16" s="309"/>
      <c r="D16" t="s">
        <v>70</v>
      </c>
      <c r="E16" s="1">
        <v>15</v>
      </c>
      <c r="F16" s="202">
        <f>15/52</f>
        <v>0.28846153846153844</v>
      </c>
      <c r="G16" s="1">
        <v>31</v>
      </c>
      <c r="H16" s="214">
        <f>31/98</f>
        <v>0.31632653061224492</v>
      </c>
    </row>
    <row r="17" spans="2:8" x14ac:dyDescent="0.25">
      <c r="B17" s="297"/>
      <c r="C17" s="312"/>
      <c r="D17" s="207" t="s">
        <v>72</v>
      </c>
      <c r="E17" s="13">
        <v>0</v>
      </c>
      <c r="F17" s="208">
        <v>0</v>
      </c>
      <c r="G17" s="13">
        <v>0</v>
      </c>
      <c r="H17" s="210">
        <v>0</v>
      </c>
    </row>
    <row r="18" spans="2:8" x14ac:dyDescent="0.25">
      <c r="B18" s="297"/>
      <c r="C18" s="297" t="s">
        <v>77</v>
      </c>
      <c r="D18" t="s">
        <v>69</v>
      </c>
      <c r="E18" s="1">
        <v>0</v>
      </c>
      <c r="F18" s="202">
        <v>0</v>
      </c>
      <c r="G18" s="1">
        <v>8</v>
      </c>
      <c r="H18" s="214">
        <f>8/98</f>
        <v>8.1632653061224483E-2</v>
      </c>
    </row>
    <row r="19" spans="2:8" x14ac:dyDescent="0.25">
      <c r="B19" s="297"/>
      <c r="C19" s="297"/>
      <c r="D19" t="s">
        <v>70</v>
      </c>
      <c r="E19" s="1">
        <v>52</v>
      </c>
      <c r="F19" s="202">
        <v>1</v>
      </c>
      <c r="G19" s="1">
        <f>98-G18-G20</f>
        <v>75</v>
      </c>
      <c r="H19" s="214">
        <f>75/98</f>
        <v>0.76530612244897955</v>
      </c>
    </row>
    <row r="20" spans="2:8" x14ac:dyDescent="0.25">
      <c r="B20" s="297"/>
      <c r="C20" s="297"/>
      <c r="D20" t="s">
        <v>72</v>
      </c>
      <c r="E20" s="1">
        <v>0</v>
      </c>
      <c r="F20" s="202">
        <v>0</v>
      </c>
      <c r="G20" s="1">
        <v>15</v>
      </c>
      <c r="H20" s="214">
        <f>15/98</f>
        <v>0.15306122448979592</v>
      </c>
    </row>
    <row r="21" spans="2:8" x14ac:dyDescent="0.25">
      <c r="B21" s="297"/>
      <c r="C21" s="314" t="s">
        <v>78</v>
      </c>
      <c r="D21" s="211" t="s">
        <v>69</v>
      </c>
      <c r="E21" s="5">
        <v>0</v>
      </c>
      <c r="F21" s="212">
        <v>0</v>
      </c>
      <c r="G21" s="5">
        <v>0</v>
      </c>
      <c r="H21" s="215">
        <v>0</v>
      </c>
    </row>
    <row r="22" spans="2:8" x14ac:dyDescent="0.25">
      <c r="B22" s="297"/>
      <c r="C22" s="297"/>
      <c r="D22" t="s">
        <v>70</v>
      </c>
      <c r="E22" s="1">
        <v>51</v>
      </c>
      <c r="F22" s="202">
        <f>51/52</f>
        <v>0.98076923076923073</v>
      </c>
      <c r="G22" s="1">
        <v>82</v>
      </c>
      <c r="H22" s="214">
        <f>82/98</f>
        <v>0.83673469387755106</v>
      </c>
    </row>
    <row r="23" spans="2:8" x14ac:dyDescent="0.25">
      <c r="B23" s="297"/>
      <c r="C23" s="297"/>
      <c r="D23" t="s">
        <v>72</v>
      </c>
      <c r="E23" s="1">
        <v>1</v>
      </c>
      <c r="F23" s="202">
        <f>1/52</f>
        <v>1.9230769230769232E-2</v>
      </c>
      <c r="G23" s="1">
        <v>16</v>
      </c>
      <c r="H23" s="214">
        <f>16/98</f>
        <v>0.16326530612244897</v>
      </c>
    </row>
    <row r="24" spans="2:8" x14ac:dyDescent="0.25">
      <c r="B24" s="297"/>
      <c r="C24" s="314" t="s">
        <v>79</v>
      </c>
      <c r="D24" s="211" t="s">
        <v>69</v>
      </c>
      <c r="E24" s="5">
        <v>3</v>
      </c>
      <c r="F24" s="213">
        <f>E24/52</f>
        <v>5.7692307692307696E-2</v>
      </c>
      <c r="G24" s="5">
        <v>32</v>
      </c>
      <c r="H24" s="216">
        <f>32/98</f>
        <v>0.32653061224489793</v>
      </c>
    </row>
    <row r="25" spans="2:8" x14ac:dyDescent="0.25">
      <c r="B25" s="297"/>
      <c r="C25" s="297"/>
      <c r="D25" t="s">
        <v>70</v>
      </c>
      <c r="E25" s="1">
        <v>48</v>
      </c>
      <c r="F25" s="202">
        <f t="shared" ref="F25:F26" si="0">E25/52</f>
        <v>0.92307692307692313</v>
      </c>
      <c r="G25" s="1">
        <v>64</v>
      </c>
      <c r="H25" s="214">
        <f>64/98</f>
        <v>0.65306122448979587</v>
      </c>
    </row>
    <row r="26" spans="2:8" x14ac:dyDescent="0.25">
      <c r="B26" s="297"/>
      <c r="C26" s="313"/>
      <c r="D26" s="207" t="s">
        <v>72</v>
      </c>
      <c r="E26" s="13">
        <v>1</v>
      </c>
      <c r="F26" s="208">
        <f t="shared" si="0"/>
        <v>1.9230769230769232E-2</v>
      </c>
      <c r="G26" s="13">
        <v>2</v>
      </c>
      <c r="H26" s="223">
        <f>2/98</f>
        <v>2.0408163265306121E-2</v>
      </c>
    </row>
    <row r="27" spans="2:8" x14ac:dyDescent="0.25">
      <c r="B27" s="297"/>
      <c r="C27" s="309" t="s">
        <v>80</v>
      </c>
      <c r="D27" t="s">
        <v>69</v>
      </c>
      <c r="E27" s="1">
        <v>2</v>
      </c>
      <c r="F27" s="202">
        <f>E27/52</f>
        <v>3.8461538461538464E-2</v>
      </c>
      <c r="G27" s="1">
        <v>0</v>
      </c>
      <c r="H27" s="200">
        <v>0</v>
      </c>
    </row>
    <row r="28" spans="2:8" x14ac:dyDescent="0.25">
      <c r="B28" s="297"/>
      <c r="C28" s="309"/>
      <c r="D28" t="s">
        <v>70</v>
      </c>
      <c r="E28" s="1">
        <v>48</v>
      </c>
      <c r="F28" s="202">
        <f t="shared" ref="F28:F29" si="1">E28/52</f>
        <v>0.92307692307692313</v>
      </c>
      <c r="G28" s="1">
        <v>81</v>
      </c>
      <c r="H28" s="214">
        <f>81/98</f>
        <v>0.82653061224489799</v>
      </c>
    </row>
    <row r="29" spans="2:8" x14ac:dyDescent="0.25">
      <c r="B29" s="297"/>
      <c r="C29" s="309"/>
      <c r="D29" t="s">
        <v>72</v>
      </c>
      <c r="E29" s="1">
        <v>2</v>
      </c>
      <c r="F29" s="202">
        <f t="shared" si="1"/>
        <v>3.8461538461538464E-2</v>
      </c>
      <c r="G29" s="1">
        <v>17</v>
      </c>
      <c r="H29" s="214">
        <f>17/98</f>
        <v>0.17346938775510204</v>
      </c>
    </row>
    <row r="30" spans="2:8" x14ac:dyDescent="0.25">
      <c r="B30" s="297"/>
      <c r="C30" s="314" t="s">
        <v>81</v>
      </c>
      <c r="D30" s="211" t="s">
        <v>69</v>
      </c>
      <c r="E30" s="5">
        <v>0</v>
      </c>
      <c r="F30" s="212">
        <v>0</v>
      </c>
      <c r="G30" s="5">
        <v>0</v>
      </c>
      <c r="H30" s="215">
        <v>0</v>
      </c>
    </row>
    <row r="31" spans="2:8" x14ac:dyDescent="0.25">
      <c r="B31" s="297"/>
      <c r="C31" s="297"/>
      <c r="D31" t="s">
        <v>70</v>
      </c>
      <c r="E31" s="1">
        <v>50</v>
      </c>
      <c r="F31" s="202">
        <f>50/52</f>
        <v>0.96153846153846156</v>
      </c>
      <c r="G31" s="1">
        <v>81</v>
      </c>
      <c r="H31" s="214">
        <f>81/98</f>
        <v>0.82653061224489799</v>
      </c>
    </row>
    <row r="32" spans="2:8" ht="15.75" thickBot="1" x14ac:dyDescent="0.3">
      <c r="B32" s="298"/>
      <c r="C32" s="298"/>
      <c r="D32" s="37" t="s">
        <v>72</v>
      </c>
      <c r="E32" s="218">
        <v>2</v>
      </c>
      <c r="F32" s="219">
        <v>0.04</v>
      </c>
      <c r="G32" s="218">
        <v>17</v>
      </c>
      <c r="H32" s="220">
        <f>17/98</f>
        <v>0.17346938775510204</v>
      </c>
    </row>
    <row r="33" spans="2:8" x14ac:dyDescent="0.25">
      <c r="B33" s="309" t="s">
        <v>98</v>
      </c>
      <c r="C33" s="297" t="s">
        <v>108</v>
      </c>
      <c r="D33" t="s">
        <v>69</v>
      </c>
      <c r="E33" s="1">
        <v>0</v>
      </c>
      <c r="F33" s="203">
        <v>0</v>
      </c>
      <c r="G33" s="1">
        <v>0</v>
      </c>
      <c r="H33" s="199">
        <v>0</v>
      </c>
    </row>
    <row r="34" spans="2:8" x14ac:dyDescent="0.25">
      <c r="B34" s="309"/>
      <c r="C34" s="297"/>
      <c r="D34" t="s">
        <v>70</v>
      </c>
      <c r="E34" s="1">
        <v>27</v>
      </c>
      <c r="F34" s="202">
        <f>27/52</f>
        <v>0.51923076923076927</v>
      </c>
      <c r="G34" s="1">
        <v>3</v>
      </c>
      <c r="H34" s="199">
        <f>3/98</f>
        <v>3.0612244897959183E-2</v>
      </c>
    </row>
    <row r="35" spans="2:8" x14ac:dyDescent="0.25">
      <c r="B35" s="309"/>
      <c r="C35" s="313"/>
      <c r="D35" s="207" t="s">
        <v>72</v>
      </c>
      <c r="E35" s="13">
        <v>25</v>
      </c>
      <c r="F35" s="208">
        <f>25/52</f>
        <v>0.48076923076923078</v>
      </c>
      <c r="G35" s="13">
        <v>95</v>
      </c>
      <c r="H35" s="223">
        <f>95/98</f>
        <v>0.96938775510204078</v>
      </c>
    </row>
    <row r="36" spans="2:8" x14ac:dyDescent="0.25">
      <c r="B36" s="309"/>
      <c r="C36" s="309" t="s">
        <v>109</v>
      </c>
      <c r="D36" t="s">
        <v>69</v>
      </c>
      <c r="E36" s="1">
        <v>7</v>
      </c>
      <c r="F36" s="202">
        <f>7/52</f>
        <v>0.13461538461538461</v>
      </c>
      <c r="G36" s="1">
        <v>0</v>
      </c>
      <c r="H36" s="200">
        <v>0</v>
      </c>
    </row>
    <row r="37" spans="2:8" x14ac:dyDescent="0.25">
      <c r="B37" s="309"/>
      <c r="C37" s="309"/>
      <c r="D37" t="s">
        <v>70</v>
      </c>
      <c r="E37" s="1">
        <v>45</v>
      </c>
      <c r="F37" s="202">
        <f>45/52</f>
        <v>0.86538461538461542</v>
      </c>
      <c r="G37" s="1">
        <v>39</v>
      </c>
      <c r="H37" s="199">
        <f>39/98</f>
        <v>0.39795918367346939</v>
      </c>
    </row>
    <row r="38" spans="2:8" x14ac:dyDescent="0.25">
      <c r="B38" s="309"/>
      <c r="C38" s="312"/>
      <c r="D38" s="207" t="s">
        <v>72</v>
      </c>
      <c r="E38" s="13">
        <v>0</v>
      </c>
      <c r="F38" s="209">
        <v>0</v>
      </c>
      <c r="G38" s="13">
        <v>59</v>
      </c>
      <c r="H38" s="223">
        <f>59/98</f>
        <v>0.60204081632653061</v>
      </c>
    </row>
    <row r="39" spans="2:8" x14ac:dyDescent="0.25">
      <c r="B39" s="309"/>
      <c r="C39" s="309" t="s">
        <v>87</v>
      </c>
      <c r="D39" t="s">
        <v>69</v>
      </c>
      <c r="E39" s="1">
        <v>0</v>
      </c>
      <c r="F39" s="203">
        <v>0</v>
      </c>
      <c r="G39" s="1">
        <v>0</v>
      </c>
      <c r="H39" s="199">
        <v>0</v>
      </c>
    </row>
    <row r="40" spans="2:8" x14ac:dyDescent="0.25">
      <c r="B40" s="309"/>
      <c r="C40" s="309"/>
      <c r="D40" t="s">
        <v>70</v>
      </c>
      <c r="E40" s="1">
        <v>27</v>
      </c>
      <c r="F40" s="202">
        <f>27/52</f>
        <v>0.51923076923076927</v>
      </c>
      <c r="G40" s="1">
        <v>3</v>
      </c>
      <c r="H40" s="199">
        <f>3/98</f>
        <v>3.0612244897959183E-2</v>
      </c>
    </row>
    <row r="41" spans="2:8" x14ac:dyDescent="0.25">
      <c r="B41" s="309"/>
      <c r="C41" s="312"/>
      <c r="D41" s="207" t="s">
        <v>72</v>
      </c>
      <c r="E41" s="13">
        <v>25</v>
      </c>
      <c r="F41" s="208">
        <f>25/52</f>
        <v>0.48076923076923078</v>
      </c>
      <c r="G41" s="13">
        <v>95</v>
      </c>
      <c r="H41" s="223">
        <f>95/98</f>
        <v>0.96938775510204078</v>
      </c>
    </row>
    <row r="42" spans="2:8" x14ac:dyDescent="0.25">
      <c r="B42" s="309"/>
      <c r="C42" s="297" t="s">
        <v>88</v>
      </c>
      <c r="D42" t="s">
        <v>69</v>
      </c>
      <c r="E42" s="1">
        <v>51</v>
      </c>
      <c r="F42" s="202">
        <f>51/52</f>
        <v>0.98076923076923073</v>
      </c>
      <c r="G42" s="201">
        <v>98</v>
      </c>
      <c r="H42" s="200">
        <v>1</v>
      </c>
    </row>
    <row r="43" spans="2:8" x14ac:dyDescent="0.25">
      <c r="B43" s="309"/>
      <c r="C43" s="297"/>
      <c r="D43" t="s">
        <v>70</v>
      </c>
      <c r="E43" s="1">
        <v>1</v>
      </c>
      <c r="F43" s="202">
        <f>1/52</f>
        <v>1.9230769230769232E-2</v>
      </c>
      <c r="G43" s="98">
        <v>0</v>
      </c>
      <c r="H43" s="1">
        <v>0</v>
      </c>
    </row>
    <row r="44" spans="2:8" ht="15" customHeight="1" x14ac:dyDescent="0.25">
      <c r="B44" s="309"/>
      <c r="C44" s="313"/>
      <c r="D44" s="207" t="s">
        <v>72</v>
      </c>
      <c r="E44" s="13">
        <v>0</v>
      </c>
      <c r="F44" s="209">
        <v>0</v>
      </c>
      <c r="G44" s="108">
        <v>0</v>
      </c>
      <c r="H44" s="13">
        <v>0</v>
      </c>
    </row>
    <row r="45" spans="2:8" x14ac:dyDescent="0.25">
      <c r="B45" s="309"/>
      <c r="C45" s="297" t="s">
        <v>110</v>
      </c>
      <c r="D45" t="s">
        <v>69</v>
      </c>
      <c r="E45" s="1">
        <v>0</v>
      </c>
      <c r="F45" s="203">
        <v>0</v>
      </c>
      <c r="G45" s="1">
        <v>13</v>
      </c>
      <c r="H45" s="199">
        <f>13/98</f>
        <v>0.1326530612244898</v>
      </c>
    </row>
    <row r="46" spans="2:8" x14ac:dyDescent="0.25">
      <c r="B46" s="309"/>
      <c r="C46" s="297"/>
      <c r="D46" t="s">
        <v>70</v>
      </c>
      <c r="E46" s="1">
        <v>30</v>
      </c>
      <c r="F46" s="202">
        <f>30/52</f>
        <v>0.57692307692307687</v>
      </c>
      <c r="G46" s="1">
        <v>45</v>
      </c>
      <c r="H46" s="199">
        <f>45/98</f>
        <v>0.45918367346938777</v>
      </c>
    </row>
    <row r="47" spans="2:8" x14ac:dyDescent="0.25">
      <c r="B47" s="309"/>
      <c r="C47" s="313"/>
      <c r="D47" s="207" t="s">
        <v>72</v>
      </c>
      <c r="E47" s="13">
        <v>22</v>
      </c>
      <c r="F47" s="208">
        <f>22/52</f>
        <v>0.42307692307692307</v>
      </c>
      <c r="G47" s="13">
        <v>40</v>
      </c>
      <c r="H47" s="223">
        <f>40/98</f>
        <v>0.40816326530612246</v>
      </c>
    </row>
    <row r="48" spans="2:8" x14ac:dyDescent="0.25">
      <c r="B48" s="309"/>
      <c r="C48" s="297" t="s">
        <v>111</v>
      </c>
      <c r="D48" t="s">
        <v>69</v>
      </c>
      <c r="E48" s="1">
        <v>48</v>
      </c>
      <c r="F48" s="202">
        <f>48/52</f>
        <v>0.92307692307692313</v>
      </c>
      <c r="G48" s="1">
        <v>98</v>
      </c>
      <c r="H48" s="200">
        <v>1</v>
      </c>
    </row>
    <row r="49" spans="2:8" x14ac:dyDescent="0.25">
      <c r="B49" s="309"/>
      <c r="C49" s="297"/>
      <c r="D49" t="s">
        <v>70</v>
      </c>
      <c r="E49" s="1">
        <v>4</v>
      </c>
      <c r="F49" s="202">
        <f>4/52</f>
        <v>7.6923076923076927E-2</v>
      </c>
      <c r="G49" s="1">
        <v>0</v>
      </c>
      <c r="H49" s="200">
        <v>0</v>
      </c>
    </row>
    <row r="50" spans="2:8" x14ac:dyDescent="0.25">
      <c r="B50" s="309"/>
      <c r="C50" s="313"/>
      <c r="D50" s="207" t="s">
        <v>72</v>
      </c>
      <c r="E50" s="13">
        <v>0</v>
      </c>
      <c r="F50" s="209">
        <v>0</v>
      </c>
      <c r="G50" s="13">
        <v>0</v>
      </c>
      <c r="H50" s="210">
        <v>0</v>
      </c>
    </row>
    <row r="51" spans="2:8" x14ac:dyDescent="0.25">
      <c r="B51" s="309"/>
      <c r="C51" s="309" t="s">
        <v>89</v>
      </c>
      <c r="D51" t="s">
        <v>69</v>
      </c>
      <c r="E51" s="1">
        <v>0</v>
      </c>
      <c r="F51" s="203">
        <v>0</v>
      </c>
      <c r="G51" s="1">
        <v>13</v>
      </c>
      <c r="H51" s="199">
        <f>13/98</f>
        <v>0.1326530612244898</v>
      </c>
    </row>
    <row r="52" spans="2:8" x14ac:dyDescent="0.25">
      <c r="B52" s="309"/>
      <c r="C52" s="309"/>
      <c r="D52" t="s">
        <v>70</v>
      </c>
      <c r="E52" s="1">
        <v>30</v>
      </c>
      <c r="F52" s="202">
        <f>30/52</f>
        <v>0.57692307692307687</v>
      </c>
      <c r="G52" s="1">
        <v>47</v>
      </c>
      <c r="H52" s="199">
        <f>45/98</f>
        <v>0.45918367346938777</v>
      </c>
    </row>
    <row r="53" spans="2:8" x14ac:dyDescent="0.25">
      <c r="B53" s="309"/>
      <c r="C53" s="312"/>
      <c r="D53" s="207" t="s">
        <v>72</v>
      </c>
      <c r="E53" s="13">
        <v>22</v>
      </c>
      <c r="F53" s="208">
        <f>22/52</f>
        <v>0.42307692307692307</v>
      </c>
      <c r="G53" s="13">
        <v>40</v>
      </c>
      <c r="H53" s="223">
        <f>40/98</f>
        <v>0.40816326530612246</v>
      </c>
    </row>
    <row r="54" spans="2:8" x14ac:dyDescent="0.25">
      <c r="B54" s="309"/>
      <c r="C54" s="297" t="s">
        <v>90</v>
      </c>
      <c r="D54" t="s">
        <v>69</v>
      </c>
      <c r="E54" s="1">
        <v>26</v>
      </c>
      <c r="F54" s="203">
        <v>0.5</v>
      </c>
      <c r="G54" s="1">
        <v>89</v>
      </c>
      <c r="H54" s="199">
        <f>89/98</f>
        <v>0.90816326530612246</v>
      </c>
    </row>
    <row r="55" spans="2:8" x14ac:dyDescent="0.25">
      <c r="B55" s="309"/>
      <c r="C55" s="297"/>
      <c r="D55" t="s">
        <v>70</v>
      </c>
      <c r="E55" s="1">
        <v>25</v>
      </c>
      <c r="F55" s="202">
        <f>25/52</f>
        <v>0.48076923076923078</v>
      </c>
      <c r="G55" s="1">
        <v>8</v>
      </c>
      <c r="H55" s="199">
        <f>8/98</f>
        <v>8.1632653061224483E-2</v>
      </c>
    </row>
    <row r="56" spans="2:8" x14ac:dyDescent="0.25">
      <c r="B56" s="309"/>
      <c r="C56" s="313"/>
      <c r="D56" s="207" t="s">
        <v>72</v>
      </c>
      <c r="E56" s="13">
        <v>1</v>
      </c>
      <c r="F56" s="208">
        <f>1/52</f>
        <v>1.9230769230769232E-2</v>
      </c>
      <c r="G56" s="13">
        <v>1</v>
      </c>
      <c r="H56" s="223">
        <f>1/98</f>
        <v>1.020408163265306E-2</v>
      </c>
    </row>
    <row r="57" spans="2:8" x14ac:dyDescent="0.25">
      <c r="B57" s="309"/>
      <c r="C57" s="309" t="s">
        <v>91</v>
      </c>
      <c r="D57" t="s">
        <v>69</v>
      </c>
      <c r="E57" s="1">
        <v>0</v>
      </c>
      <c r="F57" s="203">
        <v>0</v>
      </c>
      <c r="G57" s="1">
        <v>1</v>
      </c>
      <c r="H57" s="199">
        <f>1/98</f>
        <v>1.020408163265306E-2</v>
      </c>
    </row>
    <row r="58" spans="2:8" x14ac:dyDescent="0.25">
      <c r="B58" s="309"/>
      <c r="C58" s="309"/>
      <c r="D58" t="s">
        <v>70</v>
      </c>
      <c r="E58" s="1">
        <v>11</v>
      </c>
      <c r="F58" s="202">
        <f>11/52</f>
        <v>0.21153846153846154</v>
      </c>
      <c r="G58" s="1">
        <v>1</v>
      </c>
      <c r="H58" s="199">
        <f>1/98</f>
        <v>1.020408163265306E-2</v>
      </c>
    </row>
    <row r="59" spans="2:8" ht="15.75" customHeight="1" thickBot="1" x14ac:dyDescent="0.3">
      <c r="B59" s="309"/>
      <c r="C59" s="309"/>
      <c r="D59" t="s">
        <v>72</v>
      </c>
      <c r="E59" s="1">
        <v>41</v>
      </c>
      <c r="F59" s="202">
        <f>41/52</f>
        <v>0.78846153846153844</v>
      </c>
      <c r="G59" s="1">
        <v>96</v>
      </c>
      <c r="H59" s="199">
        <f>96/98</f>
        <v>0.97959183673469385</v>
      </c>
    </row>
    <row r="60" spans="2:8" x14ac:dyDescent="0.25">
      <c r="B60" s="310" t="s">
        <v>99</v>
      </c>
      <c r="C60" s="296" t="s">
        <v>92</v>
      </c>
      <c r="D60" s="204" t="s">
        <v>69</v>
      </c>
      <c r="E60" s="205">
        <v>41</v>
      </c>
      <c r="F60" s="206">
        <f>41/52</f>
        <v>0.78846153846153844</v>
      </c>
      <c r="G60" s="205">
        <v>98</v>
      </c>
      <c r="H60" s="217">
        <v>1</v>
      </c>
    </row>
    <row r="61" spans="2:8" x14ac:dyDescent="0.25">
      <c r="B61" s="309"/>
      <c r="C61" s="297"/>
      <c r="D61" t="s">
        <v>70</v>
      </c>
      <c r="E61" s="1">
        <v>9</v>
      </c>
      <c r="F61" s="202">
        <f>9/52</f>
        <v>0.17307692307692307</v>
      </c>
      <c r="G61" s="1">
        <v>0</v>
      </c>
      <c r="H61" s="200">
        <v>0</v>
      </c>
    </row>
    <row r="62" spans="2:8" ht="15.75" thickBot="1" x14ac:dyDescent="0.3">
      <c r="B62" s="309"/>
      <c r="C62" s="298"/>
      <c r="D62" s="37" t="s">
        <v>72</v>
      </c>
      <c r="E62" s="218">
        <v>2</v>
      </c>
      <c r="F62" s="221">
        <f>2/52</f>
        <v>3.8461538461538464E-2</v>
      </c>
      <c r="G62" s="218">
        <v>0</v>
      </c>
      <c r="H62" s="222">
        <v>0</v>
      </c>
    </row>
    <row r="63" spans="2:8" x14ac:dyDescent="0.25">
      <c r="B63" s="296" t="s">
        <v>100</v>
      </c>
      <c r="C63" s="297" t="s">
        <v>93</v>
      </c>
      <c r="D63" t="s">
        <v>69</v>
      </c>
      <c r="E63" s="1">
        <v>52</v>
      </c>
      <c r="F63" s="203">
        <v>1</v>
      </c>
      <c r="G63" s="1">
        <v>96</v>
      </c>
      <c r="H63" s="199">
        <f>96/98</f>
        <v>0.97959183673469385</v>
      </c>
    </row>
    <row r="64" spans="2:8" x14ac:dyDescent="0.25">
      <c r="B64" s="297"/>
      <c r="C64" s="297"/>
      <c r="D64" t="s">
        <v>70</v>
      </c>
      <c r="E64" s="1">
        <v>0</v>
      </c>
      <c r="F64" s="203">
        <v>0</v>
      </c>
      <c r="G64" s="1">
        <v>2</v>
      </c>
      <c r="H64" s="199">
        <f>2/98</f>
        <v>2.0408163265306121E-2</v>
      </c>
    </row>
    <row r="65" spans="2:8" x14ac:dyDescent="0.25">
      <c r="B65" s="297"/>
      <c r="C65" s="313"/>
      <c r="D65" s="207" t="s">
        <v>72</v>
      </c>
      <c r="E65" s="13">
        <v>0</v>
      </c>
      <c r="F65" s="209">
        <v>0</v>
      </c>
      <c r="G65" s="13">
        <v>0</v>
      </c>
      <c r="H65" s="210">
        <v>0</v>
      </c>
    </row>
    <row r="66" spans="2:8" x14ac:dyDescent="0.25">
      <c r="B66" s="297"/>
      <c r="C66" s="309" t="s">
        <v>94</v>
      </c>
      <c r="D66" t="s">
        <v>69</v>
      </c>
      <c r="E66" s="1">
        <v>52</v>
      </c>
      <c r="F66" s="203">
        <v>1</v>
      </c>
      <c r="G66" s="1">
        <v>96</v>
      </c>
      <c r="H66" s="199">
        <f>96/98</f>
        <v>0.97959183673469385</v>
      </c>
    </row>
    <row r="67" spans="2:8" x14ac:dyDescent="0.25">
      <c r="B67" s="297"/>
      <c r="C67" s="309"/>
      <c r="D67" t="s">
        <v>70</v>
      </c>
      <c r="E67" s="1">
        <v>0</v>
      </c>
      <c r="F67" s="203">
        <v>0</v>
      </c>
      <c r="G67" s="1">
        <v>2</v>
      </c>
      <c r="H67" s="199">
        <f>2/98</f>
        <v>2.0408163265306121E-2</v>
      </c>
    </row>
    <row r="68" spans="2:8" x14ac:dyDescent="0.25">
      <c r="B68" s="297"/>
      <c r="C68" s="312"/>
      <c r="D68" s="207" t="s">
        <v>72</v>
      </c>
      <c r="E68" s="13">
        <v>0</v>
      </c>
      <c r="F68" s="209">
        <v>0</v>
      </c>
      <c r="G68" s="13">
        <v>0</v>
      </c>
      <c r="H68" s="210">
        <v>0</v>
      </c>
    </row>
    <row r="69" spans="2:8" ht="15" customHeight="1" x14ac:dyDescent="0.25">
      <c r="B69" s="297"/>
      <c r="C69" s="297" t="s">
        <v>95</v>
      </c>
      <c r="D69" t="s">
        <v>69</v>
      </c>
      <c r="E69" s="1">
        <v>46</v>
      </c>
      <c r="F69" s="202">
        <f>46/52</f>
        <v>0.88461538461538458</v>
      </c>
      <c r="G69" s="1">
        <v>98</v>
      </c>
      <c r="H69" s="200">
        <v>1</v>
      </c>
    </row>
    <row r="70" spans="2:8" x14ac:dyDescent="0.25">
      <c r="B70" s="297"/>
      <c r="C70" s="297"/>
      <c r="D70" t="s">
        <v>70</v>
      </c>
      <c r="E70" s="1">
        <v>5</v>
      </c>
      <c r="F70" s="202">
        <f>5/52</f>
        <v>9.6153846153846159E-2</v>
      </c>
      <c r="G70" s="1">
        <v>0</v>
      </c>
      <c r="H70" s="200">
        <v>0</v>
      </c>
    </row>
    <row r="71" spans="2:8" x14ac:dyDescent="0.25">
      <c r="B71" s="297"/>
      <c r="C71" s="313"/>
      <c r="D71" s="207" t="s">
        <v>72</v>
      </c>
      <c r="E71" s="13">
        <v>1</v>
      </c>
      <c r="F71" s="208">
        <f>1/52</f>
        <v>1.9230769230769232E-2</v>
      </c>
      <c r="G71" s="13">
        <v>0</v>
      </c>
      <c r="H71" s="210">
        <v>0</v>
      </c>
    </row>
    <row r="72" spans="2:8" x14ac:dyDescent="0.25">
      <c r="B72" s="297"/>
      <c r="C72" s="297" t="s">
        <v>96</v>
      </c>
      <c r="D72" t="s">
        <v>69</v>
      </c>
      <c r="E72" s="1">
        <v>49</v>
      </c>
      <c r="F72" s="202">
        <f>49/52</f>
        <v>0.94230769230769229</v>
      </c>
      <c r="G72" s="1">
        <v>91</v>
      </c>
      <c r="H72" s="199">
        <f>91/98</f>
        <v>0.9285714285714286</v>
      </c>
    </row>
    <row r="73" spans="2:8" x14ac:dyDescent="0.25">
      <c r="B73" s="297"/>
      <c r="C73" s="297"/>
      <c r="D73" t="s">
        <v>70</v>
      </c>
      <c r="E73" s="1">
        <v>3</v>
      </c>
      <c r="F73" s="202">
        <f>3/52</f>
        <v>5.7692307692307696E-2</v>
      </c>
      <c r="G73" s="1">
        <v>7</v>
      </c>
      <c r="H73" s="199">
        <f>7/98</f>
        <v>7.1428571428571425E-2</v>
      </c>
    </row>
    <row r="74" spans="2:8" x14ac:dyDescent="0.25">
      <c r="B74" s="297"/>
      <c r="C74" s="313"/>
      <c r="D74" s="207" t="s">
        <v>72</v>
      </c>
      <c r="E74" s="13">
        <v>0</v>
      </c>
      <c r="F74" s="208">
        <v>0</v>
      </c>
      <c r="G74" s="13">
        <v>0</v>
      </c>
      <c r="H74" s="210">
        <v>0</v>
      </c>
    </row>
    <row r="75" spans="2:8" x14ac:dyDescent="0.25">
      <c r="B75" s="297"/>
      <c r="C75" s="297" t="s">
        <v>97</v>
      </c>
      <c r="D75" t="s">
        <v>69</v>
      </c>
      <c r="E75" s="1">
        <v>42</v>
      </c>
      <c r="F75" s="202">
        <f>42/52</f>
        <v>0.80769230769230771</v>
      </c>
      <c r="G75" s="1">
        <v>87</v>
      </c>
      <c r="H75" s="199">
        <f>87/98</f>
        <v>0.88775510204081631</v>
      </c>
    </row>
    <row r="76" spans="2:8" x14ac:dyDescent="0.25">
      <c r="B76" s="297"/>
      <c r="C76" s="297"/>
      <c r="D76" t="s">
        <v>70</v>
      </c>
      <c r="E76" s="1">
        <v>8</v>
      </c>
      <c r="F76" s="202">
        <f>8/52</f>
        <v>0.15384615384615385</v>
      </c>
      <c r="G76" s="1">
        <v>11</v>
      </c>
      <c r="H76" s="199">
        <f>11/98</f>
        <v>0.11224489795918367</v>
      </c>
    </row>
    <row r="77" spans="2:8" ht="15.75" thickBot="1" x14ac:dyDescent="0.3">
      <c r="B77" s="298"/>
      <c r="C77" s="298"/>
      <c r="D77" s="37" t="s">
        <v>72</v>
      </c>
      <c r="E77" s="218">
        <v>1</v>
      </c>
      <c r="F77" s="221">
        <f>1/52</f>
        <v>1.9230769230769232E-2</v>
      </c>
      <c r="G77" s="218">
        <v>0</v>
      </c>
      <c r="H77" s="222">
        <v>0</v>
      </c>
    </row>
    <row r="78" spans="2:8" x14ac:dyDescent="0.25">
      <c r="B78" s="297" t="s">
        <v>141</v>
      </c>
      <c r="C78" s="297" t="s">
        <v>82</v>
      </c>
      <c r="D78" t="s">
        <v>69</v>
      </c>
      <c r="E78" s="1">
        <v>50</v>
      </c>
      <c r="F78" s="202">
        <f>50/52</f>
        <v>0.96153846153846156</v>
      </c>
      <c r="G78" s="1">
        <v>0</v>
      </c>
      <c r="H78" s="200">
        <v>0</v>
      </c>
    </row>
    <row r="79" spans="2:8" x14ac:dyDescent="0.25">
      <c r="B79" s="297"/>
      <c r="C79" s="297"/>
      <c r="D79" t="s">
        <v>70</v>
      </c>
      <c r="E79" s="1">
        <v>2</v>
      </c>
      <c r="F79" s="202">
        <f>2/52</f>
        <v>3.8461538461538464E-2</v>
      </c>
      <c r="G79" s="1">
        <v>68</v>
      </c>
      <c r="H79" s="214">
        <f>68/98</f>
        <v>0.69387755102040816</v>
      </c>
    </row>
    <row r="80" spans="2:8" x14ac:dyDescent="0.25">
      <c r="B80" s="297"/>
      <c r="C80" s="313"/>
      <c r="D80" s="207" t="s">
        <v>72</v>
      </c>
      <c r="E80" s="13">
        <v>0</v>
      </c>
      <c r="F80" s="208">
        <v>0</v>
      </c>
      <c r="G80" s="13">
        <v>30</v>
      </c>
      <c r="H80" s="223">
        <f>30/98</f>
        <v>0.30612244897959184</v>
      </c>
    </row>
    <row r="81" spans="2:8" x14ac:dyDescent="0.25">
      <c r="B81" s="297"/>
      <c r="C81" s="297" t="s">
        <v>83</v>
      </c>
      <c r="D81" t="s">
        <v>69</v>
      </c>
      <c r="E81" s="1">
        <v>18</v>
      </c>
      <c r="F81" s="202">
        <f>18/52</f>
        <v>0.34615384615384615</v>
      </c>
      <c r="G81" s="1">
        <v>0</v>
      </c>
      <c r="H81" s="200">
        <v>0</v>
      </c>
    </row>
    <row r="82" spans="2:8" x14ac:dyDescent="0.25">
      <c r="B82" s="297"/>
      <c r="C82" s="297"/>
      <c r="D82" t="s">
        <v>70</v>
      </c>
      <c r="E82" s="1">
        <v>33</v>
      </c>
      <c r="F82" s="202">
        <f>33/52</f>
        <v>0.63461538461538458</v>
      </c>
      <c r="G82" s="1">
        <v>0</v>
      </c>
      <c r="H82" s="200">
        <v>0</v>
      </c>
    </row>
    <row r="83" spans="2:8" x14ac:dyDescent="0.25">
      <c r="B83" s="297"/>
      <c r="C83" s="313"/>
      <c r="D83" s="207" t="s">
        <v>72</v>
      </c>
      <c r="E83" s="13">
        <v>1</v>
      </c>
      <c r="F83" s="208">
        <f>1/52</f>
        <v>1.9230769230769232E-2</v>
      </c>
      <c r="G83" s="13">
        <v>98</v>
      </c>
      <c r="H83" s="210">
        <v>1</v>
      </c>
    </row>
    <row r="84" spans="2:8" x14ac:dyDescent="0.25">
      <c r="B84" s="297"/>
      <c r="C84" s="297" t="s">
        <v>84</v>
      </c>
      <c r="D84" t="s">
        <v>69</v>
      </c>
      <c r="E84" s="1">
        <v>51</v>
      </c>
      <c r="F84" s="202">
        <f>51/52</f>
        <v>0.98076923076923073</v>
      </c>
      <c r="G84" s="1">
        <v>71</v>
      </c>
      <c r="H84" s="214">
        <f>71/98</f>
        <v>0.72448979591836737</v>
      </c>
    </row>
    <row r="85" spans="2:8" x14ac:dyDescent="0.25">
      <c r="B85" s="297"/>
      <c r="C85" s="297"/>
      <c r="D85" t="s">
        <v>70</v>
      </c>
      <c r="E85" s="1">
        <v>1</v>
      </c>
      <c r="F85" s="202">
        <f>1/52</f>
        <v>1.9230769230769232E-2</v>
      </c>
      <c r="G85" s="1">
        <v>27</v>
      </c>
      <c r="H85" s="214">
        <f>27/98</f>
        <v>0.27551020408163263</v>
      </c>
    </row>
    <row r="86" spans="2:8" x14ac:dyDescent="0.25">
      <c r="B86" s="297"/>
      <c r="C86" s="313"/>
      <c r="D86" s="207" t="s">
        <v>72</v>
      </c>
      <c r="E86" s="13">
        <v>0</v>
      </c>
      <c r="F86" s="208">
        <v>0</v>
      </c>
      <c r="G86" s="13">
        <v>0</v>
      </c>
      <c r="H86" s="210">
        <v>0</v>
      </c>
    </row>
    <row r="87" spans="2:8" x14ac:dyDescent="0.25">
      <c r="B87" s="297"/>
      <c r="C87" s="297" t="s">
        <v>85</v>
      </c>
      <c r="D87" t="s">
        <v>69</v>
      </c>
      <c r="E87" s="1">
        <v>17</v>
      </c>
      <c r="F87" s="202">
        <f>17/52</f>
        <v>0.32692307692307693</v>
      </c>
      <c r="G87" s="1">
        <v>0</v>
      </c>
      <c r="H87" s="200">
        <v>0</v>
      </c>
    </row>
    <row r="88" spans="2:8" x14ac:dyDescent="0.25">
      <c r="B88" s="297"/>
      <c r="C88" s="297"/>
      <c r="D88" t="s">
        <v>70</v>
      </c>
      <c r="E88" s="1">
        <v>34</v>
      </c>
      <c r="F88" s="202">
        <f>34/52</f>
        <v>0.65384615384615385</v>
      </c>
      <c r="G88" s="1">
        <v>0</v>
      </c>
      <c r="H88" s="200">
        <v>0</v>
      </c>
    </row>
    <row r="89" spans="2:8" ht="15.75" thickBot="1" x14ac:dyDescent="0.3">
      <c r="B89" s="298"/>
      <c r="C89" s="298"/>
      <c r="D89" s="37" t="s">
        <v>72</v>
      </c>
      <c r="E89" s="218">
        <v>1</v>
      </c>
      <c r="F89" s="221">
        <f>1/52</f>
        <v>1.9230769230769232E-2</v>
      </c>
      <c r="G89" s="218">
        <v>98</v>
      </c>
      <c r="H89" s="222">
        <v>1</v>
      </c>
    </row>
    <row r="90" spans="2:8" x14ac:dyDescent="0.25">
      <c r="C90" s="198"/>
    </row>
    <row r="92" spans="2:8" x14ac:dyDescent="0.25">
      <c r="B92" s="299" t="s">
        <v>115</v>
      </c>
      <c r="C92" s="299"/>
      <c r="E92" s="299" t="s">
        <v>0</v>
      </c>
      <c r="F92" s="299"/>
      <c r="G92" s="299"/>
      <c r="H92" s="299"/>
    </row>
    <row r="93" spans="2:8" ht="15.75" thickBot="1" x14ac:dyDescent="0.3">
      <c r="B93" s="300"/>
      <c r="C93" s="300"/>
      <c r="E93" s="300"/>
      <c r="F93" s="300"/>
      <c r="G93" s="300"/>
      <c r="H93" s="300"/>
    </row>
    <row r="94" spans="2:8" x14ac:dyDescent="0.25">
      <c r="B94" s="296" t="s">
        <v>114</v>
      </c>
      <c r="C94" s="296" t="s">
        <v>113</v>
      </c>
      <c r="D94" s="204"/>
      <c r="E94" s="307" t="s">
        <v>39</v>
      </c>
      <c r="F94" s="308"/>
      <c r="G94" s="307" t="s">
        <v>101</v>
      </c>
      <c r="H94" s="307"/>
    </row>
    <row r="95" spans="2:8" x14ac:dyDescent="0.25">
      <c r="B95" s="297"/>
      <c r="C95" s="297"/>
      <c r="E95" s="301" t="s">
        <v>138</v>
      </c>
      <c r="F95" s="302"/>
      <c r="G95" s="301" t="s">
        <v>139</v>
      </c>
      <c r="H95" s="301"/>
    </row>
    <row r="96" spans="2:8" x14ac:dyDescent="0.25">
      <c r="B96" s="297"/>
      <c r="C96" s="297"/>
      <c r="D96" t="s">
        <v>143</v>
      </c>
      <c r="E96" s="301" t="s">
        <v>102</v>
      </c>
      <c r="F96" s="302"/>
      <c r="G96" s="316" t="s">
        <v>103</v>
      </c>
      <c r="H96" s="301"/>
    </row>
    <row r="97" spans="2:8" ht="18" thickBot="1" x14ac:dyDescent="0.3">
      <c r="B97" s="298"/>
      <c r="C97" s="298"/>
      <c r="D97" s="37"/>
      <c r="E97" s="323" t="s">
        <v>145</v>
      </c>
      <c r="F97" s="324"/>
      <c r="G97" s="323" t="s">
        <v>145</v>
      </c>
      <c r="H97" s="323"/>
    </row>
    <row r="98" spans="2:8" x14ac:dyDescent="0.25">
      <c r="B98" s="296" t="s">
        <v>112</v>
      </c>
      <c r="C98" s="296" t="s">
        <v>77</v>
      </c>
      <c r="E98" s="1"/>
      <c r="F98" s="10"/>
      <c r="G98" s="317" t="s">
        <v>119</v>
      </c>
      <c r="H98" s="318"/>
    </row>
    <row r="99" spans="2:8" x14ac:dyDescent="0.25">
      <c r="B99" s="297"/>
      <c r="C99" s="297"/>
      <c r="D99" t="s">
        <v>71</v>
      </c>
      <c r="E99" s="301"/>
      <c r="F99" s="302"/>
      <c r="G99" s="301">
        <v>2</v>
      </c>
      <c r="H99" s="301"/>
    </row>
    <row r="100" spans="2:8" x14ac:dyDescent="0.25">
      <c r="B100" s="297"/>
      <c r="C100" s="297"/>
      <c r="D100" t="s">
        <v>117</v>
      </c>
      <c r="E100" s="301"/>
      <c r="F100" s="302"/>
      <c r="G100" s="301">
        <v>1</v>
      </c>
      <c r="H100" s="301"/>
    </row>
    <row r="101" spans="2:8" x14ac:dyDescent="0.25">
      <c r="B101" s="297"/>
      <c r="C101" s="297"/>
      <c r="D101" t="s">
        <v>118</v>
      </c>
      <c r="E101" s="301"/>
      <c r="F101" s="302"/>
      <c r="G101" s="301">
        <v>7</v>
      </c>
      <c r="H101" s="301"/>
    </row>
    <row r="102" spans="2:8" x14ac:dyDescent="0.25">
      <c r="B102" s="297"/>
      <c r="C102" s="313"/>
      <c r="D102" s="207" t="s">
        <v>116</v>
      </c>
      <c r="E102" s="305"/>
      <c r="F102" s="306"/>
      <c r="G102" s="301">
        <v>1</v>
      </c>
      <c r="H102" s="301"/>
    </row>
    <row r="103" spans="2:8" x14ac:dyDescent="0.25">
      <c r="B103" s="297"/>
      <c r="C103" s="314" t="s">
        <v>78</v>
      </c>
      <c r="E103" s="320" t="s">
        <v>120</v>
      </c>
      <c r="F103" s="321"/>
      <c r="G103" s="322" t="s">
        <v>121</v>
      </c>
      <c r="H103" s="320"/>
    </row>
    <row r="104" spans="2:8" x14ac:dyDescent="0.25">
      <c r="B104" s="297"/>
      <c r="C104" s="297"/>
      <c r="D104" t="s">
        <v>71</v>
      </c>
      <c r="E104" s="301">
        <v>1</v>
      </c>
      <c r="F104" s="302"/>
      <c r="G104" s="301">
        <v>2</v>
      </c>
      <c r="H104" s="301"/>
    </row>
    <row r="105" spans="2:8" x14ac:dyDescent="0.25">
      <c r="B105" s="297"/>
      <c r="C105" s="297"/>
      <c r="D105" t="s">
        <v>117</v>
      </c>
      <c r="E105" s="301">
        <v>1</v>
      </c>
      <c r="F105" s="302"/>
      <c r="G105" s="301">
        <v>1</v>
      </c>
      <c r="H105" s="301"/>
    </row>
    <row r="106" spans="2:8" x14ac:dyDescent="0.25">
      <c r="B106" s="297"/>
      <c r="C106" s="297"/>
      <c r="D106" t="s">
        <v>118</v>
      </c>
      <c r="E106" s="301">
        <v>1</v>
      </c>
      <c r="F106" s="302"/>
      <c r="G106" s="301">
        <v>8</v>
      </c>
      <c r="H106" s="301"/>
    </row>
    <row r="107" spans="2:8" x14ac:dyDescent="0.25">
      <c r="B107" s="297"/>
      <c r="C107" s="313"/>
      <c r="D107" s="207" t="s">
        <v>116</v>
      </c>
      <c r="E107" s="305">
        <v>1</v>
      </c>
      <c r="F107" s="306"/>
      <c r="G107" s="305">
        <v>1</v>
      </c>
      <c r="H107" s="305"/>
    </row>
    <row r="108" spans="2:8" x14ac:dyDescent="0.25">
      <c r="B108" s="297"/>
      <c r="C108" s="314" t="s">
        <v>79</v>
      </c>
      <c r="D108" s="211"/>
      <c r="E108" s="301" t="s">
        <v>120</v>
      </c>
      <c r="F108" s="301"/>
      <c r="G108" s="316" t="s">
        <v>122</v>
      </c>
      <c r="H108" s="301"/>
    </row>
    <row r="109" spans="2:8" x14ac:dyDescent="0.25">
      <c r="B109" s="297"/>
      <c r="C109" s="297"/>
      <c r="D109" t="s">
        <v>71</v>
      </c>
      <c r="E109" s="301">
        <v>1</v>
      </c>
      <c r="F109" s="302"/>
      <c r="G109" s="301">
        <v>1</v>
      </c>
      <c r="H109" s="301"/>
    </row>
    <row r="110" spans="2:8" x14ac:dyDescent="0.25">
      <c r="B110" s="297"/>
      <c r="C110" s="297"/>
      <c r="D110" t="s">
        <v>117</v>
      </c>
      <c r="E110" s="301">
        <v>1</v>
      </c>
      <c r="F110" s="302"/>
      <c r="G110" s="301">
        <v>1</v>
      </c>
      <c r="H110" s="301"/>
    </row>
    <row r="111" spans="2:8" x14ac:dyDescent="0.25">
      <c r="B111" s="297"/>
      <c r="C111" s="297"/>
      <c r="D111" t="s">
        <v>118</v>
      </c>
      <c r="E111" s="301">
        <v>1</v>
      </c>
      <c r="F111" s="302"/>
      <c r="G111" s="301">
        <v>1</v>
      </c>
      <c r="H111" s="301"/>
    </row>
    <row r="112" spans="2:8" x14ac:dyDescent="0.25">
      <c r="B112" s="297"/>
      <c r="C112" s="313"/>
      <c r="D112" s="207" t="s">
        <v>116</v>
      </c>
      <c r="E112" s="305">
        <v>1</v>
      </c>
      <c r="F112" s="306"/>
      <c r="G112" s="305">
        <v>1</v>
      </c>
      <c r="H112" s="305"/>
    </row>
    <row r="113" spans="2:8" x14ac:dyDescent="0.25">
      <c r="B113" s="297"/>
      <c r="C113" s="314" t="s">
        <v>80</v>
      </c>
      <c r="E113" s="301" t="s">
        <v>122</v>
      </c>
      <c r="F113" s="301"/>
      <c r="G113" s="316" t="s">
        <v>123</v>
      </c>
      <c r="H113" s="301"/>
    </row>
    <row r="114" spans="2:8" x14ac:dyDescent="0.25">
      <c r="B114" s="297"/>
      <c r="C114" s="297"/>
      <c r="D114" t="s">
        <v>71</v>
      </c>
      <c r="E114" s="301">
        <v>1</v>
      </c>
      <c r="F114" s="302"/>
      <c r="G114" s="301">
        <v>4</v>
      </c>
      <c r="H114" s="301"/>
    </row>
    <row r="115" spans="2:8" x14ac:dyDescent="0.25">
      <c r="B115" s="297"/>
      <c r="C115" s="297"/>
      <c r="D115" t="s">
        <v>117</v>
      </c>
      <c r="E115" s="301">
        <v>1</v>
      </c>
      <c r="F115" s="302"/>
      <c r="G115" s="301">
        <v>2</v>
      </c>
      <c r="H115" s="301"/>
    </row>
    <row r="116" spans="2:8" x14ac:dyDescent="0.25">
      <c r="B116" s="297"/>
      <c r="C116" s="297"/>
      <c r="D116" t="s">
        <v>118</v>
      </c>
      <c r="E116" s="301">
        <v>1</v>
      </c>
      <c r="F116" s="302"/>
      <c r="G116" s="301">
        <v>16</v>
      </c>
      <c r="H116" s="301"/>
    </row>
    <row r="117" spans="2:8" x14ac:dyDescent="0.25">
      <c r="B117" s="297"/>
      <c r="C117" s="297"/>
      <c r="D117" s="207" t="s">
        <v>116</v>
      </c>
      <c r="E117" s="305">
        <v>1</v>
      </c>
      <c r="F117" s="306"/>
      <c r="G117" s="305">
        <v>1</v>
      </c>
      <c r="H117" s="305"/>
    </row>
    <row r="118" spans="2:8" x14ac:dyDescent="0.25">
      <c r="B118" s="297"/>
      <c r="C118" s="309" t="s">
        <v>81</v>
      </c>
      <c r="D118" s="211"/>
      <c r="E118" s="301" t="s">
        <v>122</v>
      </c>
      <c r="F118" s="301"/>
      <c r="G118" s="316" t="s">
        <v>123</v>
      </c>
      <c r="H118" s="301"/>
    </row>
    <row r="119" spans="2:8" x14ac:dyDescent="0.25">
      <c r="B119" s="297"/>
      <c r="C119" s="309"/>
      <c r="D119" t="s">
        <v>71</v>
      </c>
      <c r="E119" s="301">
        <v>1</v>
      </c>
      <c r="F119" s="302"/>
      <c r="G119" s="316">
        <v>4</v>
      </c>
      <c r="H119" s="301"/>
    </row>
    <row r="120" spans="2:8" x14ac:dyDescent="0.25">
      <c r="B120" s="297"/>
      <c r="C120" s="309"/>
      <c r="D120" t="s">
        <v>117</v>
      </c>
      <c r="E120" s="301">
        <v>1</v>
      </c>
      <c r="F120" s="302"/>
      <c r="G120" s="301">
        <v>2</v>
      </c>
      <c r="H120" s="301"/>
    </row>
    <row r="121" spans="2:8" x14ac:dyDescent="0.25">
      <c r="B121" s="297"/>
      <c r="C121" s="309"/>
      <c r="D121" t="s">
        <v>118</v>
      </c>
      <c r="E121" s="301">
        <v>1</v>
      </c>
      <c r="F121" s="302"/>
      <c r="G121" s="301">
        <v>16</v>
      </c>
      <c r="H121" s="301"/>
    </row>
    <row r="122" spans="2:8" ht="15.75" thickBot="1" x14ac:dyDescent="0.3">
      <c r="B122" s="298"/>
      <c r="C122" s="311"/>
      <c r="D122" s="37" t="s">
        <v>116</v>
      </c>
      <c r="E122" s="303">
        <v>1</v>
      </c>
      <c r="F122" s="304"/>
      <c r="G122" s="303">
        <v>1</v>
      </c>
      <c r="H122" s="303"/>
    </row>
    <row r="123" spans="2:8" x14ac:dyDescent="0.25">
      <c r="B123" s="310" t="s">
        <v>98</v>
      </c>
      <c r="C123" s="296" t="s">
        <v>108</v>
      </c>
      <c r="E123" s="318" t="s">
        <v>126</v>
      </c>
      <c r="F123" s="319"/>
      <c r="G123" s="317" t="s">
        <v>127</v>
      </c>
      <c r="H123" s="318"/>
    </row>
    <row r="124" spans="2:8" x14ac:dyDescent="0.25">
      <c r="B124" s="309"/>
      <c r="C124" s="297"/>
      <c r="D124" t="s">
        <v>71</v>
      </c>
      <c r="E124" s="301">
        <v>2</v>
      </c>
      <c r="F124" s="302"/>
      <c r="G124" s="301">
        <v>16</v>
      </c>
      <c r="H124" s="301"/>
    </row>
    <row r="125" spans="2:8" x14ac:dyDescent="0.25">
      <c r="B125" s="309"/>
      <c r="C125" s="297"/>
      <c r="D125" t="s">
        <v>117</v>
      </c>
      <c r="E125" s="301">
        <v>2</v>
      </c>
      <c r="F125" s="302"/>
      <c r="G125" s="301">
        <v>11</v>
      </c>
      <c r="H125" s="301"/>
    </row>
    <row r="126" spans="2:8" x14ac:dyDescent="0.25">
      <c r="B126" s="309"/>
      <c r="C126" s="297"/>
      <c r="D126" t="s">
        <v>118</v>
      </c>
      <c r="E126" s="301">
        <v>10</v>
      </c>
      <c r="F126" s="302"/>
      <c r="G126" s="301">
        <v>76</v>
      </c>
      <c r="H126" s="301"/>
    </row>
    <row r="127" spans="2:8" x14ac:dyDescent="0.25">
      <c r="B127" s="309"/>
      <c r="C127" s="313"/>
      <c r="D127" s="207" t="s">
        <v>116</v>
      </c>
      <c r="E127" s="305">
        <v>1</v>
      </c>
      <c r="F127" s="306"/>
      <c r="G127" s="305">
        <v>1</v>
      </c>
      <c r="H127" s="305"/>
    </row>
    <row r="128" spans="2:8" x14ac:dyDescent="0.25">
      <c r="B128" s="309"/>
      <c r="C128" s="314" t="s">
        <v>128</v>
      </c>
      <c r="E128" s="301"/>
      <c r="F128" s="302"/>
      <c r="G128" s="316" t="s">
        <v>129</v>
      </c>
      <c r="H128" s="301"/>
    </row>
    <row r="129" spans="2:8" x14ac:dyDescent="0.25">
      <c r="B129" s="309"/>
      <c r="C129" s="297"/>
      <c r="D129" t="s">
        <v>71</v>
      </c>
      <c r="E129" s="301"/>
      <c r="F129" s="302"/>
      <c r="G129" s="301">
        <v>4</v>
      </c>
      <c r="H129" s="301"/>
    </row>
    <row r="130" spans="2:8" x14ac:dyDescent="0.25">
      <c r="B130" s="309"/>
      <c r="C130" s="297"/>
      <c r="D130" t="s">
        <v>117</v>
      </c>
      <c r="E130" s="301"/>
      <c r="F130" s="302"/>
      <c r="G130" s="301">
        <v>3</v>
      </c>
      <c r="H130" s="301"/>
    </row>
    <row r="131" spans="2:8" x14ac:dyDescent="0.25">
      <c r="B131" s="309"/>
      <c r="C131" s="297"/>
      <c r="D131" t="s">
        <v>118</v>
      </c>
      <c r="E131" s="301"/>
      <c r="F131" s="302"/>
      <c r="G131" s="301">
        <v>11</v>
      </c>
      <c r="H131" s="301"/>
    </row>
    <row r="132" spans="2:8" x14ac:dyDescent="0.25">
      <c r="B132" s="309"/>
      <c r="C132" s="313"/>
      <c r="D132" s="207" t="s">
        <v>116</v>
      </c>
      <c r="E132" s="305"/>
      <c r="F132" s="306"/>
      <c r="G132" s="305">
        <v>2</v>
      </c>
      <c r="H132" s="305"/>
    </row>
    <row r="133" spans="2:8" x14ac:dyDescent="0.25">
      <c r="B133" s="309"/>
      <c r="C133" s="315" t="s">
        <v>87</v>
      </c>
      <c r="E133" s="301" t="s">
        <v>126</v>
      </c>
      <c r="F133" s="302"/>
      <c r="G133" s="316" t="s">
        <v>127</v>
      </c>
      <c r="H133" s="301"/>
    </row>
    <row r="134" spans="2:8" x14ac:dyDescent="0.25">
      <c r="B134" s="309"/>
      <c r="C134" s="309"/>
      <c r="D134" t="s">
        <v>71</v>
      </c>
      <c r="E134" s="301">
        <v>2</v>
      </c>
      <c r="F134" s="302"/>
      <c r="G134" s="301">
        <v>18</v>
      </c>
      <c r="H134" s="301"/>
    </row>
    <row r="135" spans="2:8" x14ac:dyDescent="0.25">
      <c r="B135" s="309"/>
      <c r="C135" s="309"/>
      <c r="D135" t="s">
        <v>117</v>
      </c>
      <c r="E135" s="301">
        <v>2</v>
      </c>
      <c r="F135" s="302"/>
      <c r="G135" s="301">
        <v>12</v>
      </c>
      <c r="H135" s="301"/>
    </row>
    <row r="136" spans="2:8" x14ac:dyDescent="0.25">
      <c r="B136" s="309"/>
      <c r="C136" s="309"/>
      <c r="D136" t="s">
        <v>118</v>
      </c>
      <c r="E136" s="301">
        <v>10</v>
      </c>
      <c r="F136" s="302"/>
      <c r="G136" s="301">
        <v>85</v>
      </c>
      <c r="H136" s="301"/>
    </row>
    <row r="137" spans="2:8" x14ac:dyDescent="0.25">
      <c r="B137" s="309"/>
      <c r="C137" s="312"/>
      <c r="D137" s="207" t="s">
        <v>116</v>
      </c>
      <c r="E137" s="305">
        <v>1</v>
      </c>
      <c r="F137" s="306"/>
      <c r="G137" s="305">
        <v>1</v>
      </c>
      <c r="H137" s="305"/>
    </row>
    <row r="138" spans="2:8" x14ac:dyDescent="0.25">
      <c r="B138" s="309"/>
      <c r="C138" s="315" t="s">
        <v>110</v>
      </c>
      <c r="D138" s="211"/>
      <c r="E138" s="301" t="s">
        <v>130</v>
      </c>
      <c r="F138" s="301"/>
      <c r="G138" s="316" t="s">
        <v>131</v>
      </c>
      <c r="H138" s="301"/>
    </row>
    <row r="139" spans="2:8" x14ac:dyDescent="0.25">
      <c r="B139" s="309"/>
      <c r="C139" s="309"/>
      <c r="D139" t="s">
        <v>71</v>
      </c>
      <c r="E139" s="301">
        <v>2</v>
      </c>
      <c r="F139" s="302"/>
      <c r="G139" s="301">
        <v>7</v>
      </c>
      <c r="H139" s="301"/>
    </row>
    <row r="140" spans="2:8" x14ac:dyDescent="0.25">
      <c r="B140" s="309"/>
      <c r="C140" s="309"/>
      <c r="D140" t="s">
        <v>117</v>
      </c>
      <c r="E140" s="301">
        <v>1</v>
      </c>
      <c r="F140" s="302"/>
      <c r="G140" s="301">
        <v>3</v>
      </c>
      <c r="H140" s="301"/>
    </row>
    <row r="141" spans="2:8" x14ac:dyDescent="0.25">
      <c r="B141" s="309"/>
      <c r="C141" s="309"/>
      <c r="D141" t="s">
        <v>118</v>
      </c>
      <c r="E141" s="301">
        <v>15</v>
      </c>
      <c r="F141" s="302"/>
      <c r="G141" s="301">
        <v>47</v>
      </c>
      <c r="H141" s="301"/>
    </row>
    <row r="142" spans="2:8" x14ac:dyDescent="0.25">
      <c r="B142" s="309"/>
      <c r="C142" s="312"/>
      <c r="D142" s="207" t="s">
        <v>116</v>
      </c>
      <c r="E142" s="305">
        <v>1</v>
      </c>
      <c r="F142" s="306"/>
      <c r="G142" s="305">
        <v>1</v>
      </c>
      <c r="H142" s="305"/>
    </row>
    <row r="143" spans="2:8" x14ac:dyDescent="0.25">
      <c r="B143" s="309"/>
      <c r="C143" s="314" t="s">
        <v>89</v>
      </c>
      <c r="D143" s="211"/>
      <c r="E143" s="301" t="s">
        <v>130</v>
      </c>
      <c r="F143" s="301"/>
      <c r="G143" s="316" t="s">
        <v>131</v>
      </c>
      <c r="H143" s="301"/>
    </row>
    <row r="144" spans="2:8" x14ac:dyDescent="0.25">
      <c r="B144" s="309"/>
      <c r="C144" s="297"/>
      <c r="D144" t="s">
        <v>71</v>
      </c>
      <c r="E144" s="301">
        <v>2</v>
      </c>
      <c r="F144" s="302"/>
      <c r="G144" s="301">
        <v>7</v>
      </c>
      <c r="H144" s="301"/>
    </row>
    <row r="145" spans="2:8" x14ac:dyDescent="0.25">
      <c r="B145" s="309"/>
      <c r="C145" s="297"/>
      <c r="D145" t="s">
        <v>117</v>
      </c>
      <c r="E145" s="301">
        <v>1</v>
      </c>
      <c r="F145" s="302"/>
      <c r="G145" s="301">
        <v>3</v>
      </c>
      <c r="H145" s="301"/>
    </row>
    <row r="146" spans="2:8" x14ac:dyDescent="0.25">
      <c r="B146" s="309"/>
      <c r="C146" s="297"/>
      <c r="D146" t="s">
        <v>118</v>
      </c>
      <c r="E146" s="301">
        <v>15</v>
      </c>
      <c r="F146" s="302"/>
      <c r="G146" s="301">
        <v>47</v>
      </c>
      <c r="H146" s="301"/>
    </row>
    <row r="147" spans="2:8" x14ac:dyDescent="0.25">
      <c r="B147" s="309"/>
      <c r="C147" s="313"/>
      <c r="D147" s="207" t="s">
        <v>116</v>
      </c>
      <c r="E147" s="305">
        <v>1</v>
      </c>
      <c r="F147" s="306"/>
      <c r="G147" s="305">
        <v>1</v>
      </c>
      <c r="H147" s="305"/>
    </row>
    <row r="148" spans="2:8" x14ac:dyDescent="0.25">
      <c r="B148" s="309"/>
      <c r="C148" s="315" t="s">
        <v>90</v>
      </c>
      <c r="E148" s="301" t="s">
        <v>120</v>
      </c>
      <c r="F148" s="302"/>
      <c r="G148" s="316" t="s">
        <v>120</v>
      </c>
      <c r="H148" s="301"/>
    </row>
    <row r="149" spans="2:8" x14ac:dyDescent="0.25">
      <c r="B149" s="309"/>
      <c r="C149" s="309"/>
      <c r="D149" t="s">
        <v>71</v>
      </c>
      <c r="E149" s="301">
        <v>2</v>
      </c>
      <c r="F149" s="302"/>
      <c r="G149" s="301">
        <v>2</v>
      </c>
      <c r="H149" s="301"/>
    </row>
    <row r="150" spans="2:8" x14ac:dyDescent="0.25">
      <c r="B150" s="309"/>
      <c r="C150" s="309"/>
      <c r="D150" t="s">
        <v>117</v>
      </c>
      <c r="E150" s="301">
        <v>2</v>
      </c>
      <c r="F150" s="302"/>
      <c r="G150" s="301">
        <v>2</v>
      </c>
      <c r="H150" s="301"/>
    </row>
    <row r="151" spans="2:8" x14ac:dyDescent="0.25">
      <c r="B151" s="309"/>
      <c r="C151" s="309"/>
      <c r="D151" t="s">
        <v>118</v>
      </c>
      <c r="E151" s="301">
        <v>2</v>
      </c>
      <c r="F151" s="302"/>
      <c r="G151" s="301">
        <v>2</v>
      </c>
      <c r="H151" s="301"/>
    </row>
    <row r="152" spans="2:8" x14ac:dyDescent="0.25">
      <c r="B152" s="309"/>
      <c r="C152" s="312"/>
      <c r="D152" s="207" t="s">
        <v>116</v>
      </c>
      <c r="E152" s="305">
        <v>2</v>
      </c>
      <c r="F152" s="306"/>
      <c r="G152" s="305">
        <v>2</v>
      </c>
      <c r="H152" s="305"/>
    </row>
    <row r="153" spans="2:8" x14ac:dyDescent="0.25">
      <c r="B153" s="309"/>
      <c r="C153" s="314" t="s">
        <v>91</v>
      </c>
      <c r="E153" s="301" t="s">
        <v>132</v>
      </c>
      <c r="F153" s="302"/>
      <c r="G153" s="316" t="s">
        <v>133</v>
      </c>
      <c r="H153" s="301"/>
    </row>
    <row r="154" spans="2:8" x14ac:dyDescent="0.25">
      <c r="B154" s="309"/>
      <c r="C154" s="297"/>
      <c r="D154" t="s">
        <v>71</v>
      </c>
      <c r="E154" s="301">
        <v>3</v>
      </c>
      <c r="F154" s="302"/>
      <c r="G154" s="301">
        <v>21</v>
      </c>
      <c r="H154" s="301"/>
    </row>
    <row r="155" spans="2:8" x14ac:dyDescent="0.25">
      <c r="B155" s="309"/>
      <c r="C155" s="297"/>
      <c r="D155" t="s">
        <v>117</v>
      </c>
      <c r="E155" s="301">
        <v>2</v>
      </c>
      <c r="F155" s="302"/>
      <c r="G155" s="301">
        <v>13</v>
      </c>
      <c r="H155" s="301"/>
    </row>
    <row r="156" spans="2:8" x14ac:dyDescent="0.25">
      <c r="B156" s="309"/>
      <c r="C156" s="297"/>
      <c r="D156" t="s">
        <v>118</v>
      </c>
      <c r="E156" s="301">
        <v>15</v>
      </c>
      <c r="F156" s="302"/>
      <c r="G156" s="301">
        <v>96</v>
      </c>
      <c r="H156" s="301"/>
    </row>
    <row r="157" spans="2:8" ht="15.75" thickBot="1" x14ac:dyDescent="0.3">
      <c r="B157" s="311"/>
      <c r="C157" s="298"/>
      <c r="D157" s="37" t="s">
        <v>116</v>
      </c>
      <c r="E157" s="303">
        <v>1</v>
      </c>
      <c r="F157" s="304"/>
      <c r="G157" s="303">
        <v>1</v>
      </c>
      <c r="H157" s="303"/>
    </row>
    <row r="158" spans="2:8" x14ac:dyDescent="0.25">
      <c r="B158" s="309" t="s">
        <v>99</v>
      </c>
      <c r="C158" s="309" t="s">
        <v>92</v>
      </c>
      <c r="E158" s="301" t="s">
        <v>122</v>
      </c>
      <c r="F158" s="302"/>
      <c r="G158" s="316"/>
      <c r="H158" s="301"/>
    </row>
    <row r="159" spans="2:8" x14ac:dyDescent="0.25">
      <c r="B159" s="309"/>
      <c r="C159" s="309"/>
      <c r="D159" t="s">
        <v>71</v>
      </c>
      <c r="E159" s="301">
        <v>6</v>
      </c>
      <c r="F159" s="302"/>
      <c r="G159" s="301"/>
      <c r="H159" s="301"/>
    </row>
    <row r="160" spans="2:8" x14ac:dyDescent="0.25">
      <c r="B160" s="309"/>
      <c r="C160" s="309"/>
      <c r="D160" t="s">
        <v>117</v>
      </c>
      <c r="E160" s="301">
        <v>6</v>
      </c>
      <c r="F160" s="302"/>
      <c r="G160" s="301"/>
      <c r="H160" s="301"/>
    </row>
    <row r="161" spans="2:14" x14ac:dyDescent="0.25">
      <c r="B161" s="309"/>
      <c r="C161" s="309"/>
      <c r="D161" t="s">
        <v>118</v>
      </c>
      <c r="E161" s="301">
        <v>8</v>
      </c>
      <c r="F161" s="302"/>
      <c r="G161" s="301"/>
      <c r="H161" s="301"/>
    </row>
    <row r="162" spans="2:14" ht="15.75" thickBot="1" x14ac:dyDescent="0.3">
      <c r="B162" s="311"/>
      <c r="C162" s="311"/>
      <c r="D162" s="37" t="s">
        <v>116</v>
      </c>
      <c r="E162" s="303">
        <v>4</v>
      </c>
      <c r="F162" s="304"/>
      <c r="G162" s="303"/>
      <c r="H162" s="303"/>
    </row>
    <row r="163" spans="2:14" x14ac:dyDescent="0.25">
      <c r="B163" s="310" t="s">
        <v>134</v>
      </c>
      <c r="C163" s="296" t="s">
        <v>95</v>
      </c>
      <c r="E163" s="318" t="s">
        <v>120</v>
      </c>
      <c r="F163" s="319"/>
      <c r="G163" s="317"/>
      <c r="H163" s="318"/>
    </row>
    <row r="164" spans="2:14" x14ac:dyDescent="0.25">
      <c r="B164" s="309"/>
      <c r="C164" s="297"/>
      <c r="D164" t="s">
        <v>71</v>
      </c>
      <c r="E164" s="301">
        <v>3</v>
      </c>
      <c r="F164" s="302"/>
      <c r="G164" s="301"/>
      <c r="H164" s="301"/>
    </row>
    <row r="165" spans="2:14" x14ac:dyDescent="0.25">
      <c r="B165" s="309"/>
      <c r="C165" s="297"/>
      <c r="D165" t="s">
        <v>117</v>
      </c>
      <c r="E165" s="301">
        <v>3</v>
      </c>
      <c r="F165" s="302"/>
      <c r="G165" s="301"/>
      <c r="H165" s="301"/>
      <c r="N165" s="224"/>
    </row>
    <row r="166" spans="2:14" x14ac:dyDescent="0.25">
      <c r="B166" s="309"/>
      <c r="C166" s="297"/>
      <c r="D166" t="s">
        <v>118</v>
      </c>
      <c r="E166" s="301">
        <v>3</v>
      </c>
      <c r="F166" s="302"/>
      <c r="G166" s="301"/>
      <c r="H166" s="301"/>
    </row>
    <row r="167" spans="2:14" ht="15.75" thickBot="1" x14ac:dyDescent="0.3">
      <c r="B167" s="311"/>
      <c r="C167" s="298"/>
      <c r="D167" s="37" t="s">
        <v>116</v>
      </c>
      <c r="E167" s="303">
        <v>3</v>
      </c>
      <c r="F167" s="304"/>
      <c r="G167" s="303"/>
      <c r="H167" s="303"/>
    </row>
    <row r="168" spans="2:14" x14ac:dyDescent="0.25">
      <c r="B168" s="296" t="s">
        <v>142</v>
      </c>
      <c r="C168" s="296" t="s">
        <v>82</v>
      </c>
      <c r="E168" s="301"/>
      <c r="F168" s="302"/>
      <c r="G168" s="316" t="s">
        <v>124</v>
      </c>
      <c r="H168" s="301"/>
    </row>
    <row r="169" spans="2:14" x14ac:dyDescent="0.25">
      <c r="B169" s="297"/>
      <c r="C169" s="297"/>
      <c r="D169" t="s">
        <v>71</v>
      </c>
      <c r="E169" s="301"/>
      <c r="F169" s="302"/>
      <c r="G169" s="301">
        <v>15</v>
      </c>
      <c r="H169" s="301"/>
    </row>
    <row r="170" spans="2:14" x14ac:dyDescent="0.25">
      <c r="B170" s="297"/>
      <c r="C170" s="297"/>
      <c r="D170" t="s">
        <v>117</v>
      </c>
      <c r="E170" s="301"/>
      <c r="F170" s="302"/>
      <c r="G170" s="301">
        <v>14</v>
      </c>
      <c r="H170" s="301"/>
    </row>
    <row r="171" spans="2:14" x14ac:dyDescent="0.25">
      <c r="B171" s="297"/>
      <c r="C171" s="297"/>
      <c r="D171" t="s">
        <v>118</v>
      </c>
      <c r="E171" s="301"/>
      <c r="F171" s="302"/>
      <c r="G171" s="301">
        <v>45</v>
      </c>
      <c r="H171" s="301"/>
    </row>
    <row r="172" spans="2:14" x14ac:dyDescent="0.25">
      <c r="B172" s="297"/>
      <c r="C172" s="313"/>
      <c r="D172" s="207" t="s">
        <v>116</v>
      </c>
      <c r="E172" s="305"/>
      <c r="F172" s="306"/>
      <c r="G172" s="305">
        <v>8</v>
      </c>
      <c r="H172" s="305"/>
    </row>
    <row r="173" spans="2:14" x14ac:dyDescent="0.25">
      <c r="B173" s="297"/>
      <c r="C173" s="314" t="s">
        <v>83</v>
      </c>
      <c r="E173" s="301" t="s">
        <v>120</v>
      </c>
      <c r="F173" s="302"/>
      <c r="G173" s="316" t="s">
        <v>125</v>
      </c>
      <c r="H173" s="301"/>
    </row>
    <row r="174" spans="2:14" x14ac:dyDescent="0.25">
      <c r="B174" s="297"/>
      <c r="C174" s="297"/>
      <c r="D174" t="s">
        <v>71</v>
      </c>
      <c r="E174" s="301">
        <v>26</v>
      </c>
      <c r="F174" s="302"/>
      <c r="G174" s="301">
        <v>134</v>
      </c>
      <c r="H174" s="301"/>
    </row>
    <row r="175" spans="2:14" x14ac:dyDescent="0.25">
      <c r="B175" s="297"/>
      <c r="C175" s="297"/>
      <c r="D175" t="s">
        <v>117</v>
      </c>
      <c r="E175" s="301">
        <v>26</v>
      </c>
      <c r="F175" s="302"/>
      <c r="G175" s="301">
        <v>120</v>
      </c>
      <c r="H175" s="301"/>
    </row>
    <row r="176" spans="2:14" x14ac:dyDescent="0.25">
      <c r="B176" s="297"/>
      <c r="C176" s="297"/>
      <c r="D176" t="s">
        <v>118</v>
      </c>
      <c r="E176" s="301">
        <v>26</v>
      </c>
      <c r="F176" s="302"/>
      <c r="G176" s="301">
        <v>377</v>
      </c>
      <c r="H176" s="301"/>
    </row>
    <row r="177" spans="2:8" x14ac:dyDescent="0.25">
      <c r="B177" s="297"/>
      <c r="C177" s="313"/>
      <c r="D177" s="207" t="s">
        <v>116</v>
      </c>
      <c r="E177" s="305">
        <v>26</v>
      </c>
      <c r="F177" s="306"/>
      <c r="G177" s="305">
        <v>18</v>
      </c>
      <c r="H177" s="305"/>
    </row>
    <row r="178" spans="2:8" x14ac:dyDescent="0.25">
      <c r="B178" s="297"/>
      <c r="C178" s="314" t="s">
        <v>146</v>
      </c>
      <c r="E178" s="301" t="s">
        <v>120</v>
      </c>
      <c r="F178" s="302"/>
      <c r="G178" s="316" t="s">
        <v>125</v>
      </c>
      <c r="H178" s="301"/>
    </row>
    <row r="179" spans="2:8" x14ac:dyDescent="0.25">
      <c r="B179" s="297"/>
      <c r="C179" s="297"/>
      <c r="D179" t="s">
        <v>71</v>
      </c>
      <c r="E179" s="301">
        <v>26</v>
      </c>
      <c r="F179" s="302"/>
      <c r="G179" s="301">
        <v>139</v>
      </c>
      <c r="H179" s="301"/>
    </row>
    <row r="180" spans="2:8" x14ac:dyDescent="0.25">
      <c r="B180" s="297"/>
      <c r="C180" s="297"/>
      <c r="D180" t="s">
        <v>117</v>
      </c>
      <c r="E180" s="301">
        <v>26</v>
      </c>
      <c r="F180" s="302"/>
      <c r="G180" s="301">
        <v>130</v>
      </c>
      <c r="H180" s="301"/>
    </row>
    <row r="181" spans="2:8" x14ac:dyDescent="0.25">
      <c r="B181" s="297"/>
      <c r="C181" s="297"/>
      <c r="D181" t="s">
        <v>118</v>
      </c>
      <c r="E181" s="301">
        <v>26</v>
      </c>
      <c r="F181" s="302"/>
      <c r="G181" s="301">
        <v>377</v>
      </c>
      <c r="H181" s="301"/>
    </row>
    <row r="182" spans="2:8" ht="15.75" thickBot="1" x14ac:dyDescent="0.3">
      <c r="B182" s="298"/>
      <c r="C182" s="298"/>
      <c r="D182" s="37" t="s">
        <v>116</v>
      </c>
      <c r="E182" s="303">
        <v>26</v>
      </c>
      <c r="F182" s="304"/>
      <c r="G182" s="303">
        <v>18</v>
      </c>
      <c r="H182" s="303"/>
    </row>
  </sheetData>
  <mergeCells count="246">
    <mergeCell ref="B168:B182"/>
    <mergeCell ref="C178:C182"/>
    <mergeCell ref="B78:B89"/>
    <mergeCell ref="C78:C80"/>
    <mergeCell ref="C81:C83"/>
    <mergeCell ref="C84:C86"/>
    <mergeCell ref="C87:C89"/>
    <mergeCell ref="E178:F178"/>
    <mergeCell ref="G178:H178"/>
    <mergeCell ref="E179:F179"/>
    <mergeCell ref="G179:H179"/>
    <mergeCell ref="E180:F180"/>
    <mergeCell ref="G180:H180"/>
    <mergeCell ref="E181:F181"/>
    <mergeCell ref="G181:H181"/>
    <mergeCell ref="E182:F182"/>
    <mergeCell ref="G182:H182"/>
    <mergeCell ref="C168:C172"/>
    <mergeCell ref="E168:F168"/>
    <mergeCell ref="G168:H168"/>
    <mergeCell ref="E169:F169"/>
    <mergeCell ref="G169:H169"/>
    <mergeCell ref="E170:F170"/>
    <mergeCell ref="G170:H170"/>
    <mergeCell ref="E171:F171"/>
    <mergeCell ref="G171:H171"/>
    <mergeCell ref="E172:F172"/>
    <mergeCell ref="G172:H172"/>
    <mergeCell ref="C173:C177"/>
    <mergeCell ref="E173:F173"/>
    <mergeCell ref="G173:H173"/>
    <mergeCell ref="E174:F174"/>
    <mergeCell ref="G174:H174"/>
    <mergeCell ref="E175:F175"/>
    <mergeCell ref="G175:H175"/>
    <mergeCell ref="E176:F176"/>
    <mergeCell ref="G176:H176"/>
    <mergeCell ref="E177:F177"/>
    <mergeCell ref="G177:H177"/>
    <mergeCell ref="B1:C2"/>
    <mergeCell ref="E1:H2"/>
    <mergeCell ref="B3:B5"/>
    <mergeCell ref="C3:C5"/>
    <mergeCell ref="E3:F3"/>
    <mergeCell ref="G3:H3"/>
    <mergeCell ref="E5:F5"/>
    <mergeCell ref="G5:H5"/>
    <mergeCell ref="E4:F4"/>
    <mergeCell ref="G4:H4"/>
    <mergeCell ref="C30:C32"/>
    <mergeCell ref="C24:C26"/>
    <mergeCell ref="C21:C23"/>
    <mergeCell ref="B6:B32"/>
    <mergeCell ref="C6:C8"/>
    <mergeCell ref="C9:C11"/>
    <mergeCell ref="C12:C14"/>
    <mergeCell ref="C15:C17"/>
    <mergeCell ref="C18:C20"/>
    <mergeCell ref="C27:C29"/>
    <mergeCell ref="C54:C56"/>
    <mergeCell ref="C48:C50"/>
    <mergeCell ref="C51:C53"/>
    <mergeCell ref="C42:C44"/>
    <mergeCell ref="C45:C47"/>
    <mergeCell ref="C39:C41"/>
    <mergeCell ref="C36:C38"/>
    <mergeCell ref="B33:B59"/>
    <mergeCell ref="C33:C35"/>
    <mergeCell ref="C72:C74"/>
    <mergeCell ref="C75:C77"/>
    <mergeCell ref="B63:B77"/>
    <mergeCell ref="C63:C65"/>
    <mergeCell ref="C66:C68"/>
    <mergeCell ref="C69:C71"/>
    <mergeCell ref="B60:B62"/>
    <mergeCell ref="C60:C62"/>
    <mergeCell ref="C57:C59"/>
    <mergeCell ref="E99:F99"/>
    <mergeCell ref="G99:H99"/>
    <mergeCell ref="E100:F100"/>
    <mergeCell ref="G100:H100"/>
    <mergeCell ref="E101:F101"/>
    <mergeCell ref="G101:H101"/>
    <mergeCell ref="B92:C93"/>
    <mergeCell ref="E92:H93"/>
    <mergeCell ref="B94:B97"/>
    <mergeCell ref="C94:C97"/>
    <mergeCell ref="E94:F94"/>
    <mergeCell ref="G94:H94"/>
    <mergeCell ref="E97:F97"/>
    <mergeCell ref="G97:H97"/>
    <mergeCell ref="G98:H98"/>
    <mergeCell ref="E95:F95"/>
    <mergeCell ref="G95:H95"/>
    <mergeCell ref="E96:F96"/>
    <mergeCell ref="G96:H96"/>
    <mergeCell ref="E102:F102"/>
    <mergeCell ref="G102:H102"/>
    <mergeCell ref="E104:F104"/>
    <mergeCell ref="G104:H104"/>
    <mergeCell ref="E105:F105"/>
    <mergeCell ref="G105:H105"/>
    <mergeCell ref="E106:F106"/>
    <mergeCell ref="G106:H106"/>
    <mergeCell ref="E107:F107"/>
    <mergeCell ref="E103:F103"/>
    <mergeCell ref="G103:H103"/>
    <mergeCell ref="E114:F114"/>
    <mergeCell ref="G114:H114"/>
    <mergeCell ref="E115:F115"/>
    <mergeCell ref="G115:H115"/>
    <mergeCell ref="E116:F116"/>
    <mergeCell ref="G116:H116"/>
    <mergeCell ref="G107:H107"/>
    <mergeCell ref="E109:F109"/>
    <mergeCell ref="G109:H109"/>
    <mergeCell ref="E110:F110"/>
    <mergeCell ref="G110:H110"/>
    <mergeCell ref="E111:F111"/>
    <mergeCell ref="G111:H111"/>
    <mergeCell ref="E112:F112"/>
    <mergeCell ref="G112:H112"/>
    <mergeCell ref="E108:F108"/>
    <mergeCell ref="G108:H108"/>
    <mergeCell ref="E113:F113"/>
    <mergeCell ref="G113:H113"/>
    <mergeCell ref="G122:H122"/>
    <mergeCell ref="E117:F117"/>
    <mergeCell ref="G117:H117"/>
    <mergeCell ref="E119:F119"/>
    <mergeCell ref="G119:H119"/>
    <mergeCell ref="E120:F120"/>
    <mergeCell ref="G120:H120"/>
    <mergeCell ref="E121:F121"/>
    <mergeCell ref="G121:H121"/>
    <mergeCell ref="E122:F122"/>
    <mergeCell ref="E118:F118"/>
    <mergeCell ref="G118:H118"/>
    <mergeCell ref="G125:H125"/>
    <mergeCell ref="E127:F127"/>
    <mergeCell ref="G127:H127"/>
    <mergeCell ref="E123:F123"/>
    <mergeCell ref="G123:H123"/>
    <mergeCell ref="E139:F139"/>
    <mergeCell ref="G139:H139"/>
    <mergeCell ref="E140:F140"/>
    <mergeCell ref="G140:H140"/>
    <mergeCell ref="E128:F128"/>
    <mergeCell ref="G128:H128"/>
    <mergeCell ref="E133:F133"/>
    <mergeCell ref="G133:H133"/>
    <mergeCell ref="E129:F129"/>
    <mergeCell ref="G129:H129"/>
    <mergeCell ref="E130:F130"/>
    <mergeCell ref="G130:H130"/>
    <mergeCell ref="E131:F131"/>
    <mergeCell ref="G131:H131"/>
    <mergeCell ref="E132:F132"/>
    <mergeCell ref="G132:H132"/>
    <mergeCell ref="E124:F124"/>
    <mergeCell ref="G124:H124"/>
    <mergeCell ref="E125:F125"/>
    <mergeCell ref="E141:F141"/>
    <mergeCell ref="G141:H141"/>
    <mergeCell ref="E142:F142"/>
    <mergeCell ref="G142:H142"/>
    <mergeCell ref="E134:F134"/>
    <mergeCell ref="G134:H134"/>
    <mergeCell ref="E135:F135"/>
    <mergeCell ref="G135:H135"/>
    <mergeCell ref="E136:F136"/>
    <mergeCell ref="G136:H136"/>
    <mergeCell ref="E137:F137"/>
    <mergeCell ref="G137:H137"/>
    <mergeCell ref="E151:F151"/>
    <mergeCell ref="G151:H151"/>
    <mergeCell ref="E152:F152"/>
    <mergeCell ref="G152:H152"/>
    <mergeCell ref="E144:F144"/>
    <mergeCell ref="G144:H144"/>
    <mergeCell ref="E145:F145"/>
    <mergeCell ref="G145:H145"/>
    <mergeCell ref="E146:F146"/>
    <mergeCell ref="G146:H146"/>
    <mergeCell ref="E147:F147"/>
    <mergeCell ref="G147:H147"/>
    <mergeCell ref="E150:F150"/>
    <mergeCell ref="G150:H150"/>
    <mergeCell ref="E167:F167"/>
    <mergeCell ref="G167:H167"/>
    <mergeCell ref="E164:F164"/>
    <mergeCell ref="G164:H164"/>
    <mergeCell ref="E165:F165"/>
    <mergeCell ref="G165:H165"/>
    <mergeCell ref="E166:F166"/>
    <mergeCell ref="G166:H166"/>
    <mergeCell ref="E159:F159"/>
    <mergeCell ref="G159:H159"/>
    <mergeCell ref="E160:F160"/>
    <mergeCell ref="G160:H160"/>
    <mergeCell ref="E161:F161"/>
    <mergeCell ref="G161:H161"/>
    <mergeCell ref="E162:F162"/>
    <mergeCell ref="G162:H162"/>
    <mergeCell ref="E126:F126"/>
    <mergeCell ref="G126:H126"/>
    <mergeCell ref="E153:F153"/>
    <mergeCell ref="G153:H153"/>
    <mergeCell ref="E158:F158"/>
    <mergeCell ref="G158:H158"/>
    <mergeCell ref="G163:H163"/>
    <mergeCell ref="E163:F163"/>
    <mergeCell ref="E138:F138"/>
    <mergeCell ref="G138:H138"/>
    <mergeCell ref="E143:F143"/>
    <mergeCell ref="G143:H143"/>
    <mergeCell ref="E148:F148"/>
    <mergeCell ref="G148:H148"/>
    <mergeCell ref="E154:F154"/>
    <mergeCell ref="G154:H154"/>
    <mergeCell ref="E155:F155"/>
    <mergeCell ref="G155:H155"/>
    <mergeCell ref="E156:F156"/>
    <mergeCell ref="G156:H156"/>
    <mergeCell ref="E157:F157"/>
    <mergeCell ref="G157:H157"/>
    <mergeCell ref="E149:F149"/>
    <mergeCell ref="G149:H149"/>
    <mergeCell ref="C158:C162"/>
    <mergeCell ref="C163:C167"/>
    <mergeCell ref="B98:B122"/>
    <mergeCell ref="B123:B157"/>
    <mergeCell ref="B158:B162"/>
    <mergeCell ref="B163:B167"/>
    <mergeCell ref="C123:C127"/>
    <mergeCell ref="C128:C132"/>
    <mergeCell ref="C133:C137"/>
    <mergeCell ref="C138:C142"/>
    <mergeCell ref="C143:C147"/>
    <mergeCell ref="C148:C152"/>
    <mergeCell ref="C98:C102"/>
    <mergeCell ref="C103:C107"/>
    <mergeCell ref="C108:C112"/>
    <mergeCell ref="C113:C117"/>
    <mergeCell ref="C118:C122"/>
    <mergeCell ref="C153:C1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22"/>
  <sheetViews>
    <sheetView workbookViewId="0">
      <selection activeCell="E26" sqref="E26"/>
    </sheetView>
  </sheetViews>
  <sheetFormatPr baseColWidth="10" defaultRowHeight="15" x14ac:dyDescent="0.25"/>
  <cols>
    <col min="3" max="3" width="16" customWidth="1"/>
  </cols>
  <sheetData>
    <row r="2" spans="2:7" x14ac:dyDescent="0.25">
      <c r="B2" s="325" t="s">
        <v>137</v>
      </c>
      <c r="C2" s="325"/>
      <c r="D2" s="299" t="s">
        <v>0</v>
      </c>
      <c r="E2" s="299"/>
      <c r="F2" s="299"/>
      <c r="G2" s="299"/>
    </row>
    <row r="3" spans="2:7" ht="15" customHeight="1" thickBot="1" x14ac:dyDescent="0.3">
      <c r="B3" s="326"/>
      <c r="C3" s="326"/>
      <c r="D3" s="300"/>
      <c r="E3" s="300"/>
      <c r="F3" s="300"/>
      <c r="G3" s="300"/>
    </row>
    <row r="4" spans="2:7" ht="15" customHeight="1" x14ac:dyDescent="0.25">
      <c r="B4" s="227"/>
      <c r="C4" s="227"/>
      <c r="D4" s="307" t="s">
        <v>39</v>
      </c>
      <c r="E4" s="308"/>
      <c r="F4" s="307" t="s">
        <v>101</v>
      </c>
      <c r="G4" s="307"/>
    </row>
    <row r="5" spans="2:7" ht="15" customHeight="1" thickBot="1" x14ac:dyDescent="0.3">
      <c r="B5" s="228"/>
      <c r="C5" s="228"/>
      <c r="D5" s="303" t="s">
        <v>138</v>
      </c>
      <c r="E5" s="304"/>
      <c r="F5" s="303" t="s">
        <v>139</v>
      </c>
      <c r="G5" s="303"/>
    </row>
    <row r="6" spans="2:7" ht="15" customHeight="1" x14ac:dyDescent="0.25">
      <c r="B6" s="297" t="s">
        <v>135</v>
      </c>
      <c r="C6" s="225">
        <v>2018</v>
      </c>
      <c r="D6" s="231">
        <v>0</v>
      </c>
      <c r="E6" s="237">
        <v>0</v>
      </c>
      <c r="F6" s="194">
        <v>66</v>
      </c>
      <c r="G6" s="229">
        <f>66/106</f>
        <v>0.62264150943396224</v>
      </c>
    </row>
    <row r="7" spans="2:7" ht="15" customHeight="1" x14ac:dyDescent="0.25">
      <c r="B7" s="297"/>
      <c r="C7" s="226">
        <v>2019</v>
      </c>
      <c r="D7" s="232">
        <v>0</v>
      </c>
      <c r="E7" s="238">
        <v>0</v>
      </c>
      <c r="F7" s="15">
        <v>2</v>
      </c>
      <c r="G7" s="230">
        <f>2/106</f>
        <v>1.8867924528301886E-2</v>
      </c>
    </row>
    <row r="8" spans="2:7" ht="15" customHeight="1" thickBot="1" x14ac:dyDescent="0.3">
      <c r="B8" s="298"/>
      <c r="C8" s="37">
        <v>2021</v>
      </c>
      <c r="D8" s="233">
        <v>58</v>
      </c>
      <c r="E8" s="234">
        <v>1</v>
      </c>
      <c r="F8" s="218">
        <v>38</v>
      </c>
      <c r="G8" s="220">
        <f>38/106</f>
        <v>0.35849056603773582</v>
      </c>
    </row>
    <row r="9" spans="2:7" ht="15" customHeight="1" x14ac:dyDescent="0.25">
      <c r="B9" s="297" t="s">
        <v>136</v>
      </c>
      <c r="C9" s="6" t="s">
        <v>21</v>
      </c>
      <c r="D9" s="231">
        <v>0</v>
      </c>
      <c r="E9" s="237">
        <v>0</v>
      </c>
      <c r="F9" s="194">
        <v>62</v>
      </c>
      <c r="G9" s="229">
        <f>62/106</f>
        <v>0.58490566037735847</v>
      </c>
    </row>
    <row r="10" spans="2:7" ht="15" customHeight="1" x14ac:dyDescent="0.25">
      <c r="B10" s="297"/>
      <c r="C10" s="5" t="s">
        <v>46</v>
      </c>
      <c r="D10" s="232">
        <v>0</v>
      </c>
      <c r="E10" s="238">
        <v>0</v>
      </c>
      <c r="F10" s="15">
        <v>6</v>
      </c>
      <c r="G10" s="230">
        <f>6/106</f>
        <v>5.6603773584905662E-2</v>
      </c>
    </row>
    <row r="11" spans="2:7" ht="15" customHeight="1" thickBot="1" x14ac:dyDescent="0.3">
      <c r="B11" s="298"/>
      <c r="C11" s="56" t="s">
        <v>45</v>
      </c>
      <c r="D11" s="235">
        <v>52</v>
      </c>
      <c r="E11" s="236">
        <v>1</v>
      </c>
      <c r="F11" s="218">
        <v>38</v>
      </c>
      <c r="G11" s="220">
        <f>38/106</f>
        <v>0.35849056603773582</v>
      </c>
    </row>
    <row r="12" spans="2:7" ht="15" customHeight="1" x14ac:dyDescent="0.25"/>
    <row r="13" spans="2:7" ht="15" customHeight="1" x14ac:dyDescent="0.25"/>
    <row r="14" spans="2:7" ht="15" customHeight="1" x14ac:dyDescent="0.25"/>
    <row r="15" spans="2:7" x14ac:dyDescent="0.25">
      <c r="C15" s="254"/>
      <c r="D15" s="254"/>
      <c r="E15" s="254"/>
      <c r="F15" s="254"/>
    </row>
    <row r="16" spans="2:7" x14ac:dyDescent="0.25">
      <c r="C16" s="254"/>
      <c r="D16" s="254"/>
      <c r="E16" s="254"/>
      <c r="F16" s="254"/>
    </row>
    <row r="17" spans="3:6" x14ac:dyDescent="0.25">
      <c r="C17" s="254"/>
      <c r="D17" s="254"/>
      <c r="E17" s="254"/>
      <c r="F17" s="254"/>
    </row>
    <row r="18" spans="3:6" x14ac:dyDescent="0.25">
      <c r="C18" s="254"/>
      <c r="D18" s="255" t="s">
        <v>140</v>
      </c>
      <c r="E18" s="254"/>
      <c r="F18" s="254"/>
    </row>
    <row r="19" spans="3:6" x14ac:dyDescent="0.25">
      <c r="C19" s="254"/>
      <c r="D19" s="254"/>
      <c r="E19" s="254"/>
      <c r="F19" s="254"/>
    </row>
    <row r="20" spans="3:6" x14ac:dyDescent="0.25">
      <c r="C20" s="254"/>
      <c r="D20" s="254"/>
      <c r="E20" s="254"/>
      <c r="F20" s="254"/>
    </row>
    <row r="21" spans="3:6" x14ac:dyDescent="0.25">
      <c r="C21" s="254"/>
      <c r="D21" s="254"/>
      <c r="E21" s="254"/>
      <c r="F21" s="254"/>
    </row>
    <row r="22" spans="3:6" x14ac:dyDescent="0.25">
      <c r="C22" s="254"/>
      <c r="D22" s="254"/>
      <c r="E22" s="254"/>
      <c r="F22" s="254"/>
    </row>
  </sheetData>
  <mergeCells count="8">
    <mergeCell ref="B9:B11"/>
    <mergeCell ref="B2:C3"/>
    <mergeCell ref="D2:G3"/>
    <mergeCell ref="D4:E4"/>
    <mergeCell ref="F4:G4"/>
    <mergeCell ref="D5:E5"/>
    <mergeCell ref="F5:G5"/>
    <mergeCell ref="B6:B8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PCBs</vt:lpstr>
      <vt:lpstr>OC Insecticides</vt:lpstr>
      <vt:lpstr>Other Insecticides</vt:lpstr>
      <vt:lpstr>Fungicides</vt:lpstr>
      <vt:lpstr>Overview results 1</vt:lpstr>
      <vt:lpstr>Overview results 2</vt:lpstr>
      <vt:lpstr>Overview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Sonja Schanzer</dc:creator>
  <cp:lastModifiedBy>Peter, Michelle</cp:lastModifiedBy>
  <dcterms:created xsi:type="dcterms:W3CDTF">2022-02-25T18:44:35Z</dcterms:created>
  <dcterms:modified xsi:type="dcterms:W3CDTF">2025-07-23T13:08:36Z</dcterms:modified>
</cp:coreProperties>
</file>