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Bryan/average/"/>
    </mc:Choice>
  </mc:AlternateContent>
  <bookViews>
    <workbookView xWindow="-32300" yWindow="272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I3" i="1"/>
  <c r="I4" i="1"/>
  <c r="J4" i="1"/>
  <c r="I5" i="1"/>
  <c r="I6" i="1"/>
  <c r="J6" i="1"/>
  <c r="I7" i="1"/>
  <c r="J7" i="1"/>
  <c r="J5" i="1"/>
  <c r="L3" i="1"/>
  <c r="L4" i="1"/>
  <c r="L5" i="1"/>
  <c r="L6" i="1"/>
  <c r="L7" i="1"/>
  <c r="J3" i="1"/>
  <c r="D7" i="1"/>
  <c r="D4" i="1"/>
  <c r="D5" i="1"/>
  <c r="D6" i="1"/>
  <c r="K7" i="1"/>
  <c r="M7" i="1"/>
  <c r="D3" i="1"/>
  <c r="M4" i="1"/>
  <c r="M5" i="1"/>
  <c r="M6" i="1"/>
  <c r="M3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<sst xmlns="http://schemas.openxmlformats.org/spreadsheetml/2006/main" count="19" uniqueCount="16">
  <si>
    <t>Customer</t>
  </si>
  <si>
    <t>StartPosition</t>
  </si>
  <si>
    <t>Sequence</t>
  </si>
  <si>
    <t>Action</t>
  </si>
  <si>
    <t>Indicator</t>
  </si>
  <si>
    <t>Shares</t>
  </si>
  <si>
    <t>Price</t>
  </si>
  <si>
    <t>Position</t>
  </si>
  <si>
    <t>Basis</t>
  </si>
  <si>
    <t>AverageCost</t>
  </si>
  <si>
    <t>Gain</t>
  </si>
  <si>
    <t>Long</t>
  </si>
  <si>
    <t>Buy</t>
  </si>
  <si>
    <t>Sell</t>
  </si>
  <si>
    <t>BasisBryan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</si>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</sst>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88" formatCode="0.0000000000000000000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Fill="1" applyBorder="1"/>
    <xf numFmtId="0" fontId="0" fillId="0" borderId="3" xfId="0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" xfId="0" applyNumberFormat="1" applyBorder="1"/>
    <xf numFmtId="164" fontId="0" fillId="2" borderId="3" xfId="0" applyNumberFormat="1" applyFill="1" applyBorder="1"/>
    <xf numFmtId="188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P17" sqref="P17"/>
    </sheetView>
  </sheetViews>
  <sheetFormatPr baseColWidth="10" defaultRowHeight="16" x14ac:dyDescent="0.2"/>
  <cols>
    <col min="13" max="13" width="32.6640625" bestFit="1" customWidth="1"/>
  </cols>
  <sheetData>
    <row r="1" spans="1:13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</row>
    <row r="2" spans="1:13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15</v>
      </c>
      <c r="H2" s="2" t="s">
        <v>7</v>
      </c>
      <c r="I2" s="2" t="s">
        <v>8</v>
      </c>
      <c r="J2" s="2" t="s">
        <v>9</v>
      </c>
      <c r="K2" s="3" t="str">
        <f>H2</f>
        <v>Position</v>
      </c>
      <c r="L2" s="3" t="s">
        <v>10</v>
      </c>
      <c r="M2" s="3" t="s">
        <v>14</v>
      </c>
    </row>
    <row r="3" spans="1:13" x14ac:dyDescent="0.2">
      <c r="A3" s="2" t="s">
        <v>11</v>
      </c>
      <c r="B3" s="2">
        <v>1</v>
      </c>
      <c r="C3" s="2" t="s">
        <v>12</v>
      </c>
      <c r="D3" s="2">
        <f>IF(EXACT(C3,"Buy"),1,IF(EXACT(C3,"Sell"),-1,0))</f>
        <v>1</v>
      </c>
      <c r="E3" s="2">
        <v>200</v>
      </c>
      <c r="F3" s="7">
        <v>9.52</v>
      </c>
      <c r="G3" s="2">
        <v>29</v>
      </c>
      <c r="H3" s="2">
        <f>SUMPRODUCT(D3,E3)</f>
        <v>200</v>
      </c>
      <c r="I3" s="2">
        <f>H3*F3*D3+G3</f>
        <v>1933</v>
      </c>
      <c r="J3" s="2">
        <f>IF(D3=1,ABS(I3/H3),0)</f>
        <v>9.6649999999999991</v>
      </c>
      <c r="K3" s="3">
        <f t="shared" ref="K3:K6" si="0">H3</f>
        <v>200</v>
      </c>
      <c r="L3" s="8">
        <f>IF(D3=1,0,E3*(F3-J3)-G3)</f>
        <v>0</v>
      </c>
      <c r="M3" s="9">
        <f>-1*I3</f>
        <v>-1933</v>
      </c>
    </row>
    <row r="4" spans="1:13" x14ac:dyDescent="0.2">
      <c r="A4" s="2"/>
      <c r="B4" s="2">
        <v>2</v>
      </c>
      <c r="C4" s="2" t="s">
        <v>12</v>
      </c>
      <c r="D4" s="2">
        <f t="shared" ref="D4:D6" si="1">IF(EXACT(C4,"Buy"),1,IF(EXACT(C4,"Sell"),-1,0))</f>
        <v>1</v>
      </c>
      <c r="E4" s="2">
        <v>200</v>
      </c>
      <c r="F4" s="7">
        <v>11.25</v>
      </c>
      <c r="G4" s="2">
        <v>29</v>
      </c>
      <c r="H4" s="2">
        <f>SUMPRODUCT(D4,E4)+H3</f>
        <v>400</v>
      </c>
      <c r="I4" s="2">
        <f>IF(D4=1,I3+E4*F4+G4,H4*J3)</f>
        <v>4212</v>
      </c>
      <c r="J4" s="2">
        <f>IF(D4=1,ABS(I4/H4),J3)</f>
        <v>10.53</v>
      </c>
      <c r="K4" s="3">
        <f t="shared" si="0"/>
        <v>400</v>
      </c>
      <c r="L4" s="8">
        <f>IF(D4=1,0,E4*(F4-J4)-G4)+L3</f>
        <v>0</v>
      </c>
      <c r="M4" s="9">
        <f t="shared" ref="M4:M6" si="2">-1*I4</f>
        <v>-4212</v>
      </c>
    </row>
    <row r="5" spans="1:13" x14ac:dyDescent="0.2">
      <c r="A5" s="2"/>
      <c r="B5" s="2">
        <v>3</v>
      </c>
      <c r="C5" s="2" t="s">
        <v>13</v>
      </c>
      <c r="D5" s="2">
        <f t="shared" si="1"/>
        <v>-1</v>
      </c>
      <c r="E5" s="2">
        <v>100</v>
      </c>
      <c r="F5" s="7">
        <v>11.03</v>
      </c>
      <c r="G5" s="2">
        <v>29</v>
      </c>
      <c r="H5" s="2">
        <f>SUMPRODUCT(D5,E5)+H4</f>
        <v>300</v>
      </c>
      <c r="I5" s="2">
        <f t="shared" ref="I5:I6" si="3">IF(D5=1,I4+E5*F5+G5,H5*J4)</f>
        <v>3159</v>
      </c>
      <c r="J5" s="2">
        <f>IF(D5=1,ABS(I5/H5),J4)</f>
        <v>10.53</v>
      </c>
      <c r="K5" s="3">
        <f t="shared" si="0"/>
        <v>300</v>
      </c>
      <c r="L5" s="8">
        <f>IF(D5=1,0,E5*(F5-J5)-G5)+L4</f>
        <v>21</v>
      </c>
      <c r="M5" s="9">
        <f t="shared" si="2"/>
        <v>-3159</v>
      </c>
    </row>
    <row r="6" spans="1:13" x14ac:dyDescent="0.2">
      <c r="A6" s="2"/>
      <c r="B6" s="2">
        <v>4</v>
      </c>
      <c r="C6" s="2" t="s">
        <v>12</v>
      </c>
      <c r="D6" s="2">
        <f t="shared" si="1"/>
        <v>1</v>
      </c>
      <c r="E6" s="2">
        <v>100</v>
      </c>
      <c r="F6" s="7">
        <v>9.7799999999999994</v>
      </c>
      <c r="G6" s="2">
        <v>9.99</v>
      </c>
      <c r="H6" s="2">
        <f>SUMPRODUCT(D6,E6)+H5</f>
        <v>400</v>
      </c>
      <c r="I6" s="2">
        <f>IF(D6=1,I5+E6*F6+G6,H6*J5)</f>
        <v>4146.99</v>
      </c>
      <c r="J6" s="2">
        <f>IF(D6=1,ABS(I6/H6),J5)</f>
        <v>10.367474999999999</v>
      </c>
      <c r="K6" s="3">
        <f t="shared" si="0"/>
        <v>400</v>
      </c>
      <c r="L6" s="8">
        <f>IF(D6=1,0,E6*(F6-J6)-G6)+L5</f>
        <v>21</v>
      </c>
      <c r="M6" s="9">
        <f t="shared" si="2"/>
        <v>-4146.99</v>
      </c>
    </row>
    <row r="7" spans="1:13" x14ac:dyDescent="0.2">
      <c r="A7" s="2"/>
      <c r="B7" s="2">
        <v>5</v>
      </c>
      <c r="C7" s="2" t="s">
        <v>13</v>
      </c>
      <c r="D7" s="2">
        <f t="shared" ref="D7" si="4">IF(EXACT(C7,"Buy"),1,IF(EXACT(C7,"Sell"),-1,0))</f>
        <v>-1</v>
      </c>
      <c r="E7" s="2">
        <v>400</v>
      </c>
      <c r="F7" s="7">
        <v>10.45</v>
      </c>
      <c r="G7" s="2">
        <v>9.99</v>
      </c>
      <c r="H7" s="2">
        <f>SUMPRODUCT(D7,E7)+H6</f>
        <v>0</v>
      </c>
      <c r="I7" s="2">
        <f>IF(D7=1,I6+E7*F7+G7,H7*J6)</f>
        <v>0</v>
      </c>
      <c r="J7" s="2">
        <f>IF(D7=1,ABS(I7/H7),J6)</f>
        <v>10.367474999999999</v>
      </c>
      <c r="K7" s="3">
        <f t="shared" ref="K7" si="5">H7</f>
        <v>0</v>
      </c>
      <c r="L7" s="8">
        <f>IF(D7=1,0,E7*(F7-J7)-G7)+L6</f>
        <v>44.020000000000159</v>
      </c>
      <c r="M7" s="9">
        <f t="shared" ref="M7" si="6">-1*I7</f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2017-09-08T16:11:51Z</dcterms:created>
  <dcterms:modified xsi:type="dcterms:W3CDTF">2017-09-12T16:53:48Z</dcterms:modified>
</cp:coreProperties>
</file>