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HMAN BABA\Desktop\"/>
    </mc:Choice>
  </mc:AlternateContent>
  <xr:revisionPtr revIDLastSave="0" documentId="13_ncr:1_{27EBD84F-39C5-4CFF-AD00-3FD4540AE20C}" xr6:coauthVersionLast="47" xr6:coauthVersionMax="47" xr10:uidLastSave="{00000000-0000-0000-0000-000000000000}"/>
  <bookViews>
    <workbookView xWindow="-120" yWindow="-120" windowWidth="20730" windowHeight="11160" activeTab="1" xr2:uid="{435761A9-6406-4273-AADC-A434D5A07488}"/>
  </bookViews>
  <sheets>
    <sheet name="Sheet1" sheetId="1" r:id="rId1"/>
    <sheet name="Sheet2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6" l="1"/>
  <c r="E10" i="6"/>
  <c r="C14" i="6"/>
  <c r="C13" i="6"/>
  <c r="C12" i="6"/>
  <c r="C11" i="6"/>
  <c r="C10" i="6"/>
  <c r="C7" i="6"/>
  <c r="E6" i="6"/>
  <c r="N14" i="1"/>
  <c r="L6" i="1"/>
  <c r="L10" i="1"/>
  <c r="K6" i="1"/>
  <c r="K7" i="1"/>
  <c r="K8" i="1"/>
  <c r="K9" i="1"/>
  <c r="K10" i="1"/>
  <c r="K11" i="1"/>
  <c r="K12" i="1"/>
  <c r="K13" i="1"/>
  <c r="K14" i="1"/>
  <c r="K15" i="1"/>
  <c r="K16" i="1"/>
  <c r="K17" i="1"/>
  <c r="K4" i="1"/>
  <c r="K5" i="1"/>
  <c r="F17" i="1"/>
  <c r="M17" i="1" s="1"/>
  <c r="F5" i="1"/>
  <c r="M5" i="1" s="1"/>
  <c r="F6" i="1"/>
  <c r="M6" i="1" s="1"/>
  <c r="F7" i="1"/>
  <c r="N7" i="1" s="1"/>
  <c r="F8" i="1"/>
  <c r="N8" i="1" s="1"/>
  <c r="F9" i="1"/>
  <c r="M9" i="1" s="1"/>
  <c r="F10" i="1"/>
  <c r="M10" i="1" s="1"/>
  <c r="F11" i="1"/>
  <c r="N11" i="1" s="1"/>
  <c r="F12" i="1"/>
  <c r="N12" i="1" s="1"/>
  <c r="F13" i="1"/>
  <c r="M13" i="1" s="1"/>
  <c r="F14" i="1"/>
  <c r="M14" i="1" s="1"/>
  <c r="F15" i="1"/>
  <c r="N15" i="1" s="1"/>
  <c r="F16" i="1"/>
  <c r="N16" i="1" s="1"/>
  <c r="F4" i="1"/>
  <c r="E15" i="6" l="1"/>
  <c r="C15" i="6"/>
  <c r="E16" i="6" s="1"/>
  <c r="M8" i="1"/>
  <c r="M16" i="1"/>
  <c r="N10" i="1"/>
  <c r="O10" i="1" s="1"/>
  <c r="L4" i="1"/>
  <c r="L14" i="1"/>
  <c r="O14" i="1" s="1"/>
  <c r="M12" i="1"/>
  <c r="N6" i="1"/>
  <c r="O6" i="1" s="1"/>
  <c r="L17" i="1"/>
  <c r="O17" i="1" s="1"/>
  <c r="L13" i="1"/>
  <c r="O13" i="1" s="1"/>
  <c r="L9" i="1"/>
  <c r="L5" i="1"/>
  <c r="M15" i="1"/>
  <c r="M11" i="1"/>
  <c r="M7" i="1"/>
  <c r="N17" i="1"/>
  <c r="N13" i="1"/>
  <c r="N9" i="1"/>
  <c r="N5" i="1"/>
  <c r="N4" i="1"/>
  <c r="L16" i="1"/>
  <c r="L12" i="1"/>
  <c r="O12" i="1" s="1"/>
  <c r="L8" i="1"/>
  <c r="O8" i="1" s="1"/>
  <c r="M4" i="1"/>
  <c r="O4" i="1" s="1"/>
  <c r="L15" i="1"/>
  <c r="O15" i="1" s="1"/>
  <c r="L11" i="1"/>
  <c r="O11" i="1" s="1"/>
  <c r="L7" i="1"/>
  <c r="O7" i="1" s="1"/>
  <c r="O16" i="1" l="1"/>
  <c r="O5" i="1"/>
  <c r="O9" i="1"/>
</calcChain>
</file>

<file path=xl/sharedStrings.xml><?xml version="1.0" encoding="utf-8"?>
<sst xmlns="http://schemas.openxmlformats.org/spreadsheetml/2006/main" count="66" uniqueCount="52">
  <si>
    <t>Id No.</t>
  </si>
  <si>
    <t>Name</t>
  </si>
  <si>
    <t>Designation</t>
  </si>
  <si>
    <t>Basic  Salary</t>
  </si>
  <si>
    <t>Attendance</t>
  </si>
  <si>
    <t>Salary</t>
  </si>
  <si>
    <t>HRA</t>
  </si>
  <si>
    <t>D.A</t>
  </si>
  <si>
    <t>Convence</t>
  </si>
  <si>
    <t>PF</t>
  </si>
  <si>
    <t>Overtime in Hrs</t>
  </si>
  <si>
    <t>Overtime Salary</t>
  </si>
  <si>
    <t>Gross   Salary</t>
  </si>
  <si>
    <t>ESI</t>
  </si>
  <si>
    <t>Net Salary</t>
  </si>
  <si>
    <r>
      <t xml:space="preserve">                                                                                                                                         </t>
    </r>
    <r>
      <rPr>
        <b/>
        <sz val="16"/>
        <color theme="1"/>
        <rFont val="Calibri"/>
        <family val="2"/>
        <scheme val="minor"/>
      </rPr>
      <t xml:space="preserve">  Employe Salary sheet of December</t>
    </r>
  </si>
  <si>
    <t>Sana</t>
  </si>
  <si>
    <t>Hera</t>
  </si>
  <si>
    <t>Asna</t>
  </si>
  <si>
    <t>Sara</t>
  </si>
  <si>
    <t>Alia</t>
  </si>
  <si>
    <t>Ana</t>
  </si>
  <si>
    <t>Aima</t>
  </si>
  <si>
    <t>Sobia</t>
  </si>
  <si>
    <t>Alizy</t>
  </si>
  <si>
    <t>Ali</t>
  </si>
  <si>
    <t>Zohan</t>
  </si>
  <si>
    <t>Musa</t>
  </si>
  <si>
    <t>Taha</t>
  </si>
  <si>
    <t>Manager</t>
  </si>
  <si>
    <t>Asst.Manager</t>
  </si>
  <si>
    <t>Supervisor</t>
  </si>
  <si>
    <t>Staff</t>
  </si>
  <si>
    <t>Anus</t>
  </si>
  <si>
    <t>staff</t>
  </si>
  <si>
    <t>Jalandar industries Pvt.Ltd</t>
  </si>
  <si>
    <t>2/6 Gulberg town,Khanewal</t>
  </si>
  <si>
    <t>Employe Salary slip</t>
  </si>
  <si>
    <t>Employe ID</t>
  </si>
  <si>
    <t>Employee Name</t>
  </si>
  <si>
    <t>Month /Date</t>
  </si>
  <si>
    <t>Earnings</t>
  </si>
  <si>
    <t>deductions</t>
  </si>
  <si>
    <t>DA</t>
  </si>
  <si>
    <t>Overtime salary</t>
  </si>
  <si>
    <t xml:space="preserve">PF </t>
  </si>
  <si>
    <t>Gross pay</t>
  </si>
  <si>
    <t>Total deduction</t>
  </si>
  <si>
    <t>Net salary</t>
  </si>
  <si>
    <t>Sign of employee___________________________</t>
  </si>
  <si>
    <t>Manager_______________________________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</si>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</sst>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&quot;Hrs&quot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Arial Black"/>
      <family val="2"/>
    </font>
    <font>
      <sz val="12"/>
      <color theme="1"/>
      <name val="Arial Black"/>
      <family val="2"/>
    </font>
    <font>
      <b/>
      <sz val="11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1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3" fontId="0" fillId="0" borderId="1" xfId="0" applyNumberFormat="1" applyBorder="1" applyAlignment="1">
      <alignment wrapText="1"/>
    </xf>
    <xf numFmtId="0" fontId="1" fillId="3" borderId="1" xfId="0" applyFont="1" applyFill="1" applyBorder="1" applyAlignment="1">
      <alignment vertical="top" wrapText="1"/>
    </xf>
    <xf numFmtId="1" fontId="0" fillId="0" borderId="1" xfId="0" applyNumberFormat="1" applyBorder="1" applyAlignment="1">
      <alignment wrapText="1"/>
    </xf>
    <xf numFmtId="0" fontId="0" fillId="0" borderId="2" xfId="0" applyBorder="1"/>
    <xf numFmtId="0" fontId="4" fillId="0" borderId="2" xfId="0" applyFont="1" applyBorder="1"/>
    <xf numFmtId="0" fontId="4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3" fontId="0" fillId="0" borderId="3" xfId="1" applyFont="1" applyBorder="1"/>
    <xf numFmtId="43" fontId="0" fillId="0" borderId="2" xfId="1" applyFont="1" applyBorder="1"/>
    <xf numFmtId="16" fontId="4" fillId="0" borderId="3" xfId="0" applyNumberFormat="1" applyFont="1" applyBorder="1"/>
    <xf numFmtId="43" fontId="1" fillId="0" borderId="2" xfId="1" applyFont="1" applyBorder="1"/>
    <xf numFmtId="43" fontId="1" fillId="0" borderId="3" xfId="1" applyFont="1" applyBorder="1"/>
    <xf numFmtId="43" fontId="3" fillId="0" borderId="3" xfId="1" applyFont="1" applyBorder="1"/>
    <xf numFmtId="0" fontId="1" fillId="0" borderId="2" xfId="0" applyFont="1" applyBorder="1"/>
    <xf numFmtId="0" fontId="0" fillId="2" borderId="1" xfId="0" applyFill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7FF40-10D3-4664-A121-A61078B4A6A9}">
  <dimension ref="A1:O19"/>
  <sheetViews>
    <sheetView zoomScaleNormal="100" workbookViewId="0">
      <selection activeCell="E21" sqref="D21:E32"/>
    </sheetView>
  </sheetViews>
  <sheetFormatPr defaultRowHeight="15" x14ac:dyDescent="0.25"/>
  <cols>
    <col min="1" max="1" width="7.7109375" customWidth="1"/>
    <col min="2" max="2" width="6.28515625" bestFit="1" customWidth="1"/>
    <col min="3" max="3" width="11.5703125" bestFit="1" customWidth="1"/>
    <col min="4" max="4" width="9.85546875" style="5" customWidth="1"/>
    <col min="5" max="5" width="12.85546875" customWidth="1"/>
    <col min="6" max="6" width="8.7109375" customWidth="1"/>
    <col min="7" max="7" width="6.140625" customWidth="1"/>
    <col min="8" max="8" width="5.28515625" customWidth="1"/>
    <col min="10" max="10" width="11.7109375" style="5" customWidth="1"/>
    <col min="11" max="11" width="11.28515625" style="5" customWidth="1"/>
    <col min="12" max="12" width="11.5703125" style="5" customWidth="1"/>
    <col min="13" max="13" width="7.85546875" customWidth="1"/>
    <col min="14" max="14" width="7.5703125" customWidth="1"/>
    <col min="15" max="15" width="12.42578125" customWidth="1"/>
  </cols>
  <sheetData>
    <row r="1" spans="1:15" x14ac:dyDescent="0.25">
      <c r="A1" s="25" t="s">
        <v>15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1:15" ht="30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10</v>
      </c>
      <c r="K3" s="7" t="s">
        <v>11</v>
      </c>
      <c r="L3" s="7" t="s">
        <v>12</v>
      </c>
      <c r="M3" s="7" t="s">
        <v>9</v>
      </c>
      <c r="N3" s="7" t="s">
        <v>13</v>
      </c>
      <c r="O3" s="7" t="s">
        <v>14</v>
      </c>
    </row>
    <row r="4" spans="1:15" x14ac:dyDescent="0.25">
      <c r="A4" s="1">
        <v>1001</v>
      </c>
      <c r="B4" s="1" t="s">
        <v>16</v>
      </c>
      <c r="C4" s="1" t="s">
        <v>29</v>
      </c>
      <c r="D4" s="6">
        <v>50000</v>
      </c>
      <c r="E4" s="1">
        <v>28</v>
      </c>
      <c r="F4" s="2">
        <f>D4/30*E4</f>
        <v>46666.666666666672</v>
      </c>
      <c r="G4" s="1">
        <v>8000</v>
      </c>
      <c r="H4" s="1">
        <v>3000</v>
      </c>
      <c r="I4" s="1">
        <v>6000</v>
      </c>
      <c r="J4" s="3">
        <v>60</v>
      </c>
      <c r="K4" s="4">
        <f>D4/30/8*J4</f>
        <v>12500</v>
      </c>
      <c r="L4" s="8">
        <f>F4+G4+H4+I4+K4</f>
        <v>76166.666666666672</v>
      </c>
      <c r="M4" s="1">
        <f>F4*12/100</f>
        <v>5600</v>
      </c>
      <c r="N4" s="2">
        <f>F4*0.75/100</f>
        <v>350</v>
      </c>
      <c r="O4" s="2">
        <f>L4-M4-N4</f>
        <v>70216.666666666672</v>
      </c>
    </row>
    <row r="5" spans="1:15" x14ac:dyDescent="0.25">
      <c r="A5" s="1">
        <v>1002</v>
      </c>
      <c r="B5" s="1" t="s">
        <v>17</v>
      </c>
      <c r="C5" s="1" t="s">
        <v>30</v>
      </c>
      <c r="D5" s="4">
        <v>35000</v>
      </c>
      <c r="E5" s="1">
        <v>29</v>
      </c>
      <c r="F5" s="2">
        <f t="shared" ref="F5:F17" si="0">D5/30*E5</f>
        <v>33833.333333333336</v>
      </c>
      <c r="G5" s="1">
        <v>5000</v>
      </c>
      <c r="H5" s="1">
        <v>2000</v>
      </c>
      <c r="I5" s="1">
        <v>5000</v>
      </c>
      <c r="J5" s="3">
        <v>50</v>
      </c>
      <c r="K5" s="8">
        <f>D5/30/8*J5</f>
        <v>7291.666666666667</v>
      </c>
      <c r="L5" s="8">
        <f t="shared" ref="L5:L17" si="1">F5+G5+H5+I5+K5</f>
        <v>53125</v>
      </c>
      <c r="M5" s="1">
        <f t="shared" ref="M5:M17" si="2">F5*12/100</f>
        <v>4060</v>
      </c>
      <c r="N5" s="2">
        <f t="shared" ref="N5:N17" si="3">F5*0.75/100</f>
        <v>253.75</v>
      </c>
      <c r="O5" s="2">
        <f t="shared" ref="O5:O17" si="4">L5-M5-N5</f>
        <v>48811.25</v>
      </c>
    </row>
    <row r="6" spans="1:15" x14ac:dyDescent="0.25">
      <c r="A6" s="1">
        <v>1003</v>
      </c>
      <c r="B6" s="1" t="s">
        <v>18</v>
      </c>
      <c r="C6" s="1" t="s">
        <v>31</v>
      </c>
      <c r="D6" s="4">
        <v>30000</v>
      </c>
      <c r="E6" s="1">
        <v>30</v>
      </c>
      <c r="F6" s="2">
        <f t="shared" si="0"/>
        <v>30000</v>
      </c>
      <c r="G6" s="1">
        <v>4000</v>
      </c>
      <c r="H6" s="1">
        <v>1500</v>
      </c>
      <c r="I6" s="1">
        <v>4000</v>
      </c>
      <c r="J6" s="3">
        <v>45</v>
      </c>
      <c r="K6" s="4">
        <f t="shared" ref="K6:K17" si="5">D6/30/8*J6</f>
        <v>5625</v>
      </c>
      <c r="L6" s="8">
        <f t="shared" si="1"/>
        <v>45125</v>
      </c>
      <c r="M6" s="1">
        <f t="shared" si="2"/>
        <v>3600</v>
      </c>
      <c r="N6" s="2">
        <f t="shared" si="3"/>
        <v>225</v>
      </c>
      <c r="O6" s="2">
        <f t="shared" si="4"/>
        <v>41300</v>
      </c>
    </row>
    <row r="7" spans="1:15" x14ac:dyDescent="0.25">
      <c r="A7" s="1">
        <v>1004</v>
      </c>
      <c r="B7" s="1" t="s">
        <v>19</v>
      </c>
      <c r="C7" s="1" t="s">
        <v>32</v>
      </c>
      <c r="D7" s="4">
        <v>25000</v>
      </c>
      <c r="E7" s="1">
        <v>26</v>
      </c>
      <c r="F7" s="2">
        <f t="shared" si="0"/>
        <v>21666.666666666668</v>
      </c>
      <c r="G7" s="1">
        <v>3000</v>
      </c>
      <c r="H7" s="1">
        <v>1000</v>
      </c>
      <c r="I7" s="1">
        <v>3000</v>
      </c>
      <c r="J7" s="3">
        <v>30</v>
      </c>
      <c r="K7" s="8">
        <f t="shared" si="5"/>
        <v>3125</v>
      </c>
      <c r="L7" s="8">
        <f t="shared" si="1"/>
        <v>31791.666666666668</v>
      </c>
      <c r="M7" s="1">
        <f t="shared" si="2"/>
        <v>2600</v>
      </c>
      <c r="N7" s="2">
        <f t="shared" si="3"/>
        <v>162.5</v>
      </c>
      <c r="O7" s="2">
        <f t="shared" si="4"/>
        <v>29029.166666666668</v>
      </c>
    </row>
    <row r="8" spans="1:15" x14ac:dyDescent="0.25">
      <c r="A8" s="1">
        <v>1005</v>
      </c>
      <c r="B8" s="1" t="s">
        <v>20</v>
      </c>
      <c r="C8" s="1" t="s">
        <v>32</v>
      </c>
      <c r="D8" s="4">
        <v>25000</v>
      </c>
      <c r="E8" s="1">
        <v>25</v>
      </c>
      <c r="F8" s="2">
        <f t="shared" si="0"/>
        <v>20833.333333333336</v>
      </c>
      <c r="G8" s="1">
        <v>3000</v>
      </c>
      <c r="H8" s="1">
        <v>1000</v>
      </c>
      <c r="I8" s="1">
        <v>2000</v>
      </c>
      <c r="J8" s="3">
        <v>60</v>
      </c>
      <c r="K8" s="4">
        <f t="shared" si="5"/>
        <v>6250</v>
      </c>
      <c r="L8" s="8">
        <f t="shared" si="1"/>
        <v>33083.333333333336</v>
      </c>
      <c r="M8" s="1">
        <f t="shared" si="2"/>
        <v>2500.0000000000005</v>
      </c>
      <c r="N8" s="2">
        <f t="shared" si="3"/>
        <v>156.25000000000003</v>
      </c>
      <c r="O8" s="2">
        <f t="shared" si="4"/>
        <v>30427.083333333336</v>
      </c>
    </row>
    <row r="9" spans="1:15" x14ac:dyDescent="0.25">
      <c r="A9" s="1">
        <v>1006</v>
      </c>
      <c r="B9" s="1" t="s">
        <v>21</v>
      </c>
      <c r="C9" s="1" t="s">
        <v>32</v>
      </c>
      <c r="D9" s="4">
        <v>25000</v>
      </c>
      <c r="E9" s="1">
        <v>30</v>
      </c>
      <c r="F9" s="2">
        <f t="shared" si="0"/>
        <v>25000</v>
      </c>
      <c r="G9" s="1">
        <v>3000</v>
      </c>
      <c r="H9" s="1">
        <v>1000</v>
      </c>
      <c r="I9" s="1">
        <v>2000</v>
      </c>
      <c r="J9" s="3">
        <v>40</v>
      </c>
      <c r="K9" s="8">
        <f t="shared" si="5"/>
        <v>4166.666666666667</v>
      </c>
      <c r="L9" s="8">
        <f t="shared" si="1"/>
        <v>35166.666666666664</v>
      </c>
      <c r="M9" s="1">
        <f t="shared" si="2"/>
        <v>3000</v>
      </c>
      <c r="N9" s="2">
        <f t="shared" si="3"/>
        <v>187.5</v>
      </c>
      <c r="O9" s="2">
        <f t="shared" si="4"/>
        <v>31979.166666666664</v>
      </c>
    </row>
    <row r="10" spans="1:15" x14ac:dyDescent="0.25">
      <c r="A10" s="1">
        <v>1007</v>
      </c>
      <c r="B10" s="1" t="s">
        <v>22</v>
      </c>
      <c r="C10" s="1" t="s">
        <v>32</v>
      </c>
      <c r="D10" s="4">
        <v>25000</v>
      </c>
      <c r="E10" s="1">
        <v>30</v>
      </c>
      <c r="F10" s="2">
        <f t="shared" si="0"/>
        <v>25000</v>
      </c>
      <c r="G10" s="1">
        <v>3000</v>
      </c>
      <c r="H10" s="1">
        <v>1000</v>
      </c>
      <c r="I10" s="1">
        <v>2000</v>
      </c>
      <c r="J10" s="3">
        <v>60</v>
      </c>
      <c r="K10" s="4">
        <f t="shared" si="5"/>
        <v>6250</v>
      </c>
      <c r="L10" s="8">
        <f t="shared" si="1"/>
        <v>37250</v>
      </c>
      <c r="M10" s="1">
        <f t="shared" si="2"/>
        <v>3000</v>
      </c>
      <c r="N10" s="2">
        <f t="shared" si="3"/>
        <v>187.5</v>
      </c>
      <c r="O10" s="2">
        <f t="shared" si="4"/>
        <v>34062.5</v>
      </c>
    </row>
    <row r="11" spans="1:15" x14ac:dyDescent="0.25">
      <c r="A11" s="1">
        <v>1008</v>
      </c>
      <c r="B11" s="1" t="s">
        <v>23</v>
      </c>
      <c r="C11" s="1" t="s">
        <v>32</v>
      </c>
      <c r="D11" s="4">
        <v>25000</v>
      </c>
      <c r="E11" s="1">
        <v>25</v>
      </c>
      <c r="F11" s="2">
        <f t="shared" si="0"/>
        <v>20833.333333333336</v>
      </c>
      <c r="G11" s="1">
        <v>3000</v>
      </c>
      <c r="H11" s="1">
        <v>1000</v>
      </c>
      <c r="I11" s="1">
        <v>2000</v>
      </c>
      <c r="J11" s="3">
        <v>60</v>
      </c>
      <c r="K11" s="8">
        <f t="shared" si="5"/>
        <v>6250</v>
      </c>
      <c r="L11" s="8">
        <f t="shared" si="1"/>
        <v>33083.333333333336</v>
      </c>
      <c r="M11" s="1">
        <f t="shared" si="2"/>
        <v>2500.0000000000005</v>
      </c>
      <c r="N11" s="2">
        <f t="shared" si="3"/>
        <v>156.25000000000003</v>
      </c>
      <c r="O11" s="2">
        <f t="shared" si="4"/>
        <v>30427.083333333336</v>
      </c>
    </row>
    <row r="12" spans="1:15" x14ac:dyDescent="0.25">
      <c r="A12" s="1">
        <v>1009</v>
      </c>
      <c r="B12" s="1" t="s">
        <v>24</v>
      </c>
      <c r="C12" s="1" t="s">
        <v>32</v>
      </c>
      <c r="D12" s="4">
        <v>18000</v>
      </c>
      <c r="E12" s="1">
        <v>28</v>
      </c>
      <c r="F12" s="2">
        <f t="shared" si="0"/>
        <v>16800</v>
      </c>
      <c r="G12" s="1">
        <v>3000</v>
      </c>
      <c r="H12" s="1">
        <v>1000</v>
      </c>
      <c r="I12" s="1">
        <v>2000</v>
      </c>
      <c r="J12" s="3">
        <v>60</v>
      </c>
      <c r="K12" s="4">
        <f t="shared" si="5"/>
        <v>4500</v>
      </c>
      <c r="L12" s="8">
        <f t="shared" si="1"/>
        <v>27300</v>
      </c>
      <c r="M12" s="1">
        <f t="shared" si="2"/>
        <v>2016</v>
      </c>
      <c r="N12" s="2">
        <f t="shared" si="3"/>
        <v>126</v>
      </c>
      <c r="O12" s="2">
        <f t="shared" si="4"/>
        <v>25158</v>
      </c>
    </row>
    <row r="13" spans="1:15" x14ac:dyDescent="0.25">
      <c r="A13" s="1">
        <v>1010</v>
      </c>
      <c r="B13" s="1" t="s">
        <v>25</v>
      </c>
      <c r="C13" s="1" t="s">
        <v>32</v>
      </c>
      <c r="D13" s="4">
        <v>18000</v>
      </c>
      <c r="E13" s="1">
        <v>26</v>
      </c>
      <c r="F13" s="2">
        <f t="shared" si="0"/>
        <v>15600</v>
      </c>
      <c r="G13" s="1">
        <v>3000</v>
      </c>
      <c r="H13" s="1">
        <v>1000</v>
      </c>
      <c r="I13" s="1">
        <v>2000</v>
      </c>
      <c r="J13" s="3">
        <v>60</v>
      </c>
      <c r="K13" s="8">
        <f t="shared" si="5"/>
        <v>4500</v>
      </c>
      <c r="L13" s="8">
        <f t="shared" si="1"/>
        <v>26100</v>
      </c>
      <c r="M13" s="1">
        <f t="shared" si="2"/>
        <v>1872</v>
      </c>
      <c r="N13" s="2">
        <f t="shared" si="3"/>
        <v>117</v>
      </c>
      <c r="O13" s="2">
        <f t="shared" si="4"/>
        <v>24111</v>
      </c>
    </row>
    <row r="14" spans="1:15" x14ac:dyDescent="0.25">
      <c r="A14" s="1">
        <v>1011</v>
      </c>
      <c r="B14" s="1" t="s">
        <v>26</v>
      </c>
      <c r="C14" s="1" t="s">
        <v>32</v>
      </c>
      <c r="D14" s="4">
        <v>18000</v>
      </c>
      <c r="E14" s="1">
        <v>24</v>
      </c>
      <c r="F14" s="2">
        <f t="shared" si="0"/>
        <v>14400</v>
      </c>
      <c r="G14" s="1">
        <v>3000</v>
      </c>
      <c r="H14" s="1">
        <v>1000</v>
      </c>
      <c r="I14" s="1">
        <v>2000</v>
      </c>
      <c r="J14" s="3">
        <v>60</v>
      </c>
      <c r="K14" s="4">
        <f t="shared" si="5"/>
        <v>4500</v>
      </c>
      <c r="L14" s="8">
        <f t="shared" si="1"/>
        <v>24900</v>
      </c>
      <c r="M14" s="1">
        <f t="shared" si="2"/>
        <v>1728</v>
      </c>
      <c r="N14" s="2">
        <f t="shared" si="3"/>
        <v>108</v>
      </c>
      <c r="O14" s="2">
        <f t="shared" si="4"/>
        <v>23064</v>
      </c>
    </row>
    <row r="15" spans="1:15" x14ac:dyDescent="0.25">
      <c r="A15" s="1">
        <v>1012</v>
      </c>
      <c r="B15" s="1" t="s">
        <v>27</v>
      </c>
      <c r="C15" s="1" t="s">
        <v>32</v>
      </c>
      <c r="D15" s="4">
        <v>18000</v>
      </c>
      <c r="E15" s="1">
        <v>30</v>
      </c>
      <c r="F15" s="2">
        <f t="shared" si="0"/>
        <v>18000</v>
      </c>
      <c r="G15" s="1">
        <v>3000</v>
      </c>
      <c r="H15" s="1">
        <v>1000</v>
      </c>
      <c r="I15" s="1">
        <v>2000</v>
      </c>
      <c r="J15" s="3">
        <v>60</v>
      </c>
      <c r="K15" s="8">
        <f t="shared" si="5"/>
        <v>4500</v>
      </c>
      <c r="L15" s="8">
        <f t="shared" si="1"/>
        <v>28500</v>
      </c>
      <c r="M15" s="1">
        <f t="shared" si="2"/>
        <v>2160</v>
      </c>
      <c r="N15" s="2">
        <f t="shared" si="3"/>
        <v>135</v>
      </c>
      <c r="O15" s="2">
        <f t="shared" si="4"/>
        <v>26205</v>
      </c>
    </row>
    <row r="16" spans="1:15" x14ac:dyDescent="0.25">
      <c r="A16" s="1">
        <v>1013</v>
      </c>
      <c r="B16" s="1" t="s">
        <v>28</v>
      </c>
      <c r="C16" s="1" t="s">
        <v>32</v>
      </c>
      <c r="D16" s="4">
        <v>18000</v>
      </c>
      <c r="E16" s="1">
        <v>30</v>
      </c>
      <c r="F16" s="2">
        <f t="shared" si="0"/>
        <v>18000</v>
      </c>
      <c r="G16" s="1">
        <v>3000</v>
      </c>
      <c r="H16" s="1">
        <v>1000</v>
      </c>
      <c r="I16" s="1">
        <v>2000</v>
      </c>
      <c r="J16" s="3">
        <v>60</v>
      </c>
      <c r="K16" s="4">
        <f t="shared" si="5"/>
        <v>4500</v>
      </c>
      <c r="L16" s="8">
        <f t="shared" si="1"/>
        <v>28500</v>
      </c>
      <c r="M16" s="1">
        <f t="shared" si="2"/>
        <v>2160</v>
      </c>
      <c r="N16" s="2">
        <f t="shared" si="3"/>
        <v>135</v>
      </c>
      <c r="O16" s="2">
        <f t="shared" si="4"/>
        <v>26205</v>
      </c>
    </row>
    <row r="17" spans="1:15" x14ac:dyDescent="0.25">
      <c r="A17" s="1">
        <v>1014</v>
      </c>
      <c r="B17" s="1" t="s">
        <v>33</v>
      </c>
      <c r="C17" s="1" t="s">
        <v>34</v>
      </c>
      <c r="D17" s="4">
        <v>18000</v>
      </c>
      <c r="E17" s="1">
        <v>24</v>
      </c>
      <c r="F17" s="1">
        <f t="shared" si="0"/>
        <v>14400</v>
      </c>
      <c r="G17" s="1">
        <v>3000</v>
      </c>
      <c r="H17" s="1">
        <v>1000</v>
      </c>
      <c r="I17" s="1">
        <v>2000</v>
      </c>
      <c r="J17" s="3">
        <v>60</v>
      </c>
      <c r="K17" s="8">
        <f t="shared" si="5"/>
        <v>4500</v>
      </c>
      <c r="L17" s="8">
        <f t="shared" si="1"/>
        <v>24900</v>
      </c>
      <c r="M17" s="1">
        <f t="shared" si="2"/>
        <v>1728</v>
      </c>
      <c r="N17" s="2">
        <f t="shared" si="3"/>
        <v>108</v>
      </c>
      <c r="O17" s="2">
        <f t="shared" si="4"/>
        <v>23064</v>
      </c>
    </row>
    <row r="18" spans="1:15" x14ac:dyDescent="0.25">
      <c r="K18"/>
      <c r="L18"/>
    </row>
    <row r="19" spans="1:15" x14ac:dyDescent="0.25">
      <c r="J19"/>
      <c r="K19"/>
      <c r="L19"/>
    </row>
  </sheetData>
  <mergeCells count="1">
    <mergeCell ref="A1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F1C3E-44B4-420E-8D23-827037AA7A15}">
  <dimension ref="A1:G19"/>
  <sheetViews>
    <sheetView showGridLines="0" tabSelected="1" showWhiteSpace="0" view="pageLayout" topLeftCell="A2" zoomScale="85" zoomScaleNormal="100" zoomScalePageLayoutView="85" workbookViewId="0">
      <selection activeCell="C6" sqref="C6"/>
    </sheetView>
  </sheetViews>
  <sheetFormatPr defaultRowHeight="15" x14ac:dyDescent="0.25"/>
  <cols>
    <col min="1" max="1" width="5.85546875" customWidth="1"/>
    <col min="2" max="2" width="18.28515625" customWidth="1"/>
    <col min="3" max="3" width="23.28515625" customWidth="1"/>
    <col min="4" max="4" width="19.5703125" customWidth="1"/>
    <col min="5" max="5" width="18.7109375" customWidth="1"/>
  </cols>
  <sheetData>
    <row r="1" spans="1:7" ht="15.75" thickBot="1" x14ac:dyDescent="0.3"/>
    <row r="2" spans="1:7" ht="23.25" thickBot="1" x14ac:dyDescent="0.5">
      <c r="A2" s="13"/>
      <c r="B2" s="28" t="s">
        <v>35</v>
      </c>
      <c r="C2" s="29"/>
      <c r="D2" s="29"/>
      <c r="E2" s="30"/>
    </row>
    <row r="3" spans="1:7" ht="21" thickTop="1" thickBot="1" x14ac:dyDescent="0.45">
      <c r="A3" s="14"/>
      <c r="B3" s="31" t="s">
        <v>36</v>
      </c>
      <c r="C3" s="32"/>
      <c r="D3" s="32"/>
      <c r="E3" s="33"/>
    </row>
    <row r="4" spans="1:7" ht="20.25" thickTop="1" thickBot="1" x14ac:dyDescent="0.45">
      <c r="A4" s="14"/>
      <c r="B4" s="34" t="s">
        <v>37</v>
      </c>
      <c r="C4" s="35"/>
      <c r="D4" s="35"/>
      <c r="E4" s="36"/>
    </row>
    <row r="5" spans="1:7" ht="16.5" thickTop="1" thickBot="1" x14ac:dyDescent="0.3">
      <c r="A5" s="14"/>
      <c r="B5" s="9"/>
      <c r="C5" s="9"/>
      <c r="D5" s="9"/>
      <c r="E5" s="12"/>
    </row>
    <row r="6" spans="1:7" ht="20.25" thickTop="1" thickBot="1" x14ac:dyDescent="0.35">
      <c r="A6" s="14"/>
      <c r="B6" s="10" t="s">
        <v>38</v>
      </c>
      <c r="C6" s="10">
        <v>1006</v>
      </c>
      <c r="D6" s="10" t="s">
        <v>39</v>
      </c>
      <c r="E6" s="11" t="str">
        <f>VLOOKUP(C6,Sheet1!A4:O17,2,0)</f>
        <v>Ana</v>
      </c>
    </row>
    <row r="7" spans="1:7" ht="20.25" thickTop="1" thickBot="1" x14ac:dyDescent="0.35">
      <c r="A7" s="14"/>
      <c r="B7" s="10" t="s">
        <v>2</v>
      </c>
      <c r="C7" s="10">
        <f>VLOOKUP(C6,Sheet1!A4:O17,4,0)</f>
        <v>25000</v>
      </c>
      <c r="D7" s="10" t="s">
        <v>40</v>
      </c>
      <c r="E7" s="20">
        <v>45642</v>
      </c>
    </row>
    <row r="8" spans="1:7" ht="16.5" thickTop="1" thickBot="1" x14ac:dyDescent="0.3">
      <c r="A8" s="14"/>
      <c r="B8" s="9"/>
      <c r="C8" s="9"/>
      <c r="D8" s="9"/>
      <c r="E8" s="12"/>
      <c r="G8" t="s">
        <v>51</v>
      </c>
    </row>
    <row r="9" spans="1:7" ht="17.25" thickTop="1" thickBot="1" x14ac:dyDescent="0.3">
      <c r="A9" s="14"/>
      <c r="B9" s="37" t="s">
        <v>41</v>
      </c>
      <c r="C9" s="35"/>
      <c r="D9" s="37" t="s">
        <v>42</v>
      </c>
      <c r="E9" s="36"/>
    </row>
    <row r="10" spans="1:7" ht="20.25" thickTop="1" thickBot="1" x14ac:dyDescent="0.35">
      <c r="A10" s="14"/>
      <c r="B10" s="24" t="s">
        <v>5</v>
      </c>
      <c r="C10" s="11">
        <f>VLOOKUP(Sheet2!C6,Sheet1!A4:O17,6,0)</f>
        <v>25000</v>
      </c>
      <c r="D10" s="24" t="s">
        <v>45</v>
      </c>
      <c r="E10" s="18">
        <f>VLOOKUP(C6,Sheet1!A4:O17,13,0)</f>
        <v>3000</v>
      </c>
    </row>
    <row r="11" spans="1:7" ht="16.5" thickTop="1" thickBot="1" x14ac:dyDescent="0.3">
      <c r="A11" s="14"/>
      <c r="B11" s="24" t="s">
        <v>6</v>
      </c>
      <c r="C11" s="19">
        <f>VLOOKUP(C6,Sheet1!A4:O17,7,0)</f>
        <v>3000</v>
      </c>
      <c r="D11" s="24" t="s">
        <v>13</v>
      </c>
      <c r="E11" s="18">
        <f>VLOOKUP(C6,Sheet1!A4:O17,14,0)</f>
        <v>187.5</v>
      </c>
    </row>
    <row r="12" spans="1:7" ht="16.5" thickTop="1" thickBot="1" x14ac:dyDescent="0.3">
      <c r="A12" s="14"/>
      <c r="B12" s="24" t="s">
        <v>43</v>
      </c>
      <c r="C12" s="19">
        <f>VLOOKUP(C6,Sheet1!A4:O17,8,0)</f>
        <v>1000</v>
      </c>
      <c r="D12" s="9"/>
      <c r="E12" s="18"/>
    </row>
    <row r="13" spans="1:7" ht="16.5" thickTop="1" thickBot="1" x14ac:dyDescent="0.3">
      <c r="A13" s="14"/>
      <c r="B13" s="24" t="s">
        <v>8</v>
      </c>
      <c r="C13" s="19">
        <f>VLOOKUP(C6,Sheet1!A4:O17,9,0)</f>
        <v>2000</v>
      </c>
      <c r="D13" s="9"/>
      <c r="E13" s="18"/>
    </row>
    <row r="14" spans="1:7" ht="16.5" thickTop="1" thickBot="1" x14ac:dyDescent="0.3">
      <c r="A14" s="14"/>
      <c r="B14" s="24" t="s">
        <v>44</v>
      </c>
      <c r="C14" s="19">
        <f>VLOOKUP(C6,Sheet1!A4:O17,11,0)</f>
        <v>4166.666666666667</v>
      </c>
      <c r="D14" s="9"/>
      <c r="E14" s="18"/>
    </row>
    <row r="15" spans="1:7" ht="16.5" thickTop="1" thickBot="1" x14ac:dyDescent="0.3">
      <c r="A15" s="14"/>
      <c r="B15" s="24" t="s">
        <v>46</v>
      </c>
      <c r="C15" s="21">
        <f>SUM(C10:C14)</f>
        <v>35166.666666666664</v>
      </c>
      <c r="D15" s="24" t="s">
        <v>47</v>
      </c>
      <c r="E15" s="22">
        <f>SUM(E10:E11)</f>
        <v>3187.5</v>
      </c>
    </row>
    <row r="16" spans="1:7" ht="16.5" thickTop="1" thickBot="1" x14ac:dyDescent="0.3">
      <c r="A16" s="14"/>
      <c r="B16" s="9"/>
      <c r="C16" s="9"/>
      <c r="D16" s="24" t="s">
        <v>48</v>
      </c>
      <c r="E16" s="23">
        <f>C15-E15</f>
        <v>31979.166666666664</v>
      </c>
    </row>
    <row r="17" spans="1:5" ht="16.5" thickTop="1" thickBot="1" x14ac:dyDescent="0.3">
      <c r="A17" s="14"/>
      <c r="B17" s="9"/>
      <c r="C17" s="9"/>
      <c r="D17" s="9"/>
      <c r="E17" s="12"/>
    </row>
    <row r="18" spans="1:5" ht="16.5" thickTop="1" thickBot="1" x14ac:dyDescent="0.3">
      <c r="A18" s="14"/>
      <c r="B18" s="26" t="s">
        <v>49</v>
      </c>
      <c r="C18" s="26"/>
      <c r="D18" s="26" t="s">
        <v>50</v>
      </c>
      <c r="E18" s="27"/>
    </row>
    <row r="19" spans="1:5" ht="16.5" thickTop="1" thickBot="1" x14ac:dyDescent="0.3">
      <c r="A19" s="15"/>
      <c r="B19" s="16"/>
      <c r="C19" s="16"/>
      <c r="D19" s="16"/>
      <c r="E19" s="17"/>
    </row>
  </sheetData>
  <mergeCells count="7">
    <mergeCell ref="B18:C18"/>
    <mergeCell ref="D18:E18"/>
    <mergeCell ref="B2:E2"/>
    <mergeCell ref="B3:E3"/>
    <mergeCell ref="B4:E4"/>
    <mergeCell ref="B9:C9"/>
    <mergeCell ref="D9:E9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67E4AE-71B5-4084-94C9-3562AAC241D2}">
          <x14:formula1>
            <xm:f>Sheet1!$A$4:$A$17</xm:f>
          </x14:formula1>
          <xm:sqref>C6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REHMAN BABA</dc:creator>
  <cp:lastModifiedBy>REHMAN BABA</cp:lastModifiedBy>
  <dcterms:created xsi:type="dcterms:W3CDTF">2024-12-21T16:03:07Z</dcterms:created>
  <dcterms:modified xsi:type="dcterms:W3CDTF">2024-12-22T05:56:22Z</dcterms:modified>
</cp:coreProperties>
</file>