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jdlecy\Dropbox\04 - PAPERS\02 - Under Review\25 - Republican and Democratic Nonprofits\Drafts\Revise and Resubmit Round 2\"/>
    </mc:Choice>
  </mc:AlternateContent>
  <xr:revisionPtr revIDLastSave="0" documentId="13_ncr:1_{E76848C6-5402-4383-AA22-30884EC43BF8}" xr6:coauthVersionLast="34" xr6:coauthVersionMax="34" xr10:uidLastSave="{00000000-0000-0000-0000-000000000000}"/>
  <bookViews>
    <workbookView xWindow="0" yWindow="0" windowWidth="17250" windowHeight="4920" activeTab="3" xr2:uid="{00000000-000D-0000-FFFF-FFFF00000000}"/>
  </bookViews>
  <sheets>
    <sheet name="Category Value Lists" sheetId="4" r:id="rId1"/>
    <sheet name="Mission Classifications" sheetId="3" r:id="rId2"/>
    <sheet name="Summary" sheetId="8" r:id="rId3"/>
    <sheet name="Sheet1" sheetId="9" r:id="rId4"/>
    <sheet name="EINs_Names" sheetId="5"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8" l="1"/>
  <c r="F17" i="8"/>
  <c r="G17" i="8" s="1"/>
  <c r="F15" i="8"/>
  <c r="G15" i="8" s="1"/>
  <c r="F11" i="8"/>
  <c r="G11" i="8" s="1"/>
  <c r="F12" i="8"/>
  <c r="G12" i="8" s="1"/>
  <c r="F10" i="8"/>
  <c r="G10" i="8" s="1"/>
  <c r="C16" i="8"/>
  <c r="C17" i="8"/>
  <c r="C15" i="8"/>
  <c r="C10" i="8"/>
  <c r="C11" i="8"/>
  <c r="C12" i="8"/>
  <c r="D12" i="8" s="1"/>
  <c r="J12" i="8" s="1"/>
  <c r="I9" i="8"/>
  <c r="I14" i="8"/>
  <c r="I8" i="8"/>
  <c r="F6" i="8"/>
  <c r="G6" i="8" s="1"/>
  <c r="F7" i="8"/>
  <c r="F5" i="8"/>
  <c r="C5" i="8"/>
  <c r="D5" i="8" s="1"/>
  <c r="C6" i="8"/>
  <c r="D6" i="8" s="1"/>
  <c r="C7" i="8"/>
  <c r="F4" i="8"/>
  <c r="M2" i="8"/>
  <c r="C4" i="8"/>
  <c r="J6" i="8" l="1"/>
  <c r="E17" i="8"/>
  <c r="D17" i="8"/>
  <c r="J17" i="8" s="1"/>
  <c r="E16" i="8"/>
  <c r="D16" i="8"/>
  <c r="H4" i="8"/>
  <c r="G4" i="8"/>
  <c r="H5" i="8"/>
  <c r="G5" i="8"/>
  <c r="J5" i="8" s="1"/>
  <c r="D10" i="8"/>
  <c r="J10" i="8" s="1"/>
  <c r="E4" i="8"/>
  <c r="D4" i="8"/>
  <c r="E11" i="8"/>
  <c r="D11" i="8"/>
  <c r="J11" i="8" s="1"/>
  <c r="E7" i="8"/>
  <c r="D7" i="8"/>
  <c r="H7" i="8"/>
  <c r="G7" i="8"/>
  <c r="D15" i="8"/>
  <c r="J15" i="8" s="1"/>
  <c r="H16" i="8"/>
  <c r="G16" i="8"/>
  <c r="E12" i="8"/>
  <c r="I12" i="8"/>
  <c r="E6" i="8"/>
  <c r="E10" i="8"/>
  <c r="H11" i="8"/>
  <c r="E5" i="8"/>
  <c r="E15" i="8"/>
  <c r="H15" i="8"/>
  <c r="I10" i="8"/>
  <c r="H17" i="8"/>
  <c r="I16" i="8"/>
  <c r="H12" i="8"/>
  <c r="H10" i="8"/>
  <c r="I17" i="8"/>
  <c r="I15" i="8"/>
  <c r="I11" i="8"/>
  <c r="I7" i="8"/>
  <c r="I6" i="8"/>
  <c r="H6" i="8"/>
  <c r="J4" i="8" l="1"/>
  <c r="J16" i="8"/>
  <c r="J7" i="8"/>
  <c r="B13" i="8"/>
  <c r="B18" i="8"/>
  <c r="B8" i="8"/>
  <c r="I13" i="8"/>
  <c r="I18" i="8" l="1"/>
  <c r="C79" i="3" l="1"/>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78" i="3" l="1"/>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I3" i="8" l="1"/>
  <c r="I4" i="8" l="1"/>
  <c r="I5" i="8"/>
  <c r="C4" i="3"/>
  <c r="C5" i="3"/>
  <c r="C6" i="3"/>
  <c r="C7" i="3"/>
  <c r="C8" i="3"/>
  <c r="C9" i="3"/>
  <c r="C10" i="3"/>
  <c r="C11" i="3"/>
  <c r="C12" i="3"/>
  <c r="C13" i="3"/>
  <c r="C14" i="3"/>
  <c r="C15" i="3"/>
  <c r="C16" i="3"/>
  <c r="C17" i="3"/>
  <c r="C18" i="3"/>
  <c r="C19" i="3"/>
  <c r="C20" i="3"/>
  <c r="C21" i="3"/>
  <c r="C22" i="3"/>
  <c r="C23" i="3"/>
</calcChain>
</file>

<file path=xl/sharedStrings.xml><?xml version="1.0" encoding="utf-8"?>
<sst xmlns="http://schemas.openxmlformats.org/spreadsheetml/2006/main" count="1031" uniqueCount="487">
  <si>
    <t>Mission</t>
  </si>
  <si>
    <t>R</t>
  </si>
  <si>
    <t>A Community in Action, Empowering People, Changing Lives, and Offering Hope to Achieve Self Sufficiency.</t>
  </si>
  <si>
    <t>CASA for the Highland Lakes Area recruits trains and supervises court appointed volunteers to advocate for children who come into the court system as a result of abuse or neglect.</t>
  </si>
  <si>
    <t>Dedicated to fostering dreams and passions, through multiple wellness opportunities and the magic of the horses</t>
  </si>
  <si>
    <t>Disciple Homes Management Group will provide social services and housing to meet the physical, emotional, mental and spiritual needs of a person, in the loving caring Spirit of Christ.</t>
  </si>
  <si>
    <t>Easter Seals provides exceptional services, education, outreach, and advocacy so that people living with autism and other disabilities can live, learn, work and play in our communities.</t>
  </si>
  <si>
    <t>Engage, evangelize, and equip Romanian orphans and at-risk kids for life and ministry</t>
  </si>
  <si>
    <t>New Haven Ministries is dedicated to meeting the needs of people in need. Our goal is to provide food, clothes, and shelter to these people and help them to maintain their dignity and family unity. To strengthen the family even though they are in a crisis situation. To help them maintain their faith in each other and their faith in the Lord.</t>
  </si>
  <si>
    <t>Provide quality healthcare in Christian love, service and dignity.</t>
  </si>
  <si>
    <t>Providing permanent sanctuary for non-releasable bats.
The protection and conservation of wild bat colonies.
Promoting the humane treatment of bats in captivity.
Educating the public about the importance of bats.
Training animal care professionals on the proper treatment of bats</t>
  </si>
  <si>
    <t>Politics</t>
  </si>
  <si>
    <t>EIN</t>
  </si>
  <si>
    <t>D</t>
  </si>
  <si>
    <t>Austin Samaritans seeks to glorify God by connecting resources and needs to transform lives.</t>
  </si>
  <si>
    <t>Championing the success of early childhood teachers, center administrators, coaches and assessors who serve vulnerable children and families</t>
  </si>
  <si>
    <t>Dallas Women's Foundation invests in women and girls and empowers women's philanthropy to build a better world.</t>
  </si>
  <si>
    <t>Empower Hispanic business professionals to achieve their full educational, economic and social potential</t>
  </si>
  <si>
    <t>HeartGift provides lifesaving heart surgery to children from around the world where specialized medical treatment is either scarce or nonexistent.</t>
  </si>
  <si>
    <t>Helping Autism Through Learning and Outreach is a non-profit organization supported by parents and professionals nationwide who are dedicated to the use of Soma® Mukhopadhyay's Rapid Prompting Method for improving academic success and communication for persons with autism and similar disorders.</t>
  </si>
  <si>
    <t>Is dedicated to the prevention of diabetes and its complications through educational services, early detection and awareness</t>
  </si>
  <si>
    <t>Leading the fight for the arthritis community, the Arthritis Foundation helps conquer everyday battles through life-changing information and resources, access to optimal care, advancements in science and community connections.</t>
  </si>
  <si>
    <t>MANNA was founded and continues to serve children because we have each experienced the love of Jesus Christ and desire to bring that same peace to the entire world.</t>
  </si>
  <si>
    <t>Mi Escuelita Preschool teaches English to children from all cultures and prepares them for academic success.</t>
  </si>
  <si>
    <t>P-Group</t>
  </si>
  <si>
    <t>O-Group</t>
  </si>
  <si>
    <t>Values lists for sheet "Mission Classifications"</t>
  </si>
  <si>
    <t>Name</t>
  </si>
  <si>
    <t>NAME</t>
  </si>
  <si>
    <t xml:space="preserve">FRIENDS OF THE MUSEUM INC                                   </t>
  </si>
  <si>
    <t xml:space="preserve">FRIENDS OF AEOLIAN SKINNER OPUS 1024                        </t>
  </si>
  <si>
    <t xml:space="preserve">AMARILLO ART INSTITUTE INC                                  </t>
  </si>
  <si>
    <t xml:space="preserve">TEXAS FEDERATION OF MUSIC CLUBS                             </t>
  </si>
  <si>
    <t xml:space="preserve">HERITAGE FARMSTEAD ASSOCIATION                              </t>
  </si>
  <si>
    <t xml:space="preserve">NATIONAL OPERA ASSOCIATION INC                              </t>
  </si>
  <si>
    <t xml:space="preserve">ABILENE BALLET THEATRE INC                                  </t>
  </si>
  <si>
    <t xml:space="preserve">CROSS ROADS RETREAT &amp; CONFERENCE CENTER INC                 </t>
  </si>
  <si>
    <t xml:space="preserve">TEXAS PANHANDLE HERITAGE FOUNDATION INC                     </t>
  </si>
  <si>
    <t xml:space="preserve">ABILENE COMMUNITY THEATRE INC                               </t>
  </si>
  <si>
    <t xml:space="preserve">LONE STAR BALLET INC                                        </t>
  </si>
  <si>
    <t xml:space="preserve">MINERAL WELLS RAM BAND FAN CLUB INC                         </t>
  </si>
  <si>
    <t xml:space="preserve">TEXAS FRONTIER TRAILS INC                                   </t>
  </si>
  <si>
    <t xml:space="preserve">FRANKLIN COUNTY ARTS ALLIANCE                               </t>
  </si>
  <si>
    <t xml:space="preserve">ABILENE WOMAN S CLUB FOUNDATION                             </t>
  </si>
  <si>
    <t xml:space="preserve">TEXAS FORTS TRAIL                                           </t>
  </si>
  <si>
    <t xml:space="preserve">NATIONAL VIETNAM WAR MUSEUM INC                             </t>
  </si>
  <si>
    <t xml:space="preserve">ABILENE PERFORMING ARTS COMPANY INC                         </t>
  </si>
  <si>
    <t xml:space="preserve">PRESIDENTIAL MUSEUM                                         </t>
  </si>
  <si>
    <t xml:space="preserve">WALLER COUNTY HISTORICAL SOCIETY INC                        </t>
  </si>
  <si>
    <t xml:space="preserve">CASS COUNTY CONSERVANCY INC                                 </t>
  </si>
  <si>
    <t xml:space="preserve">PTO SAM THOMAS ELEMENTARY SCHOOL                            </t>
  </si>
  <si>
    <t xml:space="preserve">PCCA INC                                                    </t>
  </si>
  <si>
    <t xml:space="preserve">PDBC CHILD DEVELOPMENT CENTER INC                           </t>
  </si>
  <si>
    <t xml:space="preserve">PEACEFUL SOLUTION CHARACTER EDUCATION INCORPORATED          </t>
  </si>
  <si>
    <t xml:space="preserve">PTA TEXAS CONGRESS                                          </t>
  </si>
  <si>
    <t xml:space="preserve">SOUTHWESTERN ASSOCIATION OF EPISCOPAL SCHOOLS INC           </t>
  </si>
  <si>
    <t xml:space="preserve">WASHINGTON COUNTY SCHOLARSHIP ASSOCIATION INC               </t>
  </si>
  <si>
    <t xml:space="preserve">ACIMCO                                                      </t>
  </si>
  <si>
    <t xml:space="preserve">BRENHAM HIGH SCHOOL PROJECT GRADUATION INC                  </t>
  </si>
  <si>
    <t xml:space="preserve">GREATER HOUSTON CONTRACTORS EDUCATION COUNCIL               </t>
  </si>
  <si>
    <t xml:space="preserve">DEMOCRATIC SCHOOLS RESEARCH INC                             </t>
  </si>
  <si>
    <t xml:space="preserve">TEXAS ASSOCIATION OF STUDENT SPECIAL SERVICES PROGRAMS      </t>
  </si>
  <si>
    <t xml:space="preserve">L C ORRICK OUTREACH INC                                     </t>
  </si>
  <si>
    <t xml:space="preserve">TEXAS AGGIE BAND ASSOCIATION                                </t>
  </si>
  <si>
    <t xml:space="preserve">BURLESON ST JOSEPH HEALTH CENTER OF CALDWELL TEXAS          </t>
  </si>
  <si>
    <t xml:space="preserve">ABILENE CHRISTIAN UNIVERSITY                                </t>
  </si>
  <si>
    <t xml:space="preserve">WEST TEXAS A&amp;M UNIVERSITY ALUMNI ASSOCIATION                </t>
  </si>
  <si>
    <t xml:space="preserve">SOUTHWEST EDUCATIONAL RESEARCH ASSOCIATION                  </t>
  </si>
  <si>
    <t xml:space="preserve">MOUNT VERNON ROTARY EDUCATIONAL SCHOLARSHIP TRUST           </t>
  </si>
  <si>
    <t xml:space="preserve">SAN JACINTO CHRISTIAN ACADEMY                               </t>
  </si>
  <si>
    <t xml:space="preserve">ABILENE CHRISTIAN SCHOOLS INC                               </t>
  </si>
  <si>
    <t xml:space="preserve">TARLETON STATE UNIVERSITY FOUNDATION INC                    </t>
  </si>
  <si>
    <t xml:space="preserve">ACU FOUNDATION                                              </t>
  </si>
  <si>
    <t xml:space="preserve">PLAINVIEW EDUCATION PARTNERSHIP INC                         </t>
  </si>
  <si>
    <t xml:space="preserve">HENDERSON ISD EDUCATION FOUNDATION INC                      </t>
  </si>
  <si>
    <t xml:space="preserve">TASCOSAHIGH SCHOOL BOOSTER CLUB INC                         </t>
  </si>
  <si>
    <t xml:space="preserve">TASCOSA BAND &amp; ORCHESTRA PARENTS                            </t>
  </si>
  <si>
    <t xml:space="preserve">BIG COUNTRY COMMUNITIES IN SCHOOLS                          </t>
  </si>
  <si>
    <t xml:space="preserve">WEST TEXAS A &amp; M UNIVERSITY FOUNDATION                      </t>
  </si>
  <si>
    <t xml:space="preserve">GLEN LOCH PARENT-TEACHER ORGANIZATION                       </t>
  </si>
  <si>
    <t xml:space="preserve">BISD EDUCATION FOUNDATION                                   </t>
  </si>
  <si>
    <t xml:space="preserve">CLASS 4 WINDS INC                                           </t>
  </si>
  <si>
    <t xml:space="preserve">HUMANE SOCIETY OF COLEMAN COUNTY                            </t>
  </si>
  <si>
    <t xml:space="preserve">BAT WORLD SANCTUARY                                         </t>
  </si>
  <si>
    <t xml:space="preserve">ST JOSEPH PHYSICIAN ASSOCIATES                              </t>
  </si>
  <si>
    <t xml:space="preserve">EAST TEXAS MEDICAL CENTER REGIONAL HEALTHCARE SYSTEM        </t>
  </si>
  <si>
    <t xml:space="preserve">EASTER SEALS EAST TEXAS INC                                 </t>
  </si>
  <si>
    <t xml:space="preserve">ST JOSEPH REGIONAL HEALTH CENTER                            </t>
  </si>
  <si>
    <t>BROOKSHIRE-PATTISON AREA VOLUNTEER EMERGENCY AMBULANCE CORPO</t>
  </si>
  <si>
    <t xml:space="preserve">ST JOSEPH SERVICES CORPORATION                              </t>
  </si>
  <si>
    <t xml:space="preserve">BRENHAM CARE CENTER                                         </t>
  </si>
  <si>
    <t xml:space="preserve">MADISON ACQUISITION CORP                                    </t>
  </si>
  <si>
    <t xml:space="preserve">BURLESON ST JOSEPH MANOR                                    </t>
  </si>
  <si>
    <t xml:space="preserve">ST JOSEPH HOSPITAL AUXILIARY                                </t>
  </si>
  <si>
    <t xml:space="preserve">HENDERSON MEMORIAL HOSPITAL                                 </t>
  </si>
  <si>
    <t xml:space="preserve">WEST TEXAS REHABILITATION CENTER                            </t>
  </si>
  <si>
    <t xml:space="preserve">BAPTIST ST ANTHONYS FOUNDATION                              </t>
  </si>
  <si>
    <t xml:space="preserve">SECOND CHANCE FOUNDATION                                    </t>
  </si>
  <si>
    <t xml:space="preserve">WINDSOR HEALTH CARE II CORP                                 </t>
  </si>
  <si>
    <t xml:space="preserve">ATLANTA MEMORIAL HOSPITAL FOUNDATION                        </t>
  </si>
  <si>
    <t xml:space="preserve">HENDERSON MEMORIAL HOSPITAL FOUNDATION                      </t>
  </si>
  <si>
    <t xml:space="preserve">WEST TEXAS REHABILITATION CENTER FOUNDATION                 </t>
  </si>
  <si>
    <t xml:space="preserve">ABILENE OPEN DOOR INC                                       </t>
  </si>
  <si>
    <t xml:space="preserve">OLSEN DEAN INC                                              </t>
  </si>
  <si>
    <t xml:space="preserve">ADDICTION RECOVERY MINISTRIES                               </t>
  </si>
  <si>
    <t xml:space="preserve">SOUTHERN SOCIETY OF UROLOGICAL SURGEONS                     </t>
  </si>
  <si>
    <t xml:space="preserve">BRAZOS VALLEY KIDNEY DISEASE FUND INCORPORATED              </t>
  </si>
  <si>
    <t xml:space="preserve">GOLDSTON REG TUMOR REGISTRY                                 </t>
  </si>
  <si>
    <t xml:space="preserve">SCOTTYS HOUSE BRAZOS VALLEY CHILD ADVOCACY CENTER INC       </t>
  </si>
  <si>
    <t xml:space="preserve">JOE WHITTEN PRISON MINISTRIES                               </t>
  </si>
  <si>
    <t xml:space="preserve">COMMUNITY PARTNERS OF THE CENTRAL PLAINS                    </t>
  </si>
  <si>
    <t>GALVESTON ELECTRICAL JOINT APPRENTICESHIP &amp; TRAINING TRUST F</t>
  </si>
  <si>
    <t xml:space="preserve">BRENHAM OUTREACH ADVISORY COUNCIL INC                       </t>
  </si>
  <si>
    <t xml:space="preserve">COMMUNITY FOOD BANK OF FRANKLIN COUNTY                      </t>
  </si>
  <si>
    <t xml:space="preserve">PALO PINTO COUNTY LIVESTOCK ASSOCIATION                     </t>
  </si>
  <si>
    <t xml:space="preserve">BROOKSHIRE-PATTISON FOOD PANTRY                             </t>
  </si>
  <si>
    <t xml:space="preserve">HABITAT FOR HUMANITY INTERNATIONAL INC                      </t>
  </si>
  <si>
    <t xml:space="preserve">WASHINGTON COUNTY HOUSINGCORPORATION                        </t>
  </si>
  <si>
    <t>BRAZOS COUNTY SENIOR CITIZENS ASSOCIATION PERMANENT ENDOWMEN</t>
  </si>
  <si>
    <t xml:space="preserve">HOLIDAY HILL INC                                            </t>
  </si>
  <si>
    <t xml:space="preserve">ST MARYS EPISCOPAL RETIREMENT HOMES INC                     </t>
  </si>
  <si>
    <t xml:space="preserve">CHRISTIAN VILLAGE OF ABILENE INC                            </t>
  </si>
  <si>
    <t xml:space="preserve">DISCIPLES HOMES OF NORTHEAST TEXAS                          </t>
  </si>
  <si>
    <t xml:space="preserve">NEW HAVEN HOME INC                                          </t>
  </si>
  <si>
    <t xml:space="preserve">CHRIST CENTERED HOMES INC                                   </t>
  </si>
  <si>
    <t xml:space="preserve">EAST BERNARD VOLUNTEER FIRE DEPARTMENT                      </t>
  </si>
  <si>
    <t xml:space="preserve">MINERAL WELLS VOLUNTEER FIRE DEPARTMENT                     </t>
  </si>
  <si>
    <t xml:space="preserve">PATTISON AREA VOLUNTER FIRE DEPARTMENT INCORPORATED         </t>
  </si>
  <si>
    <t xml:space="preserve">COLEMAN COUNTY YOUTH ACTIVITY CENTER                        </t>
  </si>
  <si>
    <t xml:space="preserve">LITTLE LEAGUE BASEBALL INC                                  </t>
  </si>
  <si>
    <t xml:space="preserve">HENDERSON BASEBALL BOOSTER CLUB                             </t>
  </si>
  <si>
    <t xml:space="preserve">SOUTH TEXAS YOUTH SOCCER ASSOCIATION                        </t>
  </si>
  <si>
    <t xml:space="preserve">WEST TEXAS FOOTBALL CLASSIC INC                             </t>
  </si>
  <si>
    <t xml:space="preserve">BURLESON COUNTY FAIR ASSOCIATION INC                        </t>
  </si>
  <si>
    <t xml:space="preserve">HENDERSON GIRLS SOFTBALL ASSOCIATON                         </t>
  </si>
  <si>
    <t xml:space="preserve">CAMP ALPHIE                                                 </t>
  </si>
  <si>
    <t xml:space="preserve">EAST BERNARD FAIR FUND INC                                  </t>
  </si>
  <si>
    <t xml:space="preserve">RUSK COUNTY YOUTH &amp; EXPOSITION CENTER                       </t>
  </si>
  <si>
    <t xml:space="preserve">STATE ASSOCIATION OF YOUNG FARMERS OF TEXAS                 </t>
  </si>
  <si>
    <t xml:space="preserve">TRI-STATE KARTING INC                                       </t>
  </si>
  <si>
    <t xml:space="preserve">LIVADA ORPHAN CARE INC                                      </t>
  </si>
  <si>
    <t xml:space="preserve">FRANKLIN COUNTY HANDICAPABLE RODEO                          </t>
  </si>
  <si>
    <t xml:space="preserve">BRAZOS COUNTY SENIOR CITIZENS ASSOCIATION INC               </t>
  </si>
  <si>
    <t xml:space="preserve">DEAF-BLIND MULTIHANDICAPPED ASSOCIATION OF TEXAS            </t>
  </si>
  <si>
    <t xml:space="preserve">KINGSLAND COMMUNITY CENTER INC                              </t>
  </si>
  <si>
    <t xml:space="preserve">CHILD NUTRITION INC                                         </t>
  </si>
  <si>
    <t xml:space="preserve">COOKS POINT COMMUNITY SERVICES INC                          </t>
  </si>
  <si>
    <t xml:space="preserve">CALDWELL CHRISTIANS CARE INC                                </t>
  </si>
  <si>
    <t xml:space="preserve">TEXAS PROFESSIONAL HOME CHILD CARE ASSOCIATION              </t>
  </si>
  <si>
    <t xml:space="preserve">FAMILIES &amp; LITERACY INC                                     </t>
  </si>
  <si>
    <t xml:space="preserve">ST JOSEPH MANOR                                             </t>
  </si>
  <si>
    <t xml:space="preserve">ABILENE BOYS RANCH                                          </t>
  </si>
  <si>
    <t xml:space="preserve">N E T OPPORTUNITIES INC                                     </t>
  </si>
  <si>
    <t xml:space="preserve">CENTRAL TEXAS OPPORTUNITIES INC                             </t>
  </si>
  <si>
    <t xml:space="preserve">POTTER-RANDALL COUNTY CHILD WELFARE BOARD                   </t>
  </si>
  <si>
    <t xml:space="preserve">ABILENE ADULT DAY CARE                                      </t>
  </si>
  <si>
    <t xml:space="preserve">HOPE WOMENS SHELTER INC                                     </t>
  </si>
  <si>
    <t xml:space="preserve">MEMORIES FROM THE HEART                                     </t>
  </si>
  <si>
    <t xml:space="preserve">BLOW THE TRUMPET &amp; SOUND THE ALARM INC                      </t>
  </si>
  <si>
    <t>HIGH PLAINS CHILDRENS HOME AND FAMILY SERVICES FOUNDATION IN</t>
  </si>
  <si>
    <t xml:space="preserve">MT25 INC                                                    </t>
  </si>
  <si>
    <t xml:space="preserve">MORNING GLORY RANCH OUTDOOR SVC &amp; EQUINE THERAPY            </t>
  </si>
  <si>
    <t xml:space="preserve">HOPE FOR HAITI INC                                          </t>
  </si>
  <si>
    <t>COURT APPOINTED SPECIAL ADVOCATES CASA FOR THE HIGHLAND LAKE</t>
  </si>
  <si>
    <t xml:space="preserve">ATLANTA AREA ROTARY ENDOWMENT FUND INC                      </t>
  </si>
  <si>
    <t xml:space="preserve">MAIN STREET CANYON                                          </t>
  </si>
  <si>
    <t xml:space="preserve">DUNBAR NEIGHBORHOOD COUNCIL INC                             </t>
  </si>
  <si>
    <t xml:space="preserve">AMERICA SUPPORTS YOU TEXAS                                  </t>
  </si>
  <si>
    <t xml:space="preserve">ST JOSEPHS FOUNDATION OF BRYAN TEXAS INC                    </t>
  </si>
  <si>
    <t xml:space="preserve">UNITED WAY OF PALO PINTO COUNTY INC                         </t>
  </si>
  <si>
    <t xml:space="preserve">BRAZOS FOUNDATION INC                                       </t>
  </si>
  <si>
    <t xml:space="preserve">STEPHENVILLE OPTIMIST FOUNDATION INC                        </t>
  </si>
  <si>
    <t xml:space="preserve">GRACE L WOODWARD MEMORIAL ENDOWMENT TRUST                   </t>
  </si>
  <si>
    <t xml:space="preserve">UNITED WAY OF FRANKLIN COUNTY                               </t>
  </si>
  <si>
    <t xml:space="preserve">THE PRESTWOOD-ONEAL HOME FOUNDATION INC                     </t>
  </si>
  <si>
    <t xml:space="preserve">A&amp;M KOREAN STUDENT CHURCH                                   </t>
  </si>
  <si>
    <t xml:space="preserve">CHRIST LUTHERAN FOUNDATION INC                              </t>
  </si>
  <si>
    <t xml:space="preserve">CHILD EVANGELISM FELLOWSHIP INC                             </t>
  </si>
  <si>
    <t xml:space="preserve">STONE CAMPBELL RESTORATION MOVEMENT PUBLISHERS              </t>
  </si>
  <si>
    <t xml:space="preserve">CHANGE THE WORLD WITH LOVE                                  </t>
  </si>
  <si>
    <t xml:space="preserve">FIRST PRESBYTERIAN CHURCH OF BRYAN FOUNDATION INC           </t>
  </si>
  <si>
    <t xml:space="preserve">HEARTLIGHT INC BARRY ALEXANDER                              </t>
  </si>
  <si>
    <t xml:space="preserve">INTERNATIONAL BIBLICAL RESOURCES INC                        </t>
  </si>
  <si>
    <t xml:space="preserve">BIBLICAL FAITH MINISTRIES INC                               </t>
  </si>
  <si>
    <t xml:space="preserve">BAPTIST MEMORIALS MINISTRIES                                </t>
  </si>
  <si>
    <t xml:space="preserve">HOPE FOR THE HOME MINISTRIES                                </t>
  </si>
  <si>
    <t xml:space="preserve">NETWORK BIBLE TRANSLATORS INC                               </t>
  </si>
  <si>
    <t xml:space="preserve">WTL-THE WAY TRUTH AND LIFE OUTREACH                         </t>
  </si>
  <si>
    <t xml:space="preserve">MOTHERS AGAINST METHAMPHETAMINE                             </t>
  </si>
  <si>
    <t xml:space="preserve">PROVIDENCE JOURNAL CHARITIES INC DBA SUMMERTIME INC         </t>
  </si>
  <si>
    <t xml:space="preserve">ALLIANCE FRANCAISE D AUSTIN TEXAS                           </t>
  </si>
  <si>
    <t xml:space="preserve">THE@JAMES ALAN COX FOUNDATION FOR STUDENT PHOTOGRAPHERS     </t>
  </si>
  <si>
    <t xml:space="preserve">TECO THEATRICAL PRODUCTIONS INC                             </t>
  </si>
  <si>
    <t xml:space="preserve">AMERICAN LITERARY TRANSLATORS ASSOC                         </t>
  </si>
  <si>
    <t xml:space="preserve">UVALDE ARTS COUNCIL INC                                     </t>
  </si>
  <si>
    <t xml:space="preserve">AUSTIN CHAMBER MUSIC CENTER                                 </t>
  </si>
  <si>
    <t xml:space="preserve">AUSTIN SCRIPT WORKS                                         </t>
  </si>
  <si>
    <t xml:space="preserve">HISTORIC BRIDGE FOUNDATION INC                              </t>
  </si>
  <si>
    <t xml:space="preserve">CELTIC CULTURAL CENTER                                      </t>
  </si>
  <si>
    <t xml:space="preserve">OAK CLIFF SOCIETY OF FINE ARTS                              </t>
  </si>
  <si>
    <t xml:space="preserve">IRVING ART ASSOCIATION                                      </t>
  </si>
  <si>
    <t xml:space="preserve">IRVING HERITAGE SOCIETY                                     </t>
  </si>
  <si>
    <t xml:space="preserve">DALLAS-MEXICO CASA GUANAJUATO                               </t>
  </si>
  <si>
    <t xml:space="preserve">DANIEL DE CORDOBA BAILES ESPANOLES FOUNDATION               </t>
  </si>
  <si>
    <t xml:space="preserve">ARLINGTON SYMPHONY ORCHESTRA INC                            </t>
  </si>
  <si>
    <t xml:space="preserve">CENTRAL TEXAS LIBRARY SYSTEM                                </t>
  </si>
  <si>
    <t xml:space="preserve">HILLEL THE FOUNDATION FOR JEWISH CAMPUS LIFE                </t>
  </si>
  <si>
    <t xml:space="preserve">INSURANCE COUNCIL OF TEXAS EDUCATIONAL FOUNDATION           </t>
  </si>
  <si>
    <t xml:space="preserve">LA REUNION TX                                               </t>
  </si>
  <si>
    <t xml:space="preserve">CAGE CARES FOUNDATION                                       </t>
  </si>
  <si>
    <t xml:space="preserve">W H ADAMSON HIGH SCHOOL ALUMNI ASSOCIATION                  </t>
  </si>
  <si>
    <t xml:space="preserve">TRINITY BASIN PREPARATORY INC                               </t>
  </si>
  <si>
    <t xml:space="preserve">HALO SCHOOL                                                 </t>
  </si>
  <si>
    <t xml:space="preserve">HEARTFELT MINISTRIES INC                                    </t>
  </si>
  <si>
    <t xml:space="preserve">TEXAS ASSOCIATION OF SECONDARY SCHOOL PRINCIPALS            </t>
  </si>
  <si>
    <t xml:space="preserve">LIFETIME LEARNING INSTITUTE OF AUSTIN TEXAS                 </t>
  </si>
  <si>
    <t xml:space="preserve">AUSTIN INTER-AGENCY CHILD DEVELOPMENT CENTER                </t>
  </si>
  <si>
    <t xml:space="preserve">AUSTIN MONTESSORI SCHOOL INC                                </t>
  </si>
  <si>
    <t xml:space="preserve">EDEN PARK ACADEMY                                           </t>
  </si>
  <si>
    <t xml:space="preserve">TEXAS HEALTH CARE ASSOCIATION EDUCATION FOUNDATION          </t>
  </si>
  <si>
    <t xml:space="preserve">PROMOTIONAL PRODUCTS EDUCATION FOUNDATION                   </t>
  </si>
  <si>
    <t xml:space="preserve">MI ESCUELITA PRESCHOOL INC                                  </t>
  </si>
  <si>
    <t xml:space="preserve">AMERICA CAN                                                 </t>
  </si>
  <si>
    <t xml:space="preserve">LEGACY OF SERVICE FOUNDATION                                </t>
  </si>
  <si>
    <t xml:space="preserve">THE SCHOOL OF LIBERAL ARTS AND SCIENCE INC                  </t>
  </si>
  <si>
    <t xml:space="preserve">ALLIANCE AFT EDUCATION CENTER INC                           </t>
  </si>
  <si>
    <t>NORTH TEXAS INSTITUTE FOR THE EDUC OF CHINESE LANGUAGE AND C</t>
  </si>
  <si>
    <t xml:space="preserve">MANNA WORLDWIDE INC                                         </t>
  </si>
  <si>
    <t xml:space="preserve">PRIMAVERA MONTESSORI SCHOOL                                 </t>
  </si>
  <si>
    <t xml:space="preserve">ELLIOTT CHANDLER FOUNDATION INC                             </t>
  </si>
  <si>
    <t xml:space="preserve">TEXAS COASTAL PARTNERS                                      </t>
  </si>
  <si>
    <t xml:space="preserve">GREYHOUND PETS OF AMERICA                                   </t>
  </si>
  <si>
    <t xml:space="preserve">PAWS IN THE CITY                                            </t>
  </si>
  <si>
    <t xml:space="preserve">HUMANE ANIMAL RESCUE TEAM INC                               </t>
  </si>
  <si>
    <t xml:space="preserve">WEE RESCUE INC                                              </t>
  </si>
  <si>
    <t xml:space="preserve">NATURAL FAMILY PLANNING CENTER OF DALLAS INC                </t>
  </si>
  <si>
    <t xml:space="preserve">AMERICAN PREGNANCY ASSOCIATION                              </t>
  </si>
  <si>
    <t xml:space="preserve">HEALTH INDUSTRY COUNCIL FOUNDATION                          </t>
  </si>
  <si>
    <t xml:space="preserve">CENTRAL TEXAS REGIONAL BLOOD AND TISSUE CENTER              </t>
  </si>
  <si>
    <t xml:space="preserve">COMMUNITY HEALTH DEVELOPMENT INC                            </t>
  </si>
  <si>
    <t xml:space="preserve">VOLUNTEER HEALTHCARE CLINIC INC                             </t>
  </si>
  <si>
    <t xml:space="preserve">PREGNANCY CONTROL INC                                       </t>
  </si>
  <si>
    <t xml:space="preserve">IRVING CHRISTIAN COUNSELING INC                             </t>
  </si>
  <si>
    <t xml:space="preserve">RONALD MCDONALD HOUSE OF DALLAS INC                         </t>
  </si>
  <si>
    <t xml:space="preserve">PWA COALITION OF DALLAS INC                                 </t>
  </si>
  <si>
    <t xml:space="preserve">RONALD MCDONALD HOUSE CHARITIES INC                         </t>
  </si>
  <si>
    <t>RONALD MCDONALD HOUSE OF DALLAS FAMILY ASSISTANCE FOUNDATION</t>
  </si>
  <si>
    <t xml:space="preserve">RONALD MCDONALD HOUSE OF DALLAS ENDOWMENT FOUNDATION        </t>
  </si>
  <si>
    <t xml:space="preserve">CHILDRENS ADVOCACY CENTER OF LAREDO WEBB COUNTY             </t>
  </si>
  <si>
    <t xml:space="preserve">DRUG PREVENTION RESOURCES INC                               </t>
  </si>
  <si>
    <t xml:space="preserve">ASSOCIATION OF PERSONS AFFECTED BY ADDICTIONS               </t>
  </si>
  <si>
    <t xml:space="preserve">2000 ROSES FOUNDATION INCORPORATED                          </t>
  </si>
  <si>
    <t xml:space="preserve">RIO GRANDE VALLEY DIABETESASSOCIATION                       </t>
  </si>
  <si>
    <t xml:space="preserve">BRENT WOODALL FOUNDATION FOR EXCEPTIONAL CHILDREN           </t>
  </si>
  <si>
    <t xml:space="preserve">ARTHRITIS FOUNDATION INC                                    </t>
  </si>
  <si>
    <t xml:space="preserve">HEARTGIFT FOUNDATION                                        </t>
  </si>
  <si>
    <t xml:space="preserve">TEXAS RENAL COALITION INC                                   </t>
  </si>
  <si>
    <t xml:space="preserve">DEAF ACTION CENTER                                          </t>
  </si>
  <si>
    <t xml:space="preserve">PARKLAND SURGICAL SOCIETY                                   </t>
  </si>
  <si>
    <t xml:space="preserve">AMYOTROPHIC LATERAL SCLEROSIS ASSOCIATION                   </t>
  </si>
  <si>
    <t xml:space="preserve">OAK CLIFF FOUNDATION                                        </t>
  </si>
  <si>
    <t xml:space="preserve">CAPITAL AREA CRIME STOPPERS INC                             </t>
  </si>
  <si>
    <t>GREATER DALLAS LEGAL AND COMMUNITY DEVELOPMENT FOUNDATION IN</t>
  </si>
  <si>
    <t xml:space="preserve">COURT APPOINTED SPECIAL ADVOCATES OF TRAVIS COUNTY          </t>
  </si>
  <si>
    <t xml:space="preserve">RAISING AUSTIN INC                                          </t>
  </si>
  <si>
    <t xml:space="preserve">FUTURO COMMUNITIES INC                                      </t>
  </si>
  <si>
    <t xml:space="preserve">TYLER STREET MANOR INC                                      </t>
  </si>
  <si>
    <t xml:space="preserve">LOWER VALLEY HOUSING CORPORATION INCORPORATED               </t>
  </si>
  <si>
    <t xml:space="preserve">DALLAS CITY HOMES INC                                       </t>
  </si>
  <si>
    <t xml:space="preserve">FABENS VOLUNTEER FIRE DEPARTMENT INC                        </t>
  </si>
  <si>
    <t xml:space="preserve">AUSTIN WILDCATS BASKETBALL INCORPORATED                     </t>
  </si>
  <si>
    <t xml:space="preserve">WHARTON COUNTY YOUTH FAIR AND EXPOSITION                    </t>
  </si>
  <si>
    <t xml:space="preserve">IRVING BOYS FOOTBALL ASSOCIATION INC                        </t>
  </si>
  <si>
    <t xml:space="preserve">IRVING BOYS BASEBALL ASSOCIATION INC                        </t>
  </si>
  <si>
    <t xml:space="preserve">SPIRIT KEY INC                                              </t>
  </si>
  <si>
    <t xml:space="preserve">BOY SCOUTS OF AMERICA                                       </t>
  </si>
  <si>
    <t xml:space="preserve">BOYS AND GIRLS CLUBS OF RURAL WEST TEXAS                    </t>
  </si>
  <si>
    <t xml:space="preserve">LEARNING FOR LIFE FOUNDATION                                </t>
  </si>
  <si>
    <t xml:space="preserve">BOY SCOUTS OF AMERICA NATIONAL COUNCIL                      </t>
  </si>
  <si>
    <t xml:space="preserve">VENTANA DEL SOUL                                            </t>
  </si>
  <si>
    <t xml:space="preserve">CENTRAL TEXAS BUYERS GROUP INC                              </t>
  </si>
  <si>
    <t xml:space="preserve">LEARNING FOR LIFE                                           </t>
  </si>
  <si>
    <t xml:space="preserve">INTERAMERICAN SCOUT FOUNDATION                              </t>
  </si>
  <si>
    <t xml:space="preserve">NATIONAL BOY SCOUTS OF AMERICA FOUNDATION                   </t>
  </si>
  <si>
    <t xml:space="preserve">JOURNAL-BULLETIN SANTA CLAUS FUND                           </t>
  </si>
  <si>
    <t xml:space="preserve">AVANCE PROGRAM INC                                          </t>
  </si>
  <si>
    <t xml:space="preserve">RAISE TEXAS                                                 </t>
  </si>
  <si>
    <t xml:space="preserve">PEOPLE EMPOWERMENT PROJECT                                  </t>
  </si>
  <si>
    <t xml:space="preserve">OAK CLIFF CHURCHES FOR EMERGENCY AID                        </t>
  </si>
  <si>
    <t xml:space="preserve">SOUTHERN DISABILITY LAW CENTER                              </t>
  </si>
  <si>
    <t xml:space="preserve">WESTMINSTER MANOR                                           </t>
  </si>
  <si>
    <t xml:space="preserve">MEXICAN AMERICAN RESEARCH CENTER INC                        </t>
  </si>
  <si>
    <t xml:space="preserve">AUSTIN INTERFAITH SPONSORING COMMITTEE INCORPORATED         </t>
  </si>
  <si>
    <t xml:space="preserve">RAINBOW EXPRESS DEPOT CHILD CARE CENTER INC                 </t>
  </si>
  <si>
    <t xml:space="preserve">TAPESTRIES OF LIFE MINISTRIES                               </t>
  </si>
  <si>
    <t xml:space="preserve">BLUEBONNET CHILDRENS CENTER                                 </t>
  </si>
  <si>
    <t xml:space="preserve">GOOD SHEPHERD COMMUNITY CENTER                              </t>
  </si>
  <si>
    <t xml:space="preserve">FAMILY PLACE INC                                            </t>
  </si>
  <si>
    <t xml:space="preserve">ANGELS PLAYLAND INC                                         </t>
  </si>
  <si>
    <t xml:space="preserve">THE CONCILIO                                                </t>
  </si>
  <si>
    <t xml:space="preserve">PROMISE HOUSE INC                                           </t>
  </si>
  <si>
    <t xml:space="preserve">LOW BIRTH WEIGHT DEVELOPMENT CENTER                         </t>
  </si>
  <si>
    <t xml:space="preserve">AGYM CHILD SERVICES                                         </t>
  </si>
  <si>
    <t xml:space="preserve">NATIONAL AMBUCS INC                                         </t>
  </si>
  <si>
    <t xml:space="preserve">AUSTIN SAMARITANS                                           </t>
  </si>
  <si>
    <t xml:space="preserve">AUSTIN PLASTIC SURGERY FOUNDATION AUSTIN SMILES             </t>
  </si>
  <si>
    <t xml:space="preserve">INDIA GOSPEL TEAM MINISTRIES                                </t>
  </si>
  <si>
    <t xml:space="preserve">GALVESTON COUNTY ECONOMIC ALLIANCE FOUNDATION INC           </t>
  </si>
  <si>
    <t xml:space="preserve">SERTOMA INTERNATIONAL SPONSORSHIP FUND                      </t>
  </si>
  <si>
    <t xml:space="preserve">CHRISTMAS BUREAU OF AUSTIN AND TRAVIS COUNTY                </t>
  </si>
  <si>
    <t xml:space="preserve">ANNAM COMMUNITY DEVELOPMENT CORPORATION                     </t>
  </si>
  <si>
    <t xml:space="preserve">FAIM ECONOMIC DEVELOPMENT CORPORATION                       </t>
  </si>
  <si>
    <t xml:space="preserve">GREENLIGHTS FOR NONPROFIT SUCCESS                           </t>
  </si>
  <si>
    <t xml:space="preserve">OPTIMIST CLUB OF NORTH AUSTIN INC                           </t>
  </si>
  <si>
    <t xml:space="preserve">MAPLE AVENUE ECONOMIC DEVELOPMENT CORPORATION OF DALLAS     </t>
  </si>
  <si>
    <t xml:space="preserve">SOUTH DALLAS BUSINESS AND PROFESSIONAL WOMENS CLUB INC      </t>
  </si>
  <si>
    <t xml:space="preserve">NORTH CENTRAL TEXAS WOMENS BUSINESS DEVELOPMENT COUNCIL INC </t>
  </si>
  <si>
    <t xml:space="preserve">NSHMBA FOUNDATION                                           </t>
  </si>
  <si>
    <t xml:space="preserve">LADIES OF CHARITY OF AUSTIN                                 </t>
  </si>
  <si>
    <t xml:space="preserve">YWCA OF GREATER AUSTIN                                      </t>
  </si>
  <si>
    <t xml:space="preserve">DALLAS WOMENS FOUNDATION                                    </t>
  </si>
  <si>
    <t xml:space="preserve">HORNER-PREMIER FOUNDATION                                   </t>
  </si>
  <si>
    <t xml:space="preserve">SOUTHWEST TRANSPLANT FOUNDATION                             </t>
  </si>
  <si>
    <t xml:space="preserve">AMERICAN SOCIETY OF HEATING REFRIGERATING &amp; A-C ENGINEERS   </t>
  </si>
  <si>
    <t xml:space="preserve">TEXAS NATIONAL GUARD FAMILY SUPPORT FOUNDATION              </t>
  </si>
  <si>
    <t xml:space="preserve">MILITARY FORCES CONFERENCE FOUNDATION INC                   </t>
  </si>
  <si>
    <t xml:space="preserve">NATIONAL GUARD EXECUTIVE DIRECTORS ASSOCIATION              </t>
  </si>
  <si>
    <t xml:space="preserve">NATIONAL GUARD ASSOCIATION OF TEXAS EDUCATIONAL FOUNDATION  </t>
  </si>
  <si>
    <t xml:space="preserve">S A Y CHURCH                                                </t>
  </si>
  <si>
    <t xml:space="preserve">GOOD NEWS FOR THE CRESCENT WORLD                            </t>
  </si>
  <si>
    <t xml:space="preserve">CYNTHIA MICKENS MINISTRIES                                  </t>
  </si>
  <si>
    <t xml:space="preserve">LIFE STYLE MINISTRIES                                       </t>
  </si>
  <si>
    <t xml:space="preserve">LAREDO STEPPING STONE INC                                   </t>
  </si>
  <si>
    <t xml:space="preserve">AGAPE BROADCASTING FOUNDATION INC                           </t>
  </si>
  <si>
    <t xml:space="preserve">URBAN ALTERNATIVE                                           </t>
  </si>
  <si>
    <t xml:space="preserve">FULLNESS OF GLORY MINISTRIES                                </t>
  </si>
  <si>
    <t xml:space="preserve">FIELDS OF FAITH MINISTRIES INTERNATIONAL                    </t>
  </si>
  <si>
    <t xml:space="preserve">WORLD OUTREACH INC                                          </t>
  </si>
  <si>
    <t xml:space="preserve">SHERIFFS ASSOCIATION OF TEXAS INC                           </t>
  </si>
  <si>
    <t xml:space="preserve">FIFTH RAY BOOKSTORE                                         </t>
  </si>
  <si>
    <t>Summary of Mission Classifications</t>
  </si>
  <si>
    <t>S-Group</t>
  </si>
  <si>
    <t>Providing those who are deaf and hard of hearing the means to ensure advancement through education, economic security and good health.</t>
  </si>
  <si>
    <t>Reaching Muslims for Christ</t>
  </si>
  <si>
    <t>Service to Mankind by communication of thoughts, ideas and concepts to accelerate human progress in health, education, freedom and democracy.</t>
  </si>
  <si>
    <t>That we, as Sheriffs, have assembled in convention for no political purpose whatsoever, but for the purpose of more successfully aiding each other as officers, to execute the laws, in the discharge of our duties against criminals, and for the further and better protection of the citizens of our respective counties and the State at large.</t>
  </si>
  <si>
    <t>The Austin Chamber Music Center (ACMC) is dedicated to serving Central Texans by expanding knowledge, understanding, and appreciation of chamber music through the highest quality instruction and performance.</t>
  </si>
  <si>
    <t>The Family Place empowers victims of family violence by providing safe housing, counseling and skills that create independence while building community engagement and advocating for social change to stop family violence.</t>
  </si>
  <si>
    <t>The Promotional Products Education Foundation provides college scholarships to promotional products industry employees and their children.</t>
  </si>
  <si>
    <t>Through active participation and involvement in our programs and the fostering of strong relationships amongst our own members and in the broader Jewish world, we endeavor to create the next generation of leadership that will strengthen the Jewish community for future generations.</t>
  </si>
  <si>
    <t>To "promote, develop, supervise, and voluntarily assist in all lawful ways, the interest of those who will participate in Little League Baseball and Softball."</t>
  </si>
  <si>
    <t>To advance policies and programs that foster financial success and economic stability for all Texans.</t>
  </si>
  <si>
    <t>To assist local law enforcement in the fight against crime in the city of Austin and Travis County.</t>
  </si>
  <si>
    <t>To be the Voice of The People in the Dallas area.</t>
  </si>
  <si>
    <t>To break the cycle of child abuse through community education, training and prevention and to allow the child a chance to heal through intervention in a child-sensitive environment.</t>
  </si>
  <si>
    <t>To build stronger communities by empowering parents to improve _x0003_the education and health of _x0003_their families.</t>
  </si>
  <si>
    <t>To continuously improve the Nuestro Bienestar (Health and Well Being) of the community we serve.</t>
  </si>
  <si>
    <t>To create and strengthen healthy communities through the delivery of quality, affordable, service-enriched housing for individuals and families living with HIV/AIDS.</t>
  </si>
  <si>
    <t>To cultivate a diverse and vibrant arts community while creating sustainable opportunities for local and emerging artists through performances and education.</t>
  </si>
  <si>
    <t>To develop and deliver engaging, research based academic, character, leadership and career focused programs aligned to state and national standards that guide and enable all students to achieve their full potential.</t>
  </si>
  <si>
    <t>To eliminate racism and empower women</t>
  </si>
  <si>
    <t>To empower parents of children with autism and developmental disabilities and to encourage their involvement in their children’s therapy by providing educational training, customized academic and behavioral plans, psychological assessments, and modest financial support.</t>
  </si>
  <si>
    <t>To encourage and develop knowledge of the French language and French and Francophone cultures, and to foster cultural, intellectual and artistic exchanges between the United States, France and French-speaking countries.</t>
  </si>
  <si>
    <t>To enhance and to promote healthy living conditions for the low-to-moderate income people in the Greater Houston Area through social services, education and housing.</t>
  </si>
  <si>
    <t xml:space="preserve">To enhance the quality of life in our growing and diverse community by inspiring, entertaining and involving citizens and organizations through music concerts of superior cultural and educational value. </t>
  </si>
  <si>
    <t>To ensure that campus administrators serve as courageous transformative leaders and a unifying voice for all learners, through a dynamic network distinguished by:
Sharp focus on professional development;
Proactive mindset of agility, innovation, and decisiveness; and
Unrelenting commitment to student success.</t>
  </si>
  <si>
    <t>To establish Galveston County as the premier location for families, businesses and industry through planned economic growth and development.</t>
  </si>
  <si>
    <t>To expand educational and developmental opportunities for student photographers demonstrating interest, talent and financial need.</t>
  </si>
  <si>
    <t>To facilitate mutually beneficial procurement opportunities among women's business enterprises (WBE) and Sustaining (Corporate) Members</t>
  </si>
  <si>
    <t>To find responsible loving homes for greyhounds, to acquaint the public with the desirability of greyhounds as pets and to inform them of the availability of greyhounds for adoption.</t>
  </si>
  <si>
    <t>To guide the intellectual and character development of each child along a path towards his full and unknown potential.</t>
  </si>
  <si>
    <t>To improve the health of the uninsured and working poor by providing access to high quality health care and prevention education. </t>
  </si>
  <si>
    <t>To improve the lives of people living with Amyotrophic Lateral Sclerosis and leave no stone unturned in search for its cure.</t>
  </si>
  <si>
    <t>To inspire every student to do more, expect more and be more.</t>
  </si>
  <si>
    <t>To lead in the prevention and mitigation of risks,effects, and burdens of Chronic Kidney Disease through advocacy and education.</t>
  </si>
  <si>
    <t>To place homeless dogs into local, loving, permanent homes in the Greater Austin Area</t>
  </si>
  <si>
    <t>To prepare College Ready, Community Engaged, Global Citizens. </t>
  </si>
  <si>
    <t>To prepare kids to play competitive basketball in Middle and High School and to compete in life after basketball.</t>
  </si>
  <si>
    <t>To prepare young people to make ethical and moral choices over their lifetimes by instilling in them the values of the Scout Oath and Scout Law.</t>
  </si>
  <si>
    <t>To prevent youth substance abuse through innovative delivery of evidence-based strategies that empower youth, families and communities to flourish within their environment.</t>
  </si>
  <si>
    <t>TO PROCLAIM THE GOSPEL OF JESUS CHRIST AND TO ESTABLISH CHURCH-PLANTING CHURCHES THROUGHOUT THE CZECH REPUBLIC</t>
  </si>
  <si>
    <t>To promote and preserve the history, music, art, dance, language and literature of the Irish, Scottish, and Welsh immigrants of the United States and their generations</t>
  </si>
  <si>
    <t>To promote and protect the best interest of children who have been abused or neglected, by training volunteers to advocate for them in courts, in schools and in our community to help them find safe, permanent and loving homes.</t>
  </si>
  <si>
    <t>To promote and protect the interests of African American business and professional women,
To serve as a bridge for young people seeking to enter business and the professions,
To improve the quality of life in the local and global communities, and
To foster good fellowship.</t>
  </si>
  <si>
    <t>To promote, preserve, and enhance the natural resources of the Texas coast, for their intrinsic value and benefit to humankind, through a public education and community-based consensus approach.</t>
  </si>
  <si>
    <t>To protect and enhance the quality of life for abused and neglected children in Medina, Real and Uvalde Counties.</t>
  </si>
  <si>
    <t>To provide a forum for the exchange of timely information of common interest for the mutual benefit of members and the organizsations they represent.
To encourage and assist, when feasible, each state, commonwealth, territory and the District of Columbia to organize and maintain a national Guard association.
To participate in improving the operational readiness, training and image of teh National Guard on both state and national levels.</t>
  </si>
  <si>
    <t>To provide an effective, transformational, and community-oriented educational experience for children ages 18 months through high school.</t>
  </si>
  <si>
    <t>To provide for the spiritual and corporal welfare of the poor and the needy of the community.</t>
  </si>
  <si>
    <t>To provide needed money to help postoperative transplant patients in the Dallas-Fort Worth region in their struggle to regain their healthy return to society</t>
  </si>
  <si>
    <t>To provide safe and affordable housing and programming to senior citizens while enhancing their social, physical and spiritual well-being.</t>
  </si>
  <si>
    <t>To provide the highest quality education for all students, especially those who have struggled in a traditional high school setting, in order to ensure their economic independence. </t>
  </si>
  <si>
    <t>To provide the tools and resources needed to assist individuals with discovery of their life purpose and how to live life on purpose.</t>
  </si>
  <si>
    <t>To provide training and vocational mentoring to disadvantaged, disabled or underemployed persons so that they can build a career, attain financial stability and establish a higher quality of life as active citizens.</t>
  </si>
  <si>
    <t>To respond to the needs of families having or are at risk of having a low birth weight infant by providing family-centered, community-based support services.</t>
  </si>
  <si>
    <t>To safeguard the community’s gifts of blood and tissue with uncompromising quality and excellence in customer service.</t>
  </si>
  <si>
    <t>To serve and sustain families when serious illness or injury strikes the most cherished part of their lives, their children.</t>
  </si>
  <si>
    <t>To spread the Good News of Jesus Christ by word and deed, and to serve those who are serving others through proclamation and demonstration.</t>
  </si>
  <si>
    <t>To stimulate and advance the science and art of surgery, binding together all recipients of the extraordinary experience provided by Parkland Memorial Hospital in a spirit of camaraderie, continuing friendship and intellectual exchange and supporting the surgical residency program at Parkland Memorial Hospital.</t>
  </si>
  <si>
    <t>To support small businesses, volunteer organizations, arts groups, and philanthropic efforts in Oak Cliff. The Foundation is not just the keeper of the Texas Theatre, but an impetus to expand volunteerism in Oak Cliff.</t>
  </si>
  <si>
    <t xml:space="preserve">To support the work of literary translators, advance the art of literary translation, serve translators, and the students, teachers, publishers, and readers of literature in translation. </t>
  </si>
  <si>
    <t>To train and equip national missionaries and reach unreached people groups in India through evangelism and church planting.</t>
  </si>
  <si>
    <t>To train churches, schools and volunteers in this philosophy, as well as in the functional practicalities, through the National Church Adopt-A-School Initiative which is a ministry underneath the umbrella of The Urban Alternative.</t>
  </si>
  <si>
    <t>To unlock America’s potential by strengthening families in at-risk communities through effective parent education and support programs.</t>
  </si>
  <si>
    <t>We are committed to ending the overpopulation, abuse, neglect of Dallas area dogs and cats</t>
  </si>
  <si>
    <t>We multiply the impact of mission-driven people and organizations.</t>
  </si>
  <si>
    <t>Raise funds and public awareness for the National Vietnam War Museum</t>
  </si>
  <si>
    <t>STYSA provides a wide variety of structured youth soccer programs, both competition and education, and support services that promote skill development, wellness, sportsmanship and fun.</t>
  </si>
  <si>
    <t>The mission of our non-profit L.C. Orrick Outreach, Inc. (as well as the related radio station KQLC) is Encouraging All in Christ (Philippians 2:1-11) and Proclaiming Reconciliation in Community (2 Corinthians 5:17-21)</t>
  </si>
  <si>
    <t>The National Opera Association promotes excellence in opera education and pedagogy through its support of a diverse community of opera educators and professionals.</t>
  </si>
  <si>
    <t>The Tarleton State University Foundation, Inc. is a non-profit organization established to provide financial assistance to Tarleton State University primarily from earnings on endowed funds, gifts, or property.</t>
  </si>
  <si>
    <t>The Texas Association of Student Special Service Program (TASSSP) is dedicated to advocating for the TRIO movement by creating opportunities for TRIO professionals and participants with professional development and support.</t>
  </si>
  <si>
    <t>To assist parents in training young people to know and love Jesus Christ, to follow Him in life, and to become positive, productive members of the coming generation</t>
  </si>
  <si>
    <t>To assist the Bryan Independent School District in achieving excellence.</t>
  </si>
  <si>
    <t>To bring into working relations with one another, music clubs and other musical organizations and individuals for the purpose of developing and maintaining high musical standards, aiding and encouraging musical education, and the promotion of American music and American artists.</t>
  </si>
  <si>
    <t>To educate and train Christians about addiction and to equip those who are struggling to overcome addiction with the necessary tools to be effective</t>
  </si>
  <si>
    <t>To empower young families by providing counseling, educational resources, health consultation, and spiritual guidance to expecting moms and dads. We serve the surrounding community by advocating strong family values that enrich the lives of young parents and their children.</t>
  </si>
  <si>
    <t>To enhance the lives of all people by promoting peace through educational programs and curricula designed to develop positive character.</t>
  </si>
  <si>
    <t>To glorify God by providing competent, compassionate, scientifically accurate and culturally relevant drug education , prevention and rehabilitation resources that reflect the mercy of Jesus Christ for the families of affected loved ones, addicts and our community</t>
  </si>
  <si>
    <t>To improve quality of life for the citizens of Canyon and the benefit of the overall community, through the enhancement and promotion of historic preservation, restoration, business vitality, tourism, cultural and arts awareness.</t>
  </si>
  <si>
    <t>To improve the quality of life of those we serve regardless of financial circumstance.</t>
  </si>
  <si>
    <t>To lead, nurture, and unify Episcopal schools in order to advance educational excellence within the faith community of the Episcopal Church.</t>
  </si>
  <si>
    <t>To locate WWII, Korea and Vietnam veterans from the Texas Panhandle region and transport them to Washington D.C. for wreath laying ceremonies at all their memorials. </t>
  </si>
  <si>
    <t>To make every child’s potential a reality by engaging and empowering families and communities to advocate for all children.</t>
  </si>
  <si>
    <t>To make the lives of those around us better with loving and compassionate care, every single day</t>
  </si>
  <si>
    <t>To offer clean, safe, affordable housing to the elderly and disabled who are able to live in a non assisted program.</t>
  </si>
  <si>
    <t>To produce and promote the art of dance; and contribute to the education, culture and entertainment of the people of Texas and the surrounding states.</t>
  </si>
  <si>
    <t>To promote (a) the welfare of children at Glen Loch Elementary; (b) to foster cooperation between parents and teachers in the education of children at Glen Loch Elementary; (c) to unite school and community efforts in securing for all children the best education; and (d) to engage in fundraising activities for the educational and recreational benefit of Glen Loch Elementary, it's children, teachers and staff as determined by the PTO and in accordance with the Bylaws.</t>
  </si>
  <si>
    <t>To promote an understanding of the Vietnam Era, while honoring those who served.</t>
  </si>
  <si>
    <t>To promote and improve the quality of life for all Texans who are deaf-blind multi-handicapped, deaf multi-handicapped, and blind multi-handicapped.</t>
  </si>
  <si>
    <t>To protect and preserve the state's historic and prehistoric resources for the use, education economic benefit, and enjoyment of present and future generations.</t>
  </si>
  <si>
    <t>To provide a meeting facility for residents of Kingsland and the surrounding communities, as well as visitors to the area.</t>
  </si>
  <si>
    <t>To provide a place for children suffering from cancer, as well as their families, to experience some new things, make new friends and connections, and relax - forget about their worries.</t>
  </si>
  <si>
    <t>To provide deserving students with scholarship assistance and vital support for the talented faculty, staff and programs of West Texas A&amp;M University.</t>
  </si>
  <si>
    <t>To provide discounted spay/neuter vouchers to families who need assistance with the vet costs</t>
  </si>
  <si>
    <t>To provide excellent health care and promote wellness throughout the Brazos Valley.</t>
  </si>
  <si>
    <t>To provide excellent musical experiences highlighting the Aeolian-Skinner 1024 pipe organ</t>
  </si>
  <si>
    <t>To provide safety, healing and justice for children victimized by abuse through professional assessment, counseling and education in a compassionate and collaborative approach.</t>
  </si>
  <si>
    <t>To provide strategic planning and financial assistance to mission projects through the DBAs of Christ Centered Missions, Christ Centered Champions™, Christ Centered Medical, Christ Centered Prayer, Champions Christian Academy and All Nations Baptist Seminary.</t>
  </si>
  <si>
    <t>To seek, receive and administer donations and gifts for the benefit of Atlanta Memorial Hospital</t>
  </si>
  <si>
    <t>To serve all people by providing personalized health and wellness through exemplary care, education and research as a Christian ministry of healing.</t>
  </si>
  <si>
    <t>To surround students with a community of support, empowering them to stay in school and achieve in life.</t>
  </si>
  <si>
    <t>We continuously strive to bring an unmatched spirit of excellence to the art and science of healthcare.</t>
  </si>
  <si>
    <t>We Inspire, Educate, and Enrich Lives Through Art!</t>
  </si>
  <si>
    <t>Working together to promote quality Home Child Care in order to best serve the children, the parents, and the providers in Texas.</t>
  </si>
  <si>
    <t>Scheme 9: Putnam, Olson, or Salamon Group?</t>
  </si>
  <si>
    <t>Scheme 5: Vulnerability of Target Community</t>
  </si>
  <si>
    <t>Disadvantaged</t>
  </si>
  <si>
    <t>Non-disadvantaged</t>
  </si>
  <si>
    <t>NA</t>
  </si>
  <si>
    <t>Scheme 11: Religious Nature of Organization</t>
  </si>
  <si>
    <t>Religious</t>
  </si>
  <si>
    <t>Not religious</t>
  </si>
  <si>
    <t>Group</t>
  </si>
  <si>
    <t>Vulnerable</t>
  </si>
  <si>
    <t>To collect, preserve and interpret late 19th and early 20th century Blackland Prairie history while making appropriate use of the authentically restored Farrell-Wilson Farmstead, a designated historic site.</t>
  </si>
  <si>
    <t>To provide an organized, accountable system to distribute funds to meet the human service needs of the citizens of Palo Pinto County.</t>
  </si>
  <si>
    <t>Scheme 9: Putnam, Olson, Salamon</t>
  </si>
  <si>
    <t>Total # of missions:</t>
  </si>
  <si>
    <t>Democrat:</t>
  </si>
  <si>
    <t>Republican:</t>
  </si>
  <si>
    <t>Democrat</t>
  </si>
  <si>
    <t>Republican</t>
  </si>
  <si>
    <t>Differences</t>
  </si>
  <si>
    <r>
      <t xml:space="preserve">%D minus %R 
</t>
    </r>
    <r>
      <rPr>
        <i/>
        <sz val="11"/>
        <color theme="1"/>
        <rFont val="Calibri"/>
        <family val="2"/>
        <scheme val="minor"/>
      </rPr>
      <t>(in % points)</t>
    </r>
  </si>
  <si>
    <t>#D</t>
  </si>
  <si>
    <t>#R</t>
  </si>
  <si>
    <t>% of D</t>
  </si>
  <si>
    <t>% of Total</t>
  </si>
  <si>
    <t>% of R</t>
  </si>
  <si>
    <t>% of Total2</t>
  </si>
  <si>
    <t>#D minus 
#R</t>
  </si>
  <si>
    <t>SERA is a regional educational research association dedicated to furthering the advancement of research in education. SERA has an annual meeting each year for three days in which professionals share research findings and ideas in a conference setting.</t>
  </si>
  <si>
    <t>X</t>
  </si>
  <si>
    <t>Column1</t>
  </si>
  <si>
    <t>Yes</t>
  </si>
  <si>
    <t>No</t>
  </si>
  <si>
    <t>Democratic</t>
  </si>
  <si>
    <t>Serve Disadvantaged Populations?</t>
  </si>
  <si>
    <t>Religious Origins or Mission?</t>
  </si>
  <si>
    <t>Group Type</t>
  </si>
  <si>
    <t>Test of Differences</t>
  </si>
  <si>
    <t>chi-square test</t>
  </si>
  <si>
    <t>Sample Sizes</t>
  </si>
  <si>
    <t>p-value = 0.52</t>
  </si>
  <si>
    <t>p-value = 0.09</t>
  </si>
  <si>
    <t>p-value = 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</si>
</sst>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u/>
      <sz val="11"/>
      <color theme="1"/>
      <name val="Calibri"/>
      <family val="2"/>
      <scheme val="minor"/>
    </font>
    <font>
      <i/>
      <sz val="11"/>
      <color theme="1"/>
      <name val="Calibri"/>
      <family val="2"/>
      <scheme val="minor"/>
    </font>
    <font>
      <sz val="16"/>
      <color theme="1"/>
      <name val="Calibri"/>
      <family val="2"/>
      <scheme val="minor"/>
    </font>
    <font>
      <u/>
      <sz val="11"/>
      <color theme="10"/>
      <name val="Calibri"/>
      <family val="2"/>
      <scheme val="minor"/>
    </font>
    <font>
      <sz val="11"/>
      <color theme="1"/>
      <name val="Calibri"/>
      <family val="2"/>
      <scheme val="minor"/>
    </font>
    <font>
      <sz val="10"/>
      <color theme="1"/>
      <name val="Century Gothic"/>
      <family val="2"/>
    </font>
    <font>
      <sz val="9"/>
      <color theme="1"/>
      <name val="Century Gothic"/>
      <family val="2"/>
    </font>
    <font>
      <sz val="10"/>
      <color theme="1"/>
      <name val="Calibri"/>
      <family val="2"/>
      <scheme val="minor"/>
    </font>
  </fonts>
  <fills count="8">
    <fill>
      <patternFill patternType="none"/>
    </fill>
    <fill>
      <patternFill patternType="gray125"/>
    </fill>
    <fill>
      <patternFill patternType="solid">
        <fgColor theme="7"/>
        <bgColor theme="7"/>
      </patternFill>
    </fill>
    <fill>
      <patternFill patternType="solid">
        <fgColor rgb="FFFFBBAB"/>
        <bgColor indexed="64"/>
      </patternFill>
    </fill>
    <fill>
      <patternFill patternType="solid">
        <fgColor rgb="FFAFC3FB"/>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right/>
      <top style="medium">
        <color theme="1"/>
      </top>
      <bottom style="medium">
        <color theme="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0" tint="-0.14999847407452621"/>
      </right>
      <top style="thin">
        <color theme="0" tint="-0.14999847407452621"/>
      </top>
      <bottom style="thin">
        <color indexed="64"/>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indexed="64"/>
      </bottom>
      <diagonal/>
    </border>
    <border>
      <left/>
      <right/>
      <top/>
      <bottom style="thin">
        <color theme="0" tint="-0.149998474074526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4" fillId="0" borderId="0" applyNumberFormat="0" applyFill="0" applyBorder="0" applyAlignment="0" applyProtection="0"/>
    <xf numFmtId="9" fontId="5" fillId="0" borderId="0" applyFont="0" applyFill="0" applyBorder="0" applyAlignment="0" applyProtection="0"/>
  </cellStyleXfs>
  <cellXfs count="70">
    <xf numFmtId="0" fontId="0" fillId="0" borderId="0" xfId="0"/>
    <xf numFmtId="0" fontId="0" fillId="0" borderId="0" xfId="0" applyAlignment="1">
      <alignment wrapText="1"/>
    </xf>
    <xf numFmtId="0" fontId="0" fillId="0" borderId="0" xfId="0" applyFont="1" applyAlignment="1">
      <alignment wrapText="1"/>
    </xf>
    <xf numFmtId="0" fontId="3" fillId="0" borderId="0" xfId="0" applyFont="1"/>
    <xf numFmtId="0" fontId="4" fillId="0" borderId="0" xfId="1" applyAlignment="1">
      <alignment wrapText="1"/>
    </xf>
    <xf numFmtId="0" fontId="4" fillId="0" borderId="0" xfId="1"/>
    <xf numFmtId="0" fontId="0" fillId="0" borderId="0" xfId="0" applyNumberFormat="1"/>
    <xf numFmtId="0" fontId="0" fillId="0" borderId="0" xfId="0" applyFill="1" applyBorder="1"/>
    <xf numFmtId="0" fontId="4" fillId="2" borderId="1" xfId="1" applyFill="1" applyBorder="1" applyAlignment="1">
      <alignment wrapText="1"/>
    </xf>
    <xf numFmtId="0" fontId="0" fillId="3" borderId="3" xfId="0" applyFill="1" applyBorder="1"/>
    <xf numFmtId="9" fontId="2" fillId="3" borderId="2" xfId="2" applyNumberFormat="1" applyFont="1" applyFill="1" applyBorder="1"/>
    <xf numFmtId="9" fontId="2" fillId="4" borderId="2" xfId="2" applyNumberFormat="1" applyFont="1" applyFill="1" applyBorder="1"/>
    <xf numFmtId="0" fontId="0" fillId="0" borderId="0" xfId="0" applyNumberFormat="1" applyAlignment="1">
      <alignment wrapText="1"/>
    </xf>
    <xf numFmtId="9" fontId="0" fillId="0" borderId="0" xfId="2" applyFont="1"/>
    <xf numFmtId="0" fontId="0" fillId="3" borderId="4" xfId="0" applyFill="1" applyBorder="1"/>
    <xf numFmtId="0" fontId="0" fillId="0" borderId="0" xfId="0" applyNumberFormat="1" applyBorder="1"/>
    <xf numFmtId="0" fontId="2" fillId="0" borderId="0" xfId="0" applyFont="1" applyFill="1" applyBorder="1" applyAlignment="1">
      <alignment horizontal="right"/>
    </xf>
    <xf numFmtId="0" fontId="4" fillId="0" borderId="0" xfId="1" applyFill="1" applyBorder="1" applyAlignment="1">
      <alignment wrapText="1"/>
    </xf>
    <xf numFmtId="0" fontId="0" fillId="4" borderId="3" xfId="0" applyFill="1" applyBorder="1"/>
    <xf numFmtId="0" fontId="0" fillId="4" borderId="4" xfId="0" applyFill="1" applyBorder="1"/>
    <xf numFmtId="0" fontId="0" fillId="4" borderId="12" xfId="0" applyFill="1" applyBorder="1"/>
    <xf numFmtId="9" fontId="2" fillId="4" borderId="13" xfId="2" applyNumberFormat="1" applyFont="1" applyFill="1" applyBorder="1"/>
    <xf numFmtId="0" fontId="0" fillId="3" borderId="12" xfId="0" applyFill="1" applyBorder="1"/>
    <xf numFmtId="9" fontId="2" fillId="3" borderId="13" xfId="2" applyNumberFormat="1" applyFont="1" applyFill="1" applyBorder="1"/>
    <xf numFmtId="0" fontId="0" fillId="4" borderId="11" xfId="0" applyFill="1" applyBorder="1" applyAlignment="1">
      <alignment horizontal="center"/>
    </xf>
    <xf numFmtId="0" fontId="0" fillId="3" borderId="11" xfId="0" applyFill="1" applyBorder="1" applyAlignment="1">
      <alignment horizontal="center"/>
    </xf>
    <xf numFmtId="0" fontId="0" fillId="4" borderId="11" xfId="0" applyFill="1" applyBorder="1"/>
    <xf numFmtId="9" fontId="2" fillId="4" borderId="14" xfId="2" applyNumberFormat="1" applyFont="1" applyFill="1" applyBorder="1"/>
    <xf numFmtId="0" fontId="0" fillId="3" borderId="11" xfId="0" applyFill="1" applyBorder="1"/>
    <xf numFmtId="9" fontId="2" fillId="3" borderId="14" xfId="2" applyNumberFormat="1" applyFont="1" applyFill="1" applyBorder="1"/>
    <xf numFmtId="9" fontId="2" fillId="4" borderId="14" xfId="2" applyNumberFormat="1" applyFont="1" applyFill="1" applyBorder="1" applyAlignment="1">
      <alignment horizontal="left"/>
    </xf>
    <xf numFmtId="9" fontId="2" fillId="3" borderId="14" xfId="2" applyNumberFormat="1" applyFont="1" applyFill="1" applyBorder="1" applyAlignment="1">
      <alignment horizontal="left"/>
    </xf>
    <xf numFmtId="9" fontId="0" fillId="4" borderId="12" xfId="2" applyFont="1" applyFill="1" applyBorder="1"/>
    <xf numFmtId="9" fontId="0" fillId="4" borderId="3" xfId="2" applyFont="1" applyFill="1" applyBorder="1"/>
    <xf numFmtId="9" fontId="0" fillId="4" borderId="4" xfId="2" applyFont="1" applyFill="1" applyBorder="1"/>
    <xf numFmtId="9" fontId="0" fillId="4" borderId="11" xfId="2" applyFont="1" applyFill="1" applyBorder="1"/>
    <xf numFmtId="0" fontId="0" fillId="4" borderId="11" xfId="0" applyFill="1" applyBorder="1" applyAlignment="1">
      <alignment horizontal="left"/>
    </xf>
    <xf numFmtId="0" fontId="0" fillId="3" borderId="11" xfId="0" applyFill="1" applyBorder="1" applyAlignment="1">
      <alignment horizontal="left"/>
    </xf>
    <xf numFmtId="9" fontId="0" fillId="3" borderId="12" xfId="2" applyFont="1" applyFill="1" applyBorder="1"/>
    <xf numFmtId="9" fontId="0" fillId="3" borderId="3" xfId="2" applyFont="1" applyFill="1" applyBorder="1"/>
    <xf numFmtId="9" fontId="0" fillId="3" borderId="4" xfId="2" applyFont="1" applyFill="1" applyBorder="1"/>
    <xf numFmtId="9" fontId="0" fillId="3" borderId="11" xfId="2" applyFont="1" applyFill="1" applyBorder="1"/>
    <xf numFmtId="9" fontId="0" fillId="0" borderId="0" xfId="2" applyFont="1" applyBorder="1"/>
    <xf numFmtId="0" fontId="0" fillId="6" borderId="5" xfId="0" applyFill="1" applyBorder="1"/>
    <xf numFmtId="0" fontId="0" fillId="6" borderId="6" xfId="0" applyFill="1" applyBorder="1"/>
    <xf numFmtId="0" fontId="0" fillId="6" borderId="7" xfId="0" applyFill="1" applyBorder="1" applyAlignment="1">
      <alignment horizontal="right"/>
    </xf>
    <xf numFmtId="0" fontId="0" fillId="6" borderId="8" xfId="0" applyFill="1" applyBorder="1"/>
    <xf numFmtId="0" fontId="0" fillId="6" borderId="9" xfId="0" applyFill="1" applyBorder="1" applyAlignment="1">
      <alignment horizontal="right"/>
    </xf>
    <xf numFmtId="0" fontId="0" fillId="6" borderId="10" xfId="0" applyFill="1" applyBorder="1"/>
    <xf numFmtId="0" fontId="0" fillId="7" borderId="0" xfId="0" applyFill="1"/>
    <xf numFmtId="0" fontId="0" fillId="7" borderId="17" xfId="0" applyFill="1" applyBorder="1"/>
    <xf numFmtId="0" fontId="0" fillId="7" borderId="0" xfId="0" applyFill="1" applyBorder="1"/>
    <xf numFmtId="0" fontId="0" fillId="7" borderId="0" xfId="0" applyFill="1" applyBorder="1" applyAlignment="1">
      <alignment horizontal="center"/>
    </xf>
    <xf numFmtId="0" fontId="0" fillId="7" borderId="16" xfId="0" applyFill="1" applyBorder="1"/>
    <xf numFmtId="0" fontId="0" fillId="7" borderId="16" xfId="0" applyFill="1" applyBorder="1" applyAlignment="1">
      <alignment horizontal="center"/>
    </xf>
    <xf numFmtId="9" fontId="0" fillId="7" borderId="0" xfId="0" applyNumberFormat="1" applyFill="1" applyAlignment="1">
      <alignment horizontal="center"/>
    </xf>
    <xf numFmtId="0" fontId="0" fillId="7" borderId="0" xfId="0" applyFill="1" applyAlignment="1">
      <alignment horizontal="center"/>
    </xf>
    <xf numFmtId="0" fontId="6" fillId="7" borderId="16" xfId="0" applyFont="1" applyFill="1" applyBorder="1"/>
    <xf numFmtId="0" fontId="6" fillId="7" borderId="17" xfId="0" applyFont="1" applyFill="1" applyBorder="1" applyAlignment="1">
      <alignment horizontal="center"/>
    </xf>
    <xf numFmtId="0" fontId="7" fillId="7" borderId="0" xfId="0" applyFont="1" applyFill="1" applyAlignment="1">
      <alignment horizontal="right"/>
    </xf>
    <xf numFmtId="0" fontId="0" fillId="7" borderId="18" xfId="0" applyFill="1" applyBorder="1"/>
    <xf numFmtId="0" fontId="8" fillId="7" borderId="0" xfId="0" applyFont="1" applyFill="1" applyAlignment="1">
      <alignment horizontal="center"/>
    </xf>
    <xf numFmtId="0" fontId="7" fillId="7" borderId="0" xfId="0" applyFont="1" applyFill="1" applyBorder="1" applyAlignment="1">
      <alignment horizontal="right"/>
    </xf>
    <xf numFmtId="0" fontId="0" fillId="7" borderId="0" xfId="0" applyNumberFormat="1" applyFill="1" applyBorder="1" applyAlignment="1">
      <alignment horizontal="center"/>
    </xf>
    <xf numFmtId="0" fontId="7" fillId="7" borderId="16" xfId="0" applyFont="1" applyFill="1" applyBorder="1" applyAlignment="1">
      <alignment horizontal="right"/>
    </xf>
    <xf numFmtId="9" fontId="0" fillId="7" borderId="16" xfId="0" applyNumberFormat="1" applyFill="1" applyBorder="1" applyAlignment="1">
      <alignment horizontal="center"/>
    </xf>
    <xf numFmtId="0" fontId="7" fillId="7" borderId="17" xfId="0" applyFont="1" applyFill="1" applyBorder="1" applyAlignment="1">
      <alignment horizontal="center"/>
    </xf>
    <xf numFmtId="0" fontId="1" fillId="5" borderId="0" xfId="0" applyFont="1" applyFill="1" applyAlignment="1">
      <alignment horizontal="center"/>
    </xf>
    <xf numFmtId="0" fontId="1" fillId="3" borderId="15" xfId="0" applyFont="1" applyFill="1" applyBorder="1" applyAlignment="1">
      <alignment horizontal="center"/>
    </xf>
    <xf numFmtId="0" fontId="1" fillId="4" borderId="15" xfId="0" applyFont="1" applyFill="1" applyBorder="1" applyAlignment="1">
      <alignment horizontal="center"/>
    </xf>
  </cellXfs>
  <cellStyles count="3">
    <cellStyle name="Hyperlink" xfId="1" builtinId="8"/>
    <cellStyle name="Normal" xfId="0" builtinId="0"/>
    <cellStyle name="Percent" xfId="2" builtinId="5"/>
  </cellStyles>
  <dxfs count="16">
    <dxf>
      <numFmt numFmtId="0" formatCode="General"/>
    </dxf>
    <dxf>
      <font>
        <i/>
      </font>
      <numFmt numFmtId="13" formatCode="0%"/>
      <fill>
        <patternFill patternType="solid">
          <fgColor indexed="64"/>
          <bgColor rgb="FFFFBBAB"/>
        </patternFill>
      </fil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ill>
        <patternFill patternType="solid">
          <fgColor indexed="64"/>
          <bgColor rgb="FFFFBBAB"/>
        </patternFill>
      </fill>
      <border diagonalUp="0" diagonalDown="0">
        <left/>
        <right style="thin">
          <color theme="0" tint="-0.14999847407452621"/>
        </right>
        <top style="thin">
          <color theme="0" tint="-0.14999847407452621"/>
        </top>
        <bottom/>
        <vertical/>
        <horizontal/>
      </border>
    </dxf>
    <dxf>
      <fill>
        <patternFill patternType="solid">
          <fgColor indexed="64"/>
          <bgColor rgb="FFFFBBAB"/>
        </patternFill>
      </fil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i/>
      </font>
      <numFmt numFmtId="13" formatCode="0%"/>
      <fill>
        <patternFill patternType="solid">
          <fgColor indexed="64"/>
          <bgColor rgb="FFAFC3FB"/>
        </patternFill>
      </fill>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ill>
        <patternFill patternType="solid">
          <fgColor indexed="64"/>
          <bgColor rgb="FFAFC3FB"/>
        </patternFill>
      </fill>
      <border diagonalUp="0" diagonalDown="0">
        <left/>
        <right style="thin">
          <color theme="0" tint="-0.14999847407452621"/>
        </right>
        <top style="thin">
          <color theme="0" tint="-0.14999847407452621"/>
        </top>
        <bottom/>
        <vertical/>
        <horizontal/>
      </border>
    </dxf>
    <dxf>
      <fill>
        <patternFill patternType="solid">
          <fgColor indexed="64"/>
          <bgColor rgb="FFAFC3FB"/>
        </patternFill>
      </fill>
      <border diagonalUp="0" diagonalDown="0" outline="0">
        <left/>
        <right style="thin">
          <color theme="0" tint="-0.14999847407452621"/>
        </right>
        <top style="thin">
          <color theme="0" tint="-0.14999847407452621"/>
        </top>
        <bottom/>
      </border>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AFC3FB"/>
      <color rgb="FFFFB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D8" totalsRowShown="0" headerRowDxfId="15" headerRowCellStyle="Hyperlink">
  <autoFilter ref="A3:D8" xr:uid="{00000000-0009-0000-0100-000003000000}"/>
  <tableColumns count="4">
    <tableColumn id="10" xr3:uid="{00000000-0010-0000-0000-00000A000000}" name="Politics"/>
    <tableColumn id="1" xr3:uid="{00000000-0010-0000-0000-000001000000}" name="Scheme 9: Putnam, Olson, or Salamon Group?"/>
    <tableColumn id="2" xr3:uid="{00000000-0010-0000-0000-000002000000}" name="Scheme 5: Vulnerability of Target Community"/>
    <tableColumn id="3" xr3:uid="{00000000-0010-0000-0000-000003000000}" name="Scheme 11: Religious Nature of Organization"/>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lassifications" displayName="Classifications" ref="A3:H128" totalsRowShown="0" headerRowDxfId="14" headerRowCellStyle="Hyperlink">
  <autoFilter ref="A3:H128" xr:uid="{00000000-0009-0000-0100-000002000000}"/>
  <tableColumns count="8">
    <tableColumn id="1" xr3:uid="{00000000-0010-0000-0100-000001000000}" name="Politics"/>
    <tableColumn id="2" xr3:uid="{00000000-0010-0000-0100-000002000000}" name="EIN"/>
    <tableColumn id="11" xr3:uid="{00000000-0010-0000-0100-00000B000000}" name="Name" dataDxfId="13">
      <calculatedColumnFormula>VLOOKUP(Classifications[[#This Row],[EIN]],EINs_Names!A:B,2,FALSE)</calculatedColumnFormula>
    </tableColumn>
    <tableColumn id="3" xr3:uid="{00000000-0010-0000-0100-000003000000}" name="Mission" dataDxfId="12"/>
    <tableColumn id="4" xr3:uid="{00000000-0010-0000-0100-000004000000}" name="Scheme 9: Putnam, Olson, or Salamon Group?" dataDxfId="11"/>
    <tableColumn id="5" xr3:uid="{00000000-0010-0000-0100-000005000000}" name="Scheme 5: Vulnerability of Target Community" dataDxfId="10"/>
    <tableColumn id="6" xr3:uid="{00000000-0010-0000-0100-000006000000}" name="Scheme 11: Religious Nature of Organization" dataDxfId="9"/>
    <tableColumn id="7" xr3:uid="{00000000-0010-0000-0100-000007000000}" name="Column1" dataDxfId="8"/>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2:J18" totalsRowShown="0">
  <autoFilter ref="B2:J18" xr:uid="{00000000-0009-0000-0100-000004000000}"/>
  <tableColumns count="9">
    <tableColumn id="1" xr3:uid="{00000000-0010-0000-0200-000001000000}" name="Summary of Mission Classifications" dataDxfId="7"/>
    <tableColumn id="2" xr3:uid="{00000000-0010-0000-0200-000002000000}" name="#D" dataDxfId="6"/>
    <tableColumn id="7" xr3:uid="{00000000-0010-0000-0200-000007000000}" name="% of D" dataDxfId="5" dataCellStyle="Percent">
      <calculatedColumnFormula>Table4[[#This Row],['#D]]/$M$3</calculatedColumnFormula>
    </tableColumn>
    <tableColumn id="3" xr3:uid="{00000000-0010-0000-0200-000003000000}" name="% of Total" dataDxfId="4" dataCellStyle="Percent">
      <calculatedColumnFormula>C3/10</calculatedColumnFormula>
    </tableColumn>
    <tableColumn id="4" xr3:uid="{00000000-0010-0000-0200-000004000000}" name="#R" dataDxfId="3"/>
    <tableColumn id="8" xr3:uid="{00000000-0010-0000-0200-000008000000}" name="% of R" dataDxfId="2" dataCellStyle="Percent">
      <calculatedColumnFormula>Table4[[#This Row],['#R]]/$M$4</calculatedColumnFormula>
    </tableColumn>
    <tableColumn id="5" xr3:uid="{00000000-0010-0000-0200-000005000000}" name="% of Total2" dataDxfId="1" dataCellStyle="Percent">
      <calculatedColumnFormula>F3/10</calculatedColumnFormula>
    </tableColumn>
    <tableColumn id="6" xr3:uid="{00000000-0010-0000-0200-000006000000}" name="#D minus _x000a_#R" dataDxfId="0">
      <calculatedColumnFormula>IF(Table4[[#This Row],['#D]]="","",Table4[[#This Row],['#D]]-Table4[[#This Row],['#R]])</calculatedColumnFormula>
    </tableColumn>
    <tableColumn id="9" xr3:uid="{00000000-0010-0000-0200-000009000000}" name="%D minus %R _x000a_(in % points)" dataCellStyle="Percent">
      <calculatedColumnFormula>Table4[[#This Row],[% of D]]-Table4[[#This Row],[% of R]]</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opLeftCell="A2" workbookViewId="0">
      <selection activeCell="D5" sqref="D5:D7"/>
    </sheetView>
  </sheetViews>
  <sheetFormatPr defaultRowHeight="14.4" x14ac:dyDescent="0.55000000000000004"/>
  <cols>
    <col min="1" max="1" width="11.15625" bestFit="1" customWidth="1"/>
    <col min="2" max="2" width="29.83984375" customWidth="1"/>
    <col min="3" max="3" width="25.15625" customWidth="1"/>
    <col min="4" max="4" width="28.26171875" customWidth="1"/>
  </cols>
  <sheetData>
    <row r="1" spans="1:4" ht="20.399999999999999" x14ac:dyDescent="0.75">
      <c r="B1" s="3" t="s">
        <v>26</v>
      </c>
    </row>
    <row r="2" spans="1:4" ht="14.7" thickBot="1" x14ac:dyDescent="0.6"/>
    <row r="3" spans="1:4" ht="29.1" thickBot="1" x14ac:dyDescent="0.6">
      <c r="A3" s="8" t="s">
        <v>11</v>
      </c>
      <c r="B3" s="4" t="s">
        <v>445</v>
      </c>
      <c r="C3" s="4" t="s">
        <v>446</v>
      </c>
      <c r="D3" s="4" t="s">
        <v>450</v>
      </c>
    </row>
    <row r="4" spans="1:4" x14ac:dyDescent="0.55000000000000004">
      <c r="B4" s="5"/>
      <c r="C4" s="4"/>
      <c r="D4" s="4"/>
    </row>
    <row r="5" spans="1:4" x14ac:dyDescent="0.55000000000000004">
      <c r="A5" t="s">
        <v>13</v>
      </c>
      <c r="B5" t="s">
        <v>24</v>
      </c>
      <c r="C5" t="s">
        <v>447</v>
      </c>
      <c r="D5" t="s">
        <v>451</v>
      </c>
    </row>
    <row r="6" spans="1:4" x14ac:dyDescent="0.55000000000000004">
      <c r="A6" t="s">
        <v>1</v>
      </c>
      <c r="B6" t="s">
        <v>25</v>
      </c>
      <c r="C6" t="s">
        <v>448</v>
      </c>
      <c r="D6" t="s">
        <v>452</v>
      </c>
    </row>
    <row r="7" spans="1:4" x14ac:dyDescent="0.55000000000000004">
      <c r="B7" t="s">
        <v>341</v>
      </c>
      <c r="C7" t="s">
        <v>449</v>
      </c>
      <c r="D7" t="s">
        <v>449</v>
      </c>
    </row>
    <row r="8" spans="1:4" x14ac:dyDescent="0.55000000000000004">
      <c r="B8" t="s">
        <v>449</v>
      </c>
    </row>
  </sheetData>
  <hyperlinks>
    <hyperlink ref="C3" location="'Mission Classifications'!F3" display="Scheme 5: Vulnerability of Target Community" xr:uid="{00000000-0004-0000-0000-000000000000}"/>
    <hyperlink ref="D3" location="'Mission Classifications'!G3" display="Scheme 11: Religious Nature of Organization" xr:uid="{00000000-0004-0000-0000-000001000000}"/>
    <hyperlink ref="B3" location="'Mission Classifications'!E3" display="Scheme 9: Putnam, Olson, or Salamon Group?" xr:uid="{00000000-0004-0000-0000-000002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28"/>
  <sheetViews>
    <sheetView zoomScale="80" zoomScaleNormal="80" workbookViewId="0">
      <selection activeCell="E129" sqref="E129"/>
    </sheetView>
  </sheetViews>
  <sheetFormatPr defaultRowHeight="14.4" x14ac:dyDescent="0.55000000000000004"/>
  <cols>
    <col min="1" max="1" width="5.578125" customWidth="1"/>
    <col min="2" max="2" width="5.41796875" customWidth="1"/>
    <col min="3" max="3" width="35.15625" customWidth="1"/>
    <col min="4" max="4" width="84.83984375" customWidth="1"/>
    <col min="5" max="5" width="23.68359375" customWidth="1"/>
    <col min="6" max="6" width="21.68359375" customWidth="1"/>
    <col min="7" max="7" width="23.68359375" customWidth="1"/>
  </cols>
  <sheetData>
    <row r="2" spans="1:8" x14ac:dyDescent="0.55000000000000004">
      <c r="A2" t="s">
        <v>11</v>
      </c>
      <c r="B2" t="s">
        <v>12</v>
      </c>
      <c r="C2" t="s">
        <v>27</v>
      </c>
      <c r="D2" t="s">
        <v>0</v>
      </c>
      <c r="E2" t="s">
        <v>453</v>
      </c>
      <c r="F2" t="s">
        <v>454</v>
      </c>
      <c r="G2" t="s">
        <v>451</v>
      </c>
    </row>
    <row r="3" spans="1:8" s="1" customFormat="1" ht="28.8" x14ac:dyDescent="0.55000000000000004">
      <c r="A3" s="1" t="s">
        <v>11</v>
      </c>
      <c r="B3" s="1" t="s">
        <v>12</v>
      </c>
      <c r="C3" s="1" t="s">
        <v>27</v>
      </c>
      <c r="D3" s="1" t="s">
        <v>0</v>
      </c>
      <c r="E3" s="4" t="s">
        <v>445</v>
      </c>
      <c r="F3" s="4" t="s">
        <v>446</v>
      </c>
      <c r="G3" s="4" t="s">
        <v>450</v>
      </c>
      <c r="H3" s="4" t="s">
        <v>474</v>
      </c>
    </row>
    <row r="4" spans="1:8" x14ac:dyDescent="0.55000000000000004">
      <c r="A4" t="s">
        <v>13</v>
      </c>
      <c r="B4">
        <v>261662003</v>
      </c>
      <c r="C4" s="1" t="str">
        <f>VLOOKUP(Classifications[[#This Row],[EIN]],EINs_Names!A:B,2,FALSE)</f>
        <v xml:space="preserve">AUSTIN SAMARITANS                                           </v>
      </c>
      <c r="D4" s="1" t="s">
        <v>14</v>
      </c>
      <c r="E4" s="1" t="s">
        <v>24</v>
      </c>
      <c r="F4" s="1" t="s">
        <v>447</v>
      </c>
      <c r="G4" s="1" t="s">
        <v>451</v>
      </c>
      <c r="H4" s="1"/>
    </row>
    <row r="5" spans="1:8" ht="28.8" x14ac:dyDescent="0.55000000000000004">
      <c r="A5" t="s">
        <v>13</v>
      </c>
      <c r="B5">
        <v>742905893</v>
      </c>
      <c r="C5" s="1" t="str">
        <f>VLOOKUP(Classifications[[#This Row],[EIN]],EINs_Names!A:B,2,FALSE)</f>
        <v xml:space="preserve">RAISING AUSTIN INC                                          </v>
      </c>
      <c r="D5" s="1" t="s">
        <v>15</v>
      </c>
      <c r="E5" s="1" t="s">
        <v>25</v>
      </c>
      <c r="F5" s="1" t="s">
        <v>448</v>
      </c>
      <c r="G5" s="1" t="s">
        <v>452</v>
      </c>
      <c r="H5" s="1"/>
    </row>
    <row r="6" spans="1:8" ht="28.8" x14ac:dyDescent="0.55000000000000004">
      <c r="A6" t="s">
        <v>13</v>
      </c>
      <c r="B6">
        <v>752048261</v>
      </c>
      <c r="C6" s="1" t="str">
        <f>VLOOKUP(Classifications[[#This Row],[EIN]],EINs_Names!A:B,2,FALSE)</f>
        <v xml:space="preserve">DALLAS WOMENS FOUNDATION                                    </v>
      </c>
      <c r="D6" s="1" t="s">
        <v>16</v>
      </c>
      <c r="E6" s="1" t="s">
        <v>24</v>
      </c>
      <c r="F6" s="1" t="s">
        <v>447</v>
      </c>
      <c r="G6" s="1" t="s">
        <v>452</v>
      </c>
      <c r="H6" s="1"/>
    </row>
    <row r="7" spans="1:8" x14ac:dyDescent="0.55000000000000004">
      <c r="A7" t="s">
        <v>13</v>
      </c>
      <c r="B7">
        <v>954196238</v>
      </c>
      <c r="C7" s="1" t="str">
        <f>VLOOKUP(Classifications[[#This Row],[EIN]],EINs_Names!A:B,2,FALSE)</f>
        <v xml:space="preserve">NSHMBA FOUNDATION                                           </v>
      </c>
      <c r="D7" s="1" t="s">
        <v>17</v>
      </c>
      <c r="E7" s="1" t="s">
        <v>25</v>
      </c>
      <c r="F7" s="1" t="s">
        <v>447</v>
      </c>
      <c r="G7" s="1" t="s">
        <v>452</v>
      </c>
      <c r="H7" s="1"/>
    </row>
    <row r="8" spans="1:8" ht="28.8" x14ac:dyDescent="0.55000000000000004">
      <c r="A8" t="s">
        <v>13</v>
      </c>
      <c r="B8">
        <v>742967809</v>
      </c>
      <c r="C8" s="1" t="str">
        <f>VLOOKUP(Classifications[[#This Row],[EIN]],EINs_Names!A:B,2,FALSE)</f>
        <v xml:space="preserve">HEARTGIFT FOUNDATION                                        </v>
      </c>
      <c r="D8" s="1" t="s">
        <v>18</v>
      </c>
      <c r="E8" s="1" t="s">
        <v>341</v>
      </c>
      <c r="F8" s="1" t="s">
        <v>447</v>
      </c>
      <c r="G8" s="1" t="s">
        <v>452</v>
      </c>
      <c r="H8" s="1"/>
    </row>
    <row r="9" spans="1:8" ht="57.6" x14ac:dyDescent="0.55000000000000004">
      <c r="A9" t="s">
        <v>13</v>
      </c>
      <c r="B9">
        <v>331005768</v>
      </c>
      <c r="C9" s="1" t="str">
        <f>VLOOKUP(Classifications[[#This Row],[EIN]],EINs_Names!A:B,2,FALSE)</f>
        <v xml:space="preserve">HALO SCHOOL                                                 </v>
      </c>
      <c r="D9" s="1" t="s">
        <v>19</v>
      </c>
      <c r="E9" s="1" t="s">
        <v>341</v>
      </c>
      <c r="F9" s="1" t="s">
        <v>447</v>
      </c>
      <c r="G9" s="1" t="s">
        <v>452</v>
      </c>
      <c r="H9" s="1"/>
    </row>
    <row r="10" spans="1:8" ht="28.8" x14ac:dyDescent="0.55000000000000004">
      <c r="A10" t="s">
        <v>13</v>
      </c>
      <c r="B10">
        <v>205679174</v>
      </c>
      <c r="C10" s="1" t="str">
        <f>VLOOKUP(Classifications[[#This Row],[EIN]],EINs_Names!A:B,2,FALSE)</f>
        <v xml:space="preserve">RIO GRANDE VALLEY DIABETESASSOCIATION                       </v>
      </c>
      <c r="D10" s="1" t="s">
        <v>20</v>
      </c>
      <c r="E10" s="1" t="s">
        <v>341</v>
      </c>
      <c r="F10" s="1" t="s">
        <v>447</v>
      </c>
      <c r="G10" s="1" t="s">
        <v>452</v>
      </c>
      <c r="H10" s="1"/>
    </row>
    <row r="11" spans="1:8" ht="43.2" x14ac:dyDescent="0.55000000000000004">
      <c r="A11" t="s">
        <v>13</v>
      </c>
      <c r="B11">
        <v>730643310</v>
      </c>
      <c r="C11" s="1" t="str">
        <f>VLOOKUP(Classifications[[#This Row],[EIN]],EINs_Names!A:B,2,FALSE)</f>
        <v xml:space="preserve">ARTHRITIS FOUNDATION INC                                    </v>
      </c>
      <c r="D11" s="1" t="s">
        <v>21</v>
      </c>
      <c r="E11" s="1" t="s">
        <v>341</v>
      </c>
      <c r="F11" s="1" t="s">
        <v>447</v>
      </c>
      <c r="G11" s="1" t="s">
        <v>452</v>
      </c>
      <c r="H11" s="1"/>
    </row>
    <row r="12" spans="1:8" ht="28.8" x14ac:dyDescent="0.55000000000000004">
      <c r="A12" t="s">
        <v>13</v>
      </c>
      <c r="B12">
        <v>752931604</v>
      </c>
      <c r="C12" s="1" t="str">
        <f>VLOOKUP(Classifications[[#This Row],[EIN]],EINs_Names!A:B,2,FALSE)</f>
        <v xml:space="preserve">MANNA WORLDWIDE INC                                         </v>
      </c>
      <c r="D12" s="1" t="s">
        <v>22</v>
      </c>
      <c r="E12" s="1" t="s">
        <v>341</v>
      </c>
      <c r="F12" s="1" t="s">
        <v>447</v>
      </c>
      <c r="G12" s="1" t="s">
        <v>451</v>
      </c>
      <c r="H12" s="1"/>
    </row>
    <row r="13" spans="1:8" ht="28.8" x14ac:dyDescent="0.55000000000000004">
      <c r="A13" t="s">
        <v>13</v>
      </c>
      <c r="B13">
        <v>751728505</v>
      </c>
      <c r="C13" s="1" t="str">
        <f>VLOOKUP(Classifications[[#This Row],[EIN]],EINs_Names!A:B,2,FALSE)</f>
        <v xml:space="preserve">MI ESCUELITA PRESCHOOL INC                                  </v>
      </c>
      <c r="D13" s="1" t="s">
        <v>23</v>
      </c>
      <c r="E13" s="1" t="s">
        <v>341</v>
      </c>
      <c r="F13" s="1" t="s">
        <v>447</v>
      </c>
      <c r="G13" s="1" t="s">
        <v>452</v>
      </c>
      <c r="H13" s="1"/>
    </row>
    <row r="14" spans="1:8" ht="28.8" x14ac:dyDescent="0.55000000000000004">
      <c r="A14" t="s">
        <v>13</v>
      </c>
      <c r="B14">
        <v>751575599</v>
      </c>
      <c r="C14" s="1" t="str">
        <f>VLOOKUP(Classifications[[#This Row],[EIN]],EINs_Names!A:B,2,FALSE)</f>
        <v xml:space="preserve">DEAF ACTION CENTER                                          </v>
      </c>
      <c r="D14" s="1" t="s">
        <v>342</v>
      </c>
      <c r="E14" s="1" t="s">
        <v>341</v>
      </c>
      <c r="F14" s="1" t="s">
        <v>447</v>
      </c>
      <c r="G14" s="1" t="s">
        <v>452</v>
      </c>
      <c r="H14" s="1"/>
    </row>
    <row r="15" spans="1:8" x14ac:dyDescent="0.55000000000000004">
      <c r="A15" t="s">
        <v>13</v>
      </c>
      <c r="B15">
        <v>222858448</v>
      </c>
      <c r="C15" s="1" t="str">
        <f>VLOOKUP(Classifications[[#This Row],[EIN]],EINs_Names!A:B,2,FALSE)</f>
        <v xml:space="preserve">GOOD NEWS FOR THE CRESCENT WORLD                            </v>
      </c>
      <c r="D15" s="1" t="s">
        <v>343</v>
      </c>
      <c r="E15" s="1" t="s">
        <v>24</v>
      </c>
      <c r="F15" s="1" t="s">
        <v>448</v>
      </c>
      <c r="G15" s="1" t="s">
        <v>451</v>
      </c>
      <c r="H15" s="1"/>
    </row>
    <row r="16" spans="1:8" ht="28.8" x14ac:dyDescent="0.55000000000000004">
      <c r="A16" t="s">
        <v>13</v>
      </c>
      <c r="B16">
        <v>237055464</v>
      </c>
      <c r="C16" s="1" t="str">
        <f>VLOOKUP(Classifications[[#This Row],[EIN]],EINs_Names!A:B,2,FALSE)</f>
        <v xml:space="preserve">SERTOMA INTERNATIONAL SPONSORSHIP FUND                      </v>
      </c>
      <c r="D16" s="1" t="s">
        <v>344</v>
      </c>
      <c r="E16" s="1" t="s">
        <v>24</v>
      </c>
      <c r="F16" s="1" t="s">
        <v>448</v>
      </c>
      <c r="G16" s="1" t="s">
        <v>452</v>
      </c>
      <c r="H16" s="1"/>
    </row>
    <row r="17" spans="1:8" ht="57.6" x14ac:dyDescent="0.55000000000000004">
      <c r="A17" t="s">
        <v>13</v>
      </c>
      <c r="B17">
        <v>740896285</v>
      </c>
      <c r="C17" s="1" t="str">
        <f>VLOOKUP(Classifications[[#This Row],[EIN]],EINs_Names!A:B,2,FALSE)</f>
        <v xml:space="preserve">SHERIFFS ASSOCIATION OF TEXAS INC                           </v>
      </c>
      <c r="D17" s="1" t="s">
        <v>345</v>
      </c>
      <c r="E17" s="1" t="s">
        <v>25</v>
      </c>
      <c r="F17" s="1" t="s">
        <v>448</v>
      </c>
      <c r="G17" s="1" t="s">
        <v>452</v>
      </c>
      <c r="H17" s="1"/>
    </row>
    <row r="18" spans="1:8" ht="43.2" x14ac:dyDescent="0.55000000000000004">
      <c r="A18" t="s">
        <v>13</v>
      </c>
      <c r="B18">
        <v>742252691</v>
      </c>
      <c r="C18" s="1" t="str">
        <f>VLOOKUP(Classifications[[#This Row],[EIN]],EINs_Names!A:B,2,FALSE)</f>
        <v xml:space="preserve">AUSTIN CHAMBER MUSIC CENTER                                 </v>
      </c>
      <c r="D18" s="1" t="s">
        <v>346</v>
      </c>
      <c r="E18" s="1" t="s">
        <v>24</v>
      </c>
      <c r="F18" s="1" t="s">
        <v>448</v>
      </c>
      <c r="G18" s="1" t="s">
        <v>452</v>
      </c>
      <c r="H18" s="1"/>
    </row>
    <row r="19" spans="1:8" ht="43.2" x14ac:dyDescent="0.55000000000000004">
      <c r="A19" t="s">
        <v>13</v>
      </c>
      <c r="B19">
        <v>751590896</v>
      </c>
      <c r="C19" s="1" t="str">
        <f>VLOOKUP(Classifications[[#This Row],[EIN]],EINs_Names!A:B,2,FALSE)</f>
        <v xml:space="preserve">FAMILY PLACE INC                                            </v>
      </c>
      <c r="D19" s="1" t="s">
        <v>347</v>
      </c>
      <c r="E19" s="1" t="s">
        <v>341</v>
      </c>
      <c r="F19" s="1" t="s">
        <v>447</v>
      </c>
      <c r="G19" s="1" t="s">
        <v>452</v>
      </c>
      <c r="H19" s="1"/>
    </row>
    <row r="20" spans="1:8" ht="28.8" x14ac:dyDescent="0.55000000000000004">
      <c r="A20" t="s">
        <v>13</v>
      </c>
      <c r="B20">
        <v>751714221</v>
      </c>
      <c r="C20" s="1" t="str">
        <f>VLOOKUP(Classifications[[#This Row],[EIN]],EINs_Names!A:B,2,FALSE)</f>
        <v xml:space="preserve">PROMOTIONAL PRODUCTS EDUCATION FOUNDATION                   </v>
      </c>
      <c r="D20" s="1" t="s">
        <v>348</v>
      </c>
      <c r="E20" s="1" t="s">
        <v>24</v>
      </c>
      <c r="F20" s="1" t="s">
        <v>448</v>
      </c>
      <c r="G20" s="1" t="s">
        <v>452</v>
      </c>
      <c r="H20" s="1"/>
    </row>
    <row r="21" spans="1:8" ht="43.2" x14ac:dyDescent="0.55000000000000004">
      <c r="A21" t="s">
        <v>13</v>
      </c>
      <c r="B21">
        <v>203712189</v>
      </c>
      <c r="C21" s="1" t="str">
        <f>VLOOKUP(Classifications[[#This Row],[EIN]],EINs_Names!A:B,2,FALSE)</f>
        <v xml:space="preserve">HILLEL THE FOUNDATION FOR JEWISH CAMPUS LIFE                </v>
      </c>
      <c r="D21" s="1" t="s">
        <v>349</v>
      </c>
      <c r="E21" s="1" t="s">
        <v>24</v>
      </c>
      <c r="F21" s="1" t="s">
        <v>447</v>
      </c>
      <c r="G21" s="1" t="s">
        <v>451</v>
      </c>
      <c r="H21" s="1"/>
    </row>
    <row r="22" spans="1:8" ht="28.8" x14ac:dyDescent="0.55000000000000004">
      <c r="A22" t="s">
        <v>13</v>
      </c>
      <c r="B22">
        <v>742630425</v>
      </c>
      <c r="C22" s="1" t="str">
        <f>VLOOKUP(Classifications[[#This Row],[EIN]],EINs_Names!A:B,2,FALSE)</f>
        <v xml:space="preserve">LITTLE LEAGUE BASEBALL INC                                  </v>
      </c>
      <c r="D22" s="1" t="s">
        <v>350</v>
      </c>
      <c r="E22" s="1" t="s">
        <v>24</v>
      </c>
      <c r="F22" s="1" t="s">
        <v>448</v>
      </c>
      <c r="G22" s="1" t="s">
        <v>452</v>
      </c>
      <c r="H22" s="1"/>
    </row>
    <row r="23" spans="1:8" x14ac:dyDescent="0.55000000000000004">
      <c r="A23" t="s">
        <v>13</v>
      </c>
      <c r="B23">
        <v>262087882</v>
      </c>
      <c r="C23" s="1" t="str">
        <f>VLOOKUP(Classifications[[#This Row],[EIN]],EINs_Names!A:B,2,FALSE)</f>
        <v xml:space="preserve">RAISE TEXAS                                                 </v>
      </c>
      <c r="D23" s="1" t="s">
        <v>351</v>
      </c>
      <c r="E23" s="1" t="s">
        <v>24</v>
      </c>
      <c r="F23" s="1" t="s">
        <v>448</v>
      </c>
      <c r="G23" s="1" t="s">
        <v>452</v>
      </c>
      <c r="H23" s="1"/>
    </row>
    <row r="24" spans="1:8" x14ac:dyDescent="0.55000000000000004">
      <c r="A24" t="s">
        <v>13</v>
      </c>
      <c r="B24">
        <v>742140353</v>
      </c>
      <c r="C24" s="12" t="str">
        <f>VLOOKUP(Classifications[[#This Row],[EIN]],EINs_Names!A:B,2,FALSE)</f>
        <v xml:space="preserve">CAPITAL AREA CRIME STOPPERS INC                             </v>
      </c>
      <c r="D24" s="1" t="s">
        <v>352</v>
      </c>
      <c r="E24" s="1" t="s">
        <v>24</v>
      </c>
      <c r="F24" s="1" t="s">
        <v>448</v>
      </c>
      <c r="G24" s="1" t="s">
        <v>452</v>
      </c>
      <c r="H24" s="1"/>
    </row>
    <row r="25" spans="1:8" x14ac:dyDescent="0.55000000000000004">
      <c r="A25" t="s">
        <v>13</v>
      </c>
      <c r="B25">
        <v>751369880</v>
      </c>
      <c r="C25" s="12" t="str">
        <f>VLOOKUP(Classifications[[#This Row],[EIN]],EINs_Names!A:B,2,FALSE)</f>
        <v xml:space="preserve">AGAPE BROADCASTING FOUNDATION INC                           </v>
      </c>
      <c r="D25" s="1" t="s">
        <v>353</v>
      </c>
      <c r="E25" s="1" t="s">
        <v>24</v>
      </c>
      <c r="F25" s="1" t="s">
        <v>447</v>
      </c>
      <c r="G25" s="1" t="s">
        <v>452</v>
      </c>
      <c r="H25" s="1"/>
    </row>
    <row r="26" spans="1:8" ht="28.8" x14ac:dyDescent="0.55000000000000004">
      <c r="A26" t="s">
        <v>13</v>
      </c>
      <c r="B26">
        <v>742783731</v>
      </c>
      <c r="C26" s="12" t="str">
        <f>VLOOKUP(Classifications[[#This Row],[EIN]],EINs_Names!A:B,2,FALSE)</f>
        <v xml:space="preserve">CHILDRENS ADVOCACY CENTER OF LAREDO WEBB COUNTY             </v>
      </c>
      <c r="D26" s="1" t="s">
        <v>354</v>
      </c>
      <c r="E26" s="1" t="s">
        <v>341</v>
      </c>
      <c r="F26" s="1" t="s">
        <v>447</v>
      </c>
      <c r="G26" s="1" t="s">
        <v>452</v>
      </c>
      <c r="H26" s="1"/>
    </row>
    <row r="27" spans="1:8" ht="28.8" x14ac:dyDescent="0.55000000000000004">
      <c r="A27" t="s">
        <v>13</v>
      </c>
      <c r="B27">
        <v>751770140</v>
      </c>
      <c r="C27" s="12" t="str">
        <f>VLOOKUP(Classifications[[#This Row],[EIN]],EINs_Names!A:B,2,FALSE)</f>
        <v xml:space="preserve">THE CONCILIO                                                </v>
      </c>
      <c r="D27" s="1" t="s">
        <v>355</v>
      </c>
      <c r="E27" s="1" t="s">
        <v>341</v>
      </c>
      <c r="F27" s="1" t="s">
        <v>447</v>
      </c>
      <c r="G27" s="1" t="s">
        <v>452</v>
      </c>
      <c r="H27" s="1" t="s">
        <v>473</v>
      </c>
    </row>
    <row r="28" spans="1:8" x14ac:dyDescent="0.55000000000000004">
      <c r="A28" t="s">
        <v>13</v>
      </c>
      <c r="B28">
        <v>742269739</v>
      </c>
      <c r="C28" s="12" t="str">
        <f>VLOOKUP(Classifications[[#This Row],[EIN]],EINs_Names!A:B,2,FALSE)</f>
        <v xml:space="preserve">COMMUNITY HEALTH DEVELOPMENT INC                            </v>
      </c>
      <c r="D28" s="1" t="s">
        <v>356</v>
      </c>
      <c r="E28" s="1" t="s">
        <v>341</v>
      </c>
      <c r="F28" s="1" t="s">
        <v>448</v>
      </c>
      <c r="G28" s="1" t="s">
        <v>452</v>
      </c>
      <c r="H28" s="1"/>
    </row>
    <row r="29" spans="1:8" ht="28.8" x14ac:dyDescent="0.55000000000000004">
      <c r="A29" t="s">
        <v>13</v>
      </c>
      <c r="B29">
        <v>752144518</v>
      </c>
      <c r="C29" s="12" t="str">
        <f>VLOOKUP(Classifications[[#This Row],[EIN]],EINs_Names!A:B,2,FALSE)</f>
        <v xml:space="preserve">PWA COALITION OF DALLAS INC                                 </v>
      </c>
      <c r="D29" s="1" t="s">
        <v>357</v>
      </c>
      <c r="E29" s="1" t="s">
        <v>341</v>
      </c>
      <c r="F29" s="1" t="s">
        <v>447</v>
      </c>
      <c r="G29" s="1" t="s">
        <v>452</v>
      </c>
      <c r="H29" s="1"/>
    </row>
    <row r="30" spans="1:8" ht="28.8" x14ac:dyDescent="0.55000000000000004">
      <c r="A30" t="s">
        <v>13</v>
      </c>
      <c r="B30">
        <v>582069891</v>
      </c>
      <c r="C30" s="12" t="str">
        <f>VLOOKUP(Classifications[[#This Row],[EIN]],EINs_Names!A:B,2,FALSE)</f>
        <v xml:space="preserve">TECO THEATRICAL PRODUCTIONS INC                             </v>
      </c>
      <c r="D30" s="1" t="s">
        <v>358</v>
      </c>
      <c r="E30" s="1" t="s">
        <v>24</v>
      </c>
      <c r="F30" s="1" t="s">
        <v>448</v>
      </c>
      <c r="G30" s="1" t="s">
        <v>452</v>
      </c>
      <c r="H30" s="1"/>
    </row>
    <row r="31" spans="1:8" ht="43.2" x14ac:dyDescent="0.55000000000000004">
      <c r="A31" t="s">
        <v>13</v>
      </c>
      <c r="B31">
        <v>752396057</v>
      </c>
      <c r="C31" s="12" t="str">
        <f>VLOOKUP(Classifications[[#This Row],[EIN]],EINs_Names!A:B,2,FALSE)</f>
        <v xml:space="preserve">LEARNING FOR LIFE                                           </v>
      </c>
      <c r="D31" s="1" t="s">
        <v>359</v>
      </c>
      <c r="E31" s="1" t="s">
        <v>341</v>
      </c>
      <c r="F31" s="1" t="s">
        <v>448</v>
      </c>
      <c r="G31" s="1" t="s">
        <v>452</v>
      </c>
      <c r="H31" s="1"/>
    </row>
    <row r="32" spans="1:8" x14ac:dyDescent="0.55000000000000004">
      <c r="A32" t="s">
        <v>13</v>
      </c>
      <c r="B32">
        <v>746053497</v>
      </c>
      <c r="C32" s="12" t="str">
        <f>VLOOKUP(Classifications[[#This Row],[EIN]],EINs_Names!A:B,2,FALSE)</f>
        <v xml:space="preserve">YWCA OF GREATER AUSTIN                                      </v>
      </c>
      <c r="D32" s="1" t="s">
        <v>360</v>
      </c>
      <c r="E32" s="1" t="s">
        <v>24</v>
      </c>
      <c r="F32" s="1" t="s">
        <v>447</v>
      </c>
      <c r="G32" s="1" t="s">
        <v>452</v>
      </c>
      <c r="H32" s="1"/>
    </row>
    <row r="33" spans="1:8" ht="43.2" x14ac:dyDescent="0.55000000000000004">
      <c r="A33" t="s">
        <v>13</v>
      </c>
      <c r="B33">
        <v>421570908</v>
      </c>
      <c r="C33" s="12" t="str">
        <f>VLOOKUP(Classifications[[#This Row],[EIN]],EINs_Names!A:B,2,FALSE)</f>
        <v xml:space="preserve">BRENT WOODALL FOUNDATION FOR EXCEPTIONAL CHILDREN           </v>
      </c>
      <c r="D33" s="1" t="s">
        <v>361</v>
      </c>
      <c r="E33" s="1" t="s">
        <v>341</v>
      </c>
      <c r="F33" s="1" t="s">
        <v>448</v>
      </c>
      <c r="G33" s="1" t="s">
        <v>452</v>
      </c>
      <c r="H33" s="1"/>
    </row>
    <row r="34" spans="1:8" ht="43.2" x14ac:dyDescent="0.55000000000000004">
      <c r="A34" t="s">
        <v>13</v>
      </c>
      <c r="B34">
        <v>237080246</v>
      </c>
      <c r="C34" s="12" t="str">
        <f>VLOOKUP(Classifications[[#This Row],[EIN]],EINs_Names!A:B,2,FALSE)</f>
        <v xml:space="preserve">ALLIANCE FRANCAISE D AUSTIN TEXAS                           </v>
      </c>
      <c r="D34" s="1" t="s">
        <v>362</v>
      </c>
      <c r="E34" s="1" t="s">
        <v>24</v>
      </c>
      <c r="F34" s="1" t="s">
        <v>448</v>
      </c>
      <c r="G34" s="1" t="s">
        <v>452</v>
      </c>
      <c r="H34" s="1"/>
    </row>
    <row r="35" spans="1:8" ht="28.8" x14ac:dyDescent="0.55000000000000004">
      <c r="A35" t="s">
        <v>13</v>
      </c>
      <c r="B35">
        <v>311733348</v>
      </c>
      <c r="C35" s="12" t="str">
        <f>VLOOKUP(Classifications[[#This Row],[EIN]],EINs_Names!A:B,2,FALSE)</f>
        <v xml:space="preserve">ANNAM COMMUNITY DEVELOPMENT CORPORATION                     </v>
      </c>
      <c r="D35" s="1" t="s">
        <v>363</v>
      </c>
      <c r="E35" s="1" t="s">
        <v>341</v>
      </c>
      <c r="F35" s="1" t="s">
        <v>447</v>
      </c>
      <c r="G35" s="1" t="s">
        <v>452</v>
      </c>
      <c r="H35" s="1"/>
    </row>
    <row r="36" spans="1:8" ht="28.8" x14ac:dyDescent="0.55000000000000004">
      <c r="A36" t="s">
        <v>13</v>
      </c>
      <c r="B36">
        <v>752941132</v>
      </c>
      <c r="C36" s="12" t="str">
        <f>VLOOKUP(Classifications[[#This Row],[EIN]],EINs_Names!A:B,2,FALSE)</f>
        <v xml:space="preserve">ARLINGTON SYMPHONY ORCHESTRA INC                            </v>
      </c>
      <c r="D36" s="1" t="s">
        <v>364</v>
      </c>
      <c r="E36" s="1" t="s">
        <v>24</v>
      </c>
      <c r="F36" s="1" t="s">
        <v>448</v>
      </c>
      <c r="G36" s="1" t="s">
        <v>452</v>
      </c>
      <c r="H36" s="1"/>
    </row>
    <row r="37" spans="1:8" ht="72" x14ac:dyDescent="0.55000000000000004">
      <c r="A37" t="s">
        <v>13</v>
      </c>
      <c r="B37">
        <v>741605474</v>
      </c>
      <c r="C37" s="12" t="str">
        <f>VLOOKUP(Classifications[[#This Row],[EIN]],EINs_Names!A:B,2,FALSE)</f>
        <v xml:space="preserve">TEXAS ASSOCIATION OF SECONDARY SCHOOL PRINCIPALS            </v>
      </c>
      <c r="D37" s="1" t="s">
        <v>365</v>
      </c>
      <c r="E37" s="1" t="s">
        <v>25</v>
      </c>
      <c r="F37" s="1" t="s">
        <v>448</v>
      </c>
      <c r="G37" s="1" t="s">
        <v>452</v>
      </c>
      <c r="H37" s="1"/>
    </row>
    <row r="38" spans="1:8" ht="28.8" x14ac:dyDescent="0.55000000000000004">
      <c r="A38" t="s">
        <v>13</v>
      </c>
      <c r="B38">
        <v>202968508</v>
      </c>
      <c r="C38" s="12" t="str">
        <f>VLOOKUP(Classifications[[#This Row],[EIN]],EINs_Names!A:B,2,FALSE)</f>
        <v xml:space="preserve">GALVESTON COUNTY ECONOMIC ALLIANCE FOUNDATION INC           </v>
      </c>
      <c r="D38" s="1" t="s">
        <v>366</v>
      </c>
      <c r="E38" s="1" t="s">
        <v>25</v>
      </c>
      <c r="F38" s="1" t="s">
        <v>448</v>
      </c>
      <c r="G38" s="1" t="s">
        <v>452</v>
      </c>
      <c r="H38" s="1"/>
    </row>
    <row r="39" spans="1:8" ht="28.8" x14ac:dyDescent="0.55000000000000004">
      <c r="A39" t="s">
        <v>13</v>
      </c>
      <c r="B39">
        <v>320213398</v>
      </c>
      <c r="C39" s="12" t="str">
        <f>VLOOKUP(Classifications[[#This Row],[EIN]],EINs_Names!A:B,2,FALSE)</f>
        <v xml:space="preserve">THE@JAMES ALAN COX FOUNDATION FOR STUDENT PHOTOGRAPHERS     </v>
      </c>
      <c r="D39" s="1" t="s">
        <v>367</v>
      </c>
      <c r="E39" s="1" t="s">
        <v>24</v>
      </c>
      <c r="F39" s="1" t="s">
        <v>448</v>
      </c>
      <c r="G39" s="1" t="s">
        <v>452</v>
      </c>
      <c r="H39" s="1"/>
    </row>
    <row r="40" spans="1:8" ht="28.8" x14ac:dyDescent="0.55000000000000004">
      <c r="A40" t="s">
        <v>13</v>
      </c>
      <c r="B40">
        <v>752587342</v>
      </c>
      <c r="C40" s="12" t="str">
        <f>VLOOKUP(Classifications[[#This Row],[EIN]],EINs_Names!A:B,2,FALSE)</f>
        <v xml:space="preserve">NORTH CENTRAL TEXAS WOMENS BUSINESS DEVELOPMENT COUNCIL INC </v>
      </c>
      <c r="D40" s="1" t="s">
        <v>368</v>
      </c>
      <c r="E40" s="1" t="s">
        <v>25</v>
      </c>
      <c r="F40" s="1" t="s">
        <v>447</v>
      </c>
      <c r="G40" s="1" t="s">
        <v>452</v>
      </c>
      <c r="H40" s="1"/>
    </row>
    <row r="41" spans="1:8" ht="28.8" x14ac:dyDescent="0.55000000000000004">
      <c r="A41" t="s">
        <v>13</v>
      </c>
      <c r="B41">
        <v>742762533</v>
      </c>
      <c r="C41" s="12" t="str">
        <f>VLOOKUP(Classifications[[#This Row],[EIN]],EINs_Names!A:B,2,FALSE)</f>
        <v xml:space="preserve">GREYHOUND PETS OF AMERICA                                   </v>
      </c>
      <c r="D41" s="1" t="s">
        <v>369</v>
      </c>
      <c r="E41" s="1" t="s">
        <v>24</v>
      </c>
      <c r="F41" s="1" t="s">
        <v>448</v>
      </c>
      <c r="G41" s="1" t="s">
        <v>452</v>
      </c>
      <c r="H41" s="1"/>
    </row>
    <row r="42" spans="1:8" ht="28.8" x14ac:dyDescent="0.55000000000000004">
      <c r="A42" t="s">
        <v>13</v>
      </c>
      <c r="B42">
        <v>742699667</v>
      </c>
      <c r="C42" s="12" t="str">
        <f>VLOOKUP(Classifications[[#This Row],[EIN]],EINs_Names!A:B,2,FALSE)</f>
        <v xml:space="preserve">AUSTIN MONTESSORI SCHOOL INC                                </v>
      </c>
      <c r="D42" s="1" t="s">
        <v>370</v>
      </c>
      <c r="E42" s="1" t="s">
        <v>341</v>
      </c>
      <c r="F42" s="1" t="s">
        <v>448</v>
      </c>
      <c r="G42" s="1" t="s">
        <v>452</v>
      </c>
      <c r="H42" s="1"/>
    </row>
    <row r="43" spans="1:8" ht="28.8" x14ac:dyDescent="0.55000000000000004">
      <c r="A43" t="s">
        <v>13</v>
      </c>
      <c r="B43">
        <v>746082464</v>
      </c>
      <c r="C43" s="12" t="str">
        <f>VLOOKUP(Classifications[[#This Row],[EIN]],EINs_Names!A:B,2,FALSE)</f>
        <v xml:space="preserve">VOLUNTEER HEALTHCARE CLINIC INC                             </v>
      </c>
      <c r="D43" s="1" t="s">
        <v>371</v>
      </c>
      <c r="E43" s="1" t="s">
        <v>341</v>
      </c>
      <c r="F43" s="1" t="s">
        <v>447</v>
      </c>
      <c r="G43" s="1" t="s">
        <v>452</v>
      </c>
      <c r="H43" s="1"/>
    </row>
    <row r="44" spans="1:8" ht="28.8" x14ac:dyDescent="0.55000000000000004">
      <c r="A44" t="s">
        <v>13</v>
      </c>
      <c r="B44">
        <v>752763287</v>
      </c>
      <c r="C44" s="12" t="str">
        <f>VLOOKUP(Classifications[[#This Row],[EIN]],EINs_Names!A:B,2,FALSE)</f>
        <v xml:space="preserve">AMYOTROPHIC LATERAL SCLEROSIS ASSOCIATION                   </v>
      </c>
      <c r="D44" s="1" t="s">
        <v>372</v>
      </c>
      <c r="E44" s="1" t="s">
        <v>341</v>
      </c>
      <c r="F44" s="1" t="s">
        <v>447</v>
      </c>
      <c r="G44" s="1" t="s">
        <v>452</v>
      </c>
      <c r="H44" s="1"/>
    </row>
    <row r="45" spans="1:8" x14ac:dyDescent="0.55000000000000004">
      <c r="A45" t="s">
        <v>13</v>
      </c>
      <c r="B45">
        <v>311614490</v>
      </c>
      <c r="C45" s="12" t="str">
        <f>VLOOKUP(Classifications[[#This Row],[EIN]],EINs_Names!A:B,2,FALSE)</f>
        <v xml:space="preserve">TRINITY BASIN PREPARATORY INC                               </v>
      </c>
      <c r="D45" s="1" t="s">
        <v>373</v>
      </c>
      <c r="E45" s="1" t="s">
        <v>341</v>
      </c>
      <c r="F45" s="1" t="s">
        <v>448</v>
      </c>
      <c r="G45" s="1" t="s">
        <v>452</v>
      </c>
      <c r="H45" s="1"/>
    </row>
    <row r="46" spans="1:8" ht="28.8" x14ac:dyDescent="0.55000000000000004">
      <c r="A46" t="s">
        <v>13</v>
      </c>
      <c r="B46">
        <v>742973379</v>
      </c>
      <c r="C46" s="12" t="str">
        <f>VLOOKUP(Classifications[[#This Row],[EIN]],EINs_Names!A:B,2,FALSE)</f>
        <v xml:space="preserve">TEXAS RENAL COALITION INC                                   </v>
      </c>
      <c r="D46" s="1" t="s">
        <v>374</v>
      </c>
      <c r="E46" s="1" t="s">
        <v>341</v>
      </c>
      <c r="F46" s="1" t="s">
        <v>447</v>
      </c>
      <c r="G46" s="1" t="s">
        <v>452</v>
      </c>
      <c r="H46" s="1"/>
    </row>
    <row r="47" spans="1:8" x14ac:dyDescent="0.55000000000000004">
      <c r="A47" t="s">
        <v>13</v>
      </c>
      <c r="B47">
        <v>820572448</v>
      </c>
      <c r="C47" s="12" t="str">
        <f>VLOOKUP(Classifications[[#This Row],[EIN]],EINs_Names!A:B,2,FALSE)</f>
        <v xml:space="preserve">WEE RESCUE INC                                              </v>
      </c>
      <c r="D47" s="1" t="s">
        <v>375</v>
      </c>
      <c r="E47" s="1" t="s">
        <v>24</v>
      </c>
      <c r="F47" s="1" t="s">
        <v>448</v>
      </c>
      <c r="G47" s="1" t="s">
        <v>452</v>
      </c>
      <c r="H47" s="1"/>
    </row>
    <row r="48" spans="1:8" x14ac:dyDescent="0.55000000000000004">
      <c r="A48" t="s">
        <v>13</v>
      </c>
      <c r="B48">
        <v>742869144</v>
      </c>
      <c r="C48" s="12" t="str">
        <f>VLOOKUP(Classifications[[#This Row],[EIN]],EINs_Names!A:B,2,FALSE)</f>
        <v xml:space="preserve">EDEN PARK ACADEMY                                           </v>
      </c>
      <c r="D48" s="1" t="s">
        <v>376</v>
      </c>
      <c r="E48" s="1" t="s">
        <v>341</v>
      </c>
      <c r="F48" s="1" t="s">
        <v>448</v>
      </c>
      <c r="G48" s="1" t="s">
        <v>452</v>
      </c>
      <c r="H48" s="1"/>
    </row>
    <row r="49" spans="1:8" ht="28.8" x14ac:dyDescent="0.55000000000000004">
      <c r="A49" t="s">
        <v>13</v>
      </c>
      <c r="B49">
        <v>203345190</v>
      </c>
      <c r="C49" s="12" t="str">
        <f>VLOOKUP(Classifications[[#This Row],[EIN]],EINs_Names!A:B,2,FALSE)</f>
        <v xml:space="preserve">AUSTIN WILDCATS BASKETBALL INCORPORATED                     </v>
      </c>
      <c r="D49" s="1" t="s">
        <v>377</v>
      </c>
      <c r="E49" s="1" t="s">
        <v>24</v>
      </c>
      <c r="F49" s="1" t="s">
        <v>448</v>
      </c>
      <c r="G49" s="1" t="s">
        <v>452</v>
      </c>
      <c r="H49" s="1"/>
    </row>
    <row r="50" spans="1:8" ht="28.8" x14ac:dyDescent="0.55000000000000004">
      <c r="A50" t="s">
        <v>13</v>
      </c>
      <c r="B50">
        <v>46183691</v>
      </c>
      <c r="C50" s="12" t="str">
        <f>VLOOKUP(Classifications[[#This Row],[EIN]],EINs_Names!A:B,2,FALSE)</f>
        <v xml:space="preserve">BOY SCOUTS OF AMERICA                                       </v>
      </c>
      <c r="D50" s="1" t="s">
        <v>378</v>
      </c>
      <c r="E50" s="1" t="s">
        <v>24</v>
      </c>
      <c r="F50" s="1" t="s">
        <v>448</v>
      </c>
      <c r="G50" s="1" t="s">
        <v>452</v>
      </c>
      <c r="H50" s="1"/>
    </row>
    <row r="51" spans="1:8" ht="28.8" x14ac:dyDescent="0.55000000000000004">
      <c r="A51" t="s">
        <v>13</v>
      </c>
      <c r="B51">
        <v>750911671</v>
      </c>
      <c r="C51" s="12" t="str">
        <f>VLOOKUP(Classifications[[#This Row],[EIN]],EINs_Names!A:B,2,FALSE)</f>
        <v xml:space="preserve">DRUG PREVENTION RESOURCES INC                               </v>
      </c>
      <c r="D51" s="1" t="s">
        <v>379</v>
      </c>
      <c r="E51" s="1" t="s">
        <v>341</v>
      </c>
      <c r="F51" s="1" t="s">
        <v>447</v>
      </c>
      <c r="G51" s="1" t="s">
        <v>452</v>
      </c>
      <c r="H51" s="1"/>
    </row>
    <row r="52" spans="1:8" ht="28.8" x14ac:dyDescent="0.55000000000000004">
      <c r="A52" t="s">
        <v>13</v>
      </c>
      <c r="B52">
        <v>752781097</v>
      </c>
      <c r="C52" s="12" t="str">
        <f>VLOOKUP(Classifications[[#This Row],[EIN]],EINs_Names!A:B,2,FALSE)</f>
        <v xml:space="preserve">FIELDS OF FAITH MINISTRIES INTERNATIONAL                    </v>
      </c>
      <c r="D52" s="1" t="s">
        <v>380</v>
      </c>
      <c r="E52" s="1" t="s">
        <v>24</v>
      </c>
      <c r="F52" s="1" t="s">
        <v>448</v>
      </c>
      <c r="G52" s="1" t="s">
        <v>451</v>
      </c>
      <c r="H52" s="1"/>
    </row>
    <row r="53" spans="1:8" ht="28.8" x14ac:dyDescent="0.55000000000000004">
      <c r="A53" t="s">
        <v>13</v>
      </c>
      <c r="B53">
        <v>742996797</v>
      </c>
      <c r="C53" s="12" t="str">
        <f>VLOOKUP(Classifications[[#This Row],[EIN]],EINs_Names!A:B,2,FALSE)</f>
        <v xml:space="preserve">CELTIC CULTURAL CENTER                                      </v>
      </c>
      <c r="D53" s="1" t="s">
        <v>381</v>
      </c>
      <c r="E53" s="1" t="s">
        <v>24</v>
      </c>
      <c r="F53" s="1" t="s">
        <v>448</v>
      </c>
      <c r="G53" s="1" t="s">
        <v>452</v>
      </c>
      <c r="H53" s="1"/>
    </row>
    <row r="54" spans="1:8" ht="43.2" x14ac:dyDescent="0.55000000000000004">
      <c r="A54" t="s">
        <v>13</v>
      </c>
      <c r="B54">
        <v>742369123</v>
      </c>
      <c r="C54" s="12" t="str">
        <f>VLOOKUP(Classifications[[#This Row],[EIN]],EINs_Names!A:B,2,FALSE)</f>
        <v xml:space="preserve">COURT APPOINTED SPECIAL ADVOCATES OF TRAVIS COUNTY          </v>
      </c>
      <c r="D54" s="1" t="s">
        <v>382</v>
      </c>
      <c r="E54" s="1" t="s">
        <v>341</v>
      </c>
      <c r="F54" s="1" t="s">
        <v>447</v>
      </c>
      <c r="G54" s="1" t="s">
        <v>452</v>
      </c>
      <c r="H54" s="1"/>
    </row>
    <row r="55" spans="1:8" ht="57.6" x14ac:dyDescent="0.55000000000000004">
      <c r="A55" t="s">
        <v>13</v>
      </c>
      <c r="B55">
        <v>751978761</v>
      </c>
      <c r="C55" s="12" t="str">
        <f>VLOOKUP(Classifications[[#This Row],[EIN]],EINs_Names!A:B,2,FALSE)</f>
        <v xml:space="preserve">SOUTH DALLAS BUSINESS AND PROFESSIONAL WOMENS CLUB INC      </v>
      </c>
      <c r="D55" s="1" t="s">
        <v>383</v>
      </c>
      <c r="E55" s="1" t="s">
        <v>25</v>
      </c>
      <c r="F55" s="1" t="s">
        <v>447</v>
      </c>
      <c r="G55" s="1" t="s">
        <v>452</v>
      </c>
      <c r="H55" s="1"/>
    </row>
    <row r="56" spans="1:8" ht="28.8" x14ac:dyDescent="0.55000000000000004">
      <c r="A56" t="s">
        <v>13</v>
      </c>
      <c r="B56">
        <v>261281391</v>
      </c>
      <c r="C56" s="12" t="str">
        <f>VLOOKUP(Classifications[[#This Row],[EIN]],EINs_Names!A:B,2,FALSE)</f>
        <v xml:space="preserve">TEXAS COASTAL PARTNERS                                      </v>
      </c>
      <c r="D56" s="1" t="s">
        <v>384</v>
      </c>
      <c r="E56" s="1" t="s">
        <v>24</v>
      </c>
      <c r="F56" s="1" t="s">
        <v>448</v>
      </c>
      <c r="G56" s="1" t="s">
        <v>452</v>
      </c>
      <c r="H56" s="1"/>
    </row>
    <row r="57" spans="1:8" ht="28.8" x14ac:dyDescent="0.55000000000000004">
      <c r="A57" t="s">
        <v>13</v>
      </c>
      <c r="B57">
        <v>742999054</v>
      </c>
      <c r="C57" s="12" t="str">
        <f>VLOOKUP(Classifications[[#This Row],[EIN]],EINs_Names!A:B,2,FALSE)</f>
        <v xml:space="preserve">BLUEBONNET CHILDRENS CENTER                                 </v>
      </c>
      <c r="D57" s="1" t="s">
        <v>385</v>
      </c>
      <c r="E57" s="1" t="s">
        <v>341</v>
      </c>
      <c r="F57" s="1" t="s">
        <v>447</v>
      </c>
      <c r="G57" s="1" t="s">
        <v>452</v>
      </c>
      <c r="H57" s="1"/>
    </row>
    <row r="58" spans="1:8" ht="115.2" x14ac:dyDescent="0.55000000000000004">
      <c r="A58" t="s">
        <v>13</v>
      </c>
      <c r="B58">
        <v>742720242</v>
      </c>
      <c r="C58" s="12" t="str">
        <f>VLOOKUP(Classifications[[#This Row],[EIN]],EINs_Names!A:B,2,FALSE)</f>
        <v xml:space="preserve">NATIONAL GUARD EXECUTIVE DIRECTORS ASSOCIATION              </v>
      </c>
      <c r="D58" s="1" t="s">
        <v>386</v>
      </c>
      <c r="E58" s="1" t="s">
        <v>25</v>
      </c>
      <c r="F58" s="1" t="s">
        <v>448</v>
      </c>
      <c r="G58" s="1" t="s">
        <v>452</v>
      </c>
      <c r="H58" s="1"/>
    </row>
    <row r="59" spans="1:8" ht="28.8" x14ac:dyDescent="0.55000000000000004">
      <c r="A59" t="s">
        <v>13</v>
      </c>
      <c r="B59">
        <v>810563673</v>
      </c>
      <c r="C59" s="12" t="str">
        <f>VLOOKUP(Classifications[[#This Row],[EIN]],EINs_Names!A:B,2,FALSE)</f>
        <v xml:space="preserve">PRIMAVERA MONTESSORI SCHOOL                                 </v>
      </c>
      <c r="D59" s="1" t="s">
        <v>387</v>
      </c>
      <c r="E59" s="1" t="s">
        <v>341</v>
      </c>
      <c r="F59" s="1" t="s">
        <v>448</v>
      </c>
      <c r="G59" s="1" t="s">
        <v>452</v>
      </c>
      <c r="H59" s="1"/>
    </row>
    <row r="60" spans="1:8" x14ac:dyDescent="0.55000000000000004">
      <c r="A60" t="s">
        <v>13</v>
      </c>
      <c r="B60">
        <v>742800949</v>
      </c>
      <c r="C60" s="12" t="str">
        <f>VLOOKUP(Classifications[[#This Row],[EIN]],EINs_Names!A:B,2,FALSE)</f>
        <v xml:space="preserve">LADIES OF CHARITY OF AUSTIN                                 </v>
      </c>
      <c r="D60" s="1" t="s">
        <v>388</v>
      </c>
      <c r="E60" s="1" t="s">
        <v>24</v>
      </c>
      <c r="F60" s="1" t="s">
        <v>447</v>
      </c>
      <c r="G60" s="1" t="s">
        <v>451</v>
      </c>
      <c r="H60" s="1"/>
    </row>
    <row r="61" spans="1:8" ht="28.8" x14ac:dyDescent="0.55000000000000004">
      <c r="A61" t="s">
        <v>13</v>
      </c>
      <c r="B61">
        <v>752538842</v>
      </c>
      <c r="C61" s="12" t="str">
        <f>VLOOKUP(Classifications[[#This Row],[EIN]],EINs_Names!A:B,2,FALSE)</f>
        <v xml:space="preserve">SOUTHWEST TRANSPLANT FOUNDATION                             </v>
      </c>
      <c r="D61" s="1" t="s">
        <v>389</v>
      </c>
      <c r="E61" s="1" t="s">
        <v>341</v>
      </c>
      <c r="F61" s="1" t="s">
        <v>447</v>
      </c>
      <c r="G61" s="1" t="s">
        <v>452</v>
      </c>
      <c r="H61" s="1"/>
    </row>
    <row r="62" spans="1:8" ht="28.8" x14ac:dyDescent="0.55000000000000004">
      <c r="A62" t="s">
        <v>13</v>
      </c>
      <c r="B62">
        <v>751288339</v>
      </c>
      <c r="C62" s="12" t="str">
        <f>VLOOKUP(Classifications[[#This Row],[EIN]],EINs_Names!A:B,2,FALSE)</f>
        <v xml:space="preserve">TYLER STREET MANOR INC                                      </v>
      </c>
      <c r="D62" s="1" t="s">
        <v>390</v>
      </c>
      <c r="E62" s="1" t="s">
        <v>341</v>
      </c>
      <c r="F62" s="1" t="s">
        <v>447</v>
      </c>
      <c r="G62" s="1" t="s">
        <v>452</v>
      </c>
      <c r="H62" s="1"/>
    </row>
    <row r="63" spans="1:8" ht="28.8" x14ac:dyDescent="0.55000000000000004">
      <c r="A63" t="s">
        <v>13</v>
      </c>
      <c r="B63">
        <v>752251099</v>
      </c>
      <c r="C63" s="12" t="str">
        <f>VLOOKUP(Classifications[[#This Row],[EIN]],EINs_Names!A:B,2,FALSE)</f>
        <v xml:space="preserve">AMERICA CAN                                                 </v>
      </c>
      <c r="D63" s="1" t="s">
        <v>391</v>
      </c>
      <c r="E63" s="1" t="s">
        <v>341</v>
      </c>
      <c r="F63" s="1" t="s">
        <v>447</v>
      </c>
      <c r="G63" s="1" t="s">
        <v>452</v>
      </c>
      <c r="H63" s="1"/>
    </row>
    <row r="64" spans="1:8" ht="28.8" x14ac:dyDescent="0.55000000000000004">
      <c r="A64" t="s">
        <v>13</v>
      </c>
      <c r="B64">
        <v>460496440</v>
      </c>
      <c r="C64" s="12" t="str">
        <f>VLOOKUP(Classifications[[#This Row],[EIN]],EINs_Names!A:B,2,FALSE)</f>
        <v xml:space="preserve">CYNTHIA MICKENS MINISTRIES                                  </v>
      </c>
      <c r="D64" s="1" t="s">
        <v>392</v>
      </c>
      <c r="E64" s="1" t="s">
        <v>24</v>
      </c>
      <c r="F64" s="1" t="s">
        <v>448</v>
      </c>
      <c r="G64" s="1" t="s">
        <v>451</v>
      </c>
      <c r="H64" s="1"/>
    </row>
    <row r="65" spans="1:8" ht="28.8" x14ac:dyDescent="0.55000000000000004">
      <c r="A65" t="s">
        <v>13</v>
      </c>
      <c r="B65">
        <v>421564135</v>
      </c>
      <c r="C65" s="12" t="str">
        <f>VLOOKUP(Classifications[[#This Row],[EIN]],EINs_Names!A:B,2,FALSE)</f>
        <v xml:space="preserve">VENTANA DEL SOUL                                            </v>
      </c>
      <c r="D65" s="1" t="s">
        <v>393</v>
      </c>
      <c r="E65" s="1" t="s">
        <v>341</v>
      </c>
      <c r="F65" s="1" t="s">
        <v>447</v>
      </c>
      <c r="G65" s="1" t="s">
        <v>452</v>
      </c>
      <c r="H65" s="1"/>
    </row>
    <row r="66" spans="1:8" ht="28.8" x14ac:dyDescent="0.55000000000000004">
      <c r="A66" t="s">
        <v>13</v>
      </c>
      <c r="B66">
        <v>752410730</v>
      </c>
      <c r="C66" s="12" t="str">
        <f>VLOOKUP(Classifications[[#This Row],[EIN]],EINs_Names!A:B,2,FALSE)</f>
        <v xml:space="preserve">LOW BIRTH WEIGHT DEVELOPMENT CENTER                         </v>
      </c>
      <c r="D66" s="1" t="s">
        <v>394</v>
      </c>
      <c r="E66" s="1" t="s">
        <v>341</v>
      </c>
      <c r="F66" s="1" t="s">
        <v>447</v>
      </c>
      <c r="G66" s="1" t="s">
        <v>452</v>
      </c>
      <c r="H66" s="1"/>
    </row>
    <row r="67" spans="1:8" ht="28.8" x14ac:dyDescent="0.55000000000000004">
      <c r="A67" t="s">
        <v>13</v>
      </c>
      <c r="B67">
        <v>741366292</v>
      </c>
      <c r="C67" s="12" t="str">
        <f>VLOOKUP(Classifications[[#This Row],[EIN]],EINs_Names!A:B,2,FALSE)</f>
        <v xml:space="preserve">CENTRAL TEXAS REGIONAL BLOOD AND TISSUE CENTER              </v>
      </c>
      <c r="D67" s="1" t="s">
        <v>395</v>
      </c>
      <c r="E67" s="1" t="s">
        <v>341</v>
      </c>
      <c r="F67" s="1" t="s">
        <v>448</v>
      </c>
      <c r="G67" s="1" t="s">
        <v>452</v>
      </c>
      <c r="H67" s="1"/>
    </row>
    <row r="68" spans="1:8" ht="28.8" x14ac:dyDescent="0.55000000000000004">
      <c r="A68" t="s">
        <v>13</v>
      </c>
      <c r="B68">
        <v>751609401</v>
      </c>
      <c r="C68" s="12" t="str">
        <f>VLOOKUP(Classifications[[#This Row],[EIN]],EINs_Names!A:B,2,FALSE)</f>
        <v xml:space="preserve">RONALD MCDONALD HOUSE OF DALLAS INC                         </v>
      </c>
      <c r="D68" s="1" t="s">
        <v>396</v>
      </c>
      <c r="E68" s="1" t="s">
        <v>341</v>
      </c>
      <c r="F68" s="1" t="s">
        <v>447</v>
      </c>
      <c r="G68" s="1" t="s">
        <v>452</v>
      </c>
      <c r="H68" s="1"/>
    </row>
    <row r="69" spans="1:8" ht="28.8" x14ac:dyDescent="0.55000000000000004">
      <c r="A69" t="s">
        <v>13</v>
      </c>
      <c r="B69">
        <v>742952983</v>
      </c>
      <c r="C69" s="12" t="str">
        <f>VLOOKUP(Classifications[[#This Row],[EIN]],EINs_Names!A:B,2,FALSE)</f>
        <v xml:space="preserve">LAREDO STEPPING STONE INC                                   </v>
      </c>
      <c r="D69" s="1" t="s">
        <v>397</v>
      </c>
      <c r="E69" s="1" t="s">
        <v>24</v>
      </c>
      <c r="F69" s="1" t="s">
        <v>448</v>
      </c>
      <c r="G69" s="1" t="s">
        <v>451</v>
      </c>
      <c r="H69" s="1"/>
    </row>
    <row r="70" spans="1:8" ht="57.6" x14ac:dyDescent="0.55000000000000004">
      <c r="A70" t="s">
        <v>13</v>
      </c>
      <c r="B70">
        <v>751934238</v>
      </c>
      <c r="C70" s="12" t="str">
        <f>VLOOKUP(Classifications[[#This Row],[EIN]],EINs_Names!A:B,2,FALSE)</f>
        <v xml:space="preserve">PARKLAND SURGICAL SOCIETY                                   </v>
      </c>
      <c r="D70" s="1" t="s">
        <v>398</v>
      </c>
      <c r="E70" s="1" t="s">
        <v>25</v>
      </c>
      <c r="F70" s="1" t="s">
        <v>448</v>
      </c>
      <c r="G70" s="1" t="s">
        <v>452</v>
      </c>
      <c r="H70" s="1"/>
    </row>
    <row r="71" spans="1:8" ht="43.2" x14ac:dyDescent="0.55000000000000004">
      <c r="A71" t="s">
        <v>13</v>
      </c>
      <c r="B71">
        <v>237317242</v>
      </c>
      <c r="C71" s="12" t="str">
        <f>VLOOKUP(Classifications[[#This Row],[EIN]],EINs_Names!A:B,2,FALSE)</f>
        <v xml:space="preserve">OAK CLIFF FOUNDATION                                        </v>
      </c>
      <c r="D71" s="1" t="s">
        <v>399</v>
      </c>
      <c r="E71" s="1" t="s">
        <v>25</v>
      </c>
      <c r="F71" s="1" t="s">
        <v>448</v>
      </c>
      <c r="G71" s="1" t="s">
        <v>452</v>
      </c>
      <c r="H71" s="1"/>
    </row>
    <row r="72" spans="1:8" ht="28.8" x14ac:dyDescent="0.55000000000000004">
      <c r="A72" t="s">
        <v>13</v>
      </c>
      <c r="B72">
        <v>742157964</v>
      </c>
      <c r="C72" s="12" t="str">
        <f>VLOOKUP(Classifications[[#This Row],[EIN]],EINs_Names!A:B,2,FALSE)</f>
        <v xml:space="preserve">AMERICAN LITERARY TRANSLATORS ASSOC                         </v>
      </c>
      <c r="D72" s="1" t="s">
        <v>400</v>
      </c>
      <c r="E72" s="1" t="s">
        <v>25</v>
      </c>
      <c r="F72" s="1" t="s">
        <v>448</v>
      </c>
      <c r="G72" s="1" t="s">
        <v>452</v>
      </c>
      <c r="H72" s="1"/>
    </row>
    <row r="73" spans="1:8" ht="28.8" x14ac:dyDescent="0.55000000000000004">
      <c r="A73" t="s">
        <v>13</v>
      </c>
      <c r="B73">
        <v>752467635</v>
      </c>
      <c r="C73" s="12" t="str">
        <f>VLOOKUP(Classifications[[#This Row],[EIN]],EINs_Names!A:B,2,FALSE)</f>
        <v xml:space="preserve">INDIA GOSPEL TEAM MINISTRIES                                </v>
      </c>
      <c r="D73" s="1" t="s">
        <v>401</v>
      </c>
      <c r="E73" s="1" t="s">
        <v>24</v>
      </c>
      <c r="F73" s="1" t="s">
        <v>448</v>
      </c>
      <c r="G73" s="1" t="s">
        <v>451</v>
      </c>
      <c r="H73" s="1"/>
    </row>
    <row r="74" spans="1:8" ht="43.2" x14ac:dyDescent="0.55000000000000004">
      <c r="A74" t="s">
        <v>13</v>
      </c>
      <c r="B74">
        <v>751835253</v>
      </c>
      <c r="C74" s="12" t="str">
        <f>VLOOKUP(Classifications[[#This Row],[EIN]],EINs_Names!A:B,2,FALSE)</f>
        <v xml:space="preserve">URBAN ALTERNATIVE                                           </v>
      </c>
      <c r="D74" s="1" t="s">
        <v>402</v>
      </c>
      <c r="E74" s="1" t="s">
        <v>24</v>
      </c>
      <c r="F74" s="1" t="s">
        <v>448</v>
      </c>
      <c r="G74" s="1" t="s">
        <v>451</v>
      </c>
      <c r="H74" s="1"/>
    </row>
    <row r="75" spans="1:8" ht="28.8" x14ac:dyDescent="0.55000000000000004">
      <c r="A75" t="s">
        <v>13</v>
      </c>
      <c r="B75">
        <v>201699311</v>
      </c>
      <c r="C75" s="12" t="str">
        <f>VLOOKUP(Classifications[[#This Row],[EIN]],EINs_Names!A:B,2,FALSE)</f>
        <v xml:space="preserve">AVANCE PROGRAM INC                                          </v>
      </c>
      <c r="D75" s="1" t="s">
        <v>403</v>
      </c>
      <c r="E75" s="1" t="s">
        <v>341</v>
      </c>
      <c r="F75" s="1" t="s">
        <v>447</v>
      </c>
      <c r="G75" s="1" t="s">
        <v>452</v>
      </c>
      <c r="H75" s="1"/>
    </row>
    <row r="76" spans="1:8" x14ac:dyDescent="0.55000000000000004">
      <c r="A76" t="s">
        <v>13</v>
      </c>
      <c r="B76">
        <v>752137368</v>
      </c>
      <c r="C76" s="12" t="str">
        <f>VLOOKUP(Classifications[[#This Row],[EIN]],EINs_Names!A:B,2,FALSE)</f>
        <v xml:space="preserve">PAWS IN THE CITY                                            </v>
      </c>
      <c r="D76" s="1" t="s">
        <v>404</v>
      </c>
      <c r="E76" s="1" t="s">
        <v>24</v>
      </c>
      <c r="F76" s="1" t="s">
        <v>448</v>
      </c>
      <c r="G76" s="1" t="s">
        <v>452</v>
      </c>
      <c r="H76" s="1"/>
    </row>
    <row r="77" spans="1:8" x14ac:dyDescent="0.55000000000000004">
      <c r="A77" t="s">
        <v>13</v>
      </c>
      <c r="B77">
        <v>742992877</v>
      </c>
      <c r="C77" s="12" t="str">
        <f>VLOOKUP(Classifications[[#This Row],[EIN]],EINs_Names!A:B,2,FALSE)</f>
        <v xml:space="preserve">GREENLIGHTS FOR NONPROFIT SUCCESS                           </v>
      </c>
      <c r="D77" s="1" t="s">
        <v>405</v>
      </c>
      <c r="E77" s="1" t="s">
        <v>25</v>
      </c>
      <c r="F77" s="1" t="s">
        <v>448</v>
      </c>
      <c r="G77" s="1" t="s">
        <v>452</v>
      </c>
      <c r="H77" s="1"/>
    </row>
    <row r="78" spans="1:8" ht="43.2" x14ac:dyDescent="0.55000000000000004">
      <c r="A78" t="s">
        <v>1</v>
      </c>
      <c r="B78">
        <v>751783710</v>
      </c>
      <c r="C78" s="12" t="str">
        <f>VLOOKUP(Classifications[[#This Row],[EIN]],EINs_Names!A:B,2,FALSE)</f>
        <v xml:space="preserve">SOUTHWEST EDUCATIONAL RESEARCH ASSOCIATION                  </v>
      </c>
      <c r="D78" s="1" t="s">
        <v>472</v>
      </c>
      <c r="E78" s="1" t="s">
        <v>25</v>
      </c>
      <c r="F78" s="1" t="s">
        <v>448</v>
      </c>
      <c r="G78" s="1" t="s">
        <v>452</v>
      </c>
      <c r="H78" s="1"/>
    </row>
    <row r="79" spans="1:8" ht="28.8" x14ac:dyDescent="0.55000000000000004">
      <c r="A79" t="s">
        <v>1</v>
      </c>
      <c r="B79">
        <v>751230663</v>
      </c>
      <c r="C79" s="12" t="str">
        <f>VLOOKUP(Classifications[[#This Row],[EIN]],EINs_Names!A:B,2,FALSE)</f>
        <v xml:space="preserve">CENTRAL TEXAS OPPORTUNITIES INC                             </v>
      </c>
      <c r="D79" s="1" t="s">
        <v>2</v>
      </c>
      <c r="E79" s="1" t="s">
        <v>341</v>
      </c>
      <c r="F79" s="1" t="s">
        <v>448</v>
      </c>
      <c r="G79" s="1" t="s">
        <v>452</v>
      </c>
      <c r="H79" s="1"/>
    </row>
    <row r="80" spans="1:8" ht="28.8" x14ac:dyDescent="0.55000000000000004">
      <c r="A80" t="s">
        <v>1</v>
      </c>
      <c r="B80">
        <v>742606851</v>
      </c>
      <c r="C80" s="12" t="str">
        <f>VLOOKUP(Classifications[[#This Row],[EIN]],EINs_Names!A:B,2,FALSE)</f>
        <v>COURT APPOINTED SPECIAL ADVOCATES CASA FOR THE HIGHLAND LAKE</v>
      </c>
      <c r="D80" s="1" t="s">
        <v>3</v>
      </c>
      <c r="E80" s="1" t="s">
        <v>341</v>
      </c>
      <c r="F80" s="1" t="s">
        <v>447</v>
      </c>
      <c r="G80" s="1" t="s">
        <v>452</v>
      </c>
      <c r="H80" s="1"/>
    </row>
    <row r="81" spans="1:8" ht="28.8" x14ac:dyDescent="0.55000000000000004">
      <c r="A81" t="s">
        <v>1</v>
      </c>
      <c r="B81">
        <v>943426068</v>
      </c>
      <c r="C81" s="12" t="str">
        <f>VLOOKUP(Classifications[[#This Row],[EIN]],EINs_Names!A:B,2,FALSE)</f>
        <v xml:space="preserve">MORNING GLORY RANCH OUTDOOR SVC &amp; EQUINE THERAPY            </v>
      </c>
      <c r="D81" s="1" t="s">
        <v>4</v>
      </c>
      <c r="E81" s="1" t="s">
        <v>341</v>
      </c>
      <c r="F81" s="1" t="s">
        <v>447</v>
      </c>
      <c r="G81" s="1" t="s">
        <v>452</v>
      </c>
      <c r="H81" s="1"/>
    </row>
    <row r="82" spans="1:8" ht="28.8" x14ac:dyDescent="0.55000000000000004">
      <c r="A82" t="s">
        <v>1</v>
      </c>
      <c r="B82">
        <v>752035517</v>
      </c>
      <c r="C82" s="12" t="str">
        <f>VLOOKUP(Classifications[[#This Row],[EIN]],EINs_Names!A:B,2,FALSE)</f>
        <v xml:space="preserve">DISCIPLES HOMES OF NORTHEAST TEXAS                          </v>
      </c>
      <c r="D82" s="1" t="s">
        <v>5</v>
      </c>
      <c r="E82" s="1" t="s">
        <v>341</v>
      </c>
      <c r="F82" s="1" t="s">
        <v>447</v>
      </c>
      <c r="G82" s="1" t="s">
        <v>451</v>
      </c>
      <c r="H82" s="1"/>
    </row>
    <row r="83" spans="1:8" ht="28.8" x14ac:dyDescent="0.55000000000000004">
      <c r="A83" t="s">
        <v>1</v>
      </c>
      <c r="B83">
        <v>710259137</v>
      </c>
      <c r="C83" s="12" t="str">
        <f>VLOOKUP(Classifications[[#This Row],[EIN]],EINs_Names!A:B,2,FALSE)</f>
        <v xml:space="preserve">EASTER SEALS EAST TEXAS INC                                 </v>
      </c>
      <c r="D83" s="1" t="s">
        <v>6</v>
      </c>
      <c r="E83" s="1" t="s">
        <v>341</v>
      </c>
      <c r="F83" s="1" t="s">
        <v>447</v>
      </c>
      <c r="G83" s="1" t="s">
        <v>452</v>
      </c>
      <c r="H83" s="1"/>
    </row>
    <row r="84" spans="1:8" x14ac:dyDescent="0.55000000000000004">
      <c r="A84" t="s">
        <v>1</v>
      </c>
      <c r="B84">
        <v>10576849</v>
      </c>
      <c r="C84" s="12" t="str">
        <f>VLOOKUP(Classifications[[#This Row],[EIN]],EINs_Names!A:B,2,FALSE)</f>
        <v xml:space="preserve">LIVADA ORPHAN CARE INC                                      </v>
      </c>
      <c r="D84" s="1" t="s">
        <v>7</v>
      </c>
      <c r="E84" s="1" t="s">
        <v>24</v>
      </c>
      <c r="F84" s="1" t="s">
        <v>447</v>
      </c>
      <c r="G84" s="1" t="s">
        <v>451</v>
      </c>
      <c r="H84" s="1"/>
    </row>
    <row r="85" spans="1:8" ht="57.6" x14ac:dyDescent="0.55000000000000004">
      <c r="A85" t="s">
        <v>1</v>
      </c>
      <c r="B85">
        <v>752264580</v>
      </c>
      <c r="C85" s="12" t="str">
        <f>VLOOKUP(Classifications[[#This Row],[EIN]],EINs_Names!A:B,2,FALSE)</f>
        <v xml:space="preserve">NEW HAVEN HOME INC                                          </v>
      </c>
      <c r="D85" s="1" t="s">
        <v>8</v>
      </c>
      <c r="E85" s="1" t="s">
        <v>341</v>
      </c>
      <c r="F85" s="1" t="s">
        <v>447</v>
      </c>
      <c r="G85" s="1" t="s">
        <v>451</v>
      </c>
      <c r="H85" s="1"/>
    </row>
    <row r="86" spans="1:8" x14ac:dyDescent="0.55000000000000004">
      <c r="A86" t="s">
        <v>1</v>
      </c>
      <c r="B86">
        <v>752122630</v>
      </c>
      <c r="C86" s="12" t="str">
        <f>VLOOKUP(Classifications[[#This Row],[EIN]],EINs_Names!A:B,2,FALSE)</f>
        <v xml:space="preserve">BAPTIST ST ANTHONYS FOUNDATION                              </v>
      </c>
      <c r="D86" s="1" t="s">
        <v>9</v>
      </c>
      <c r="E86" s="1" t="s">
        <v>341</v>
      </c>
      <c r="F86" s="1" t="s">
        <v>448</v>
      </c>
      <c r="G86" s="1" t="s">
        <v>451</v>
      </c>
      <c r="H86" s="1"/>
    </row>
    <row r="87" spans="1:8" ht="72" x14ac:dyDescent="0.55000000000000004">
      <c r="A87" t="s">
        <v>1</v>
      </c>
      <c r="B87">
        <v>752503642</v>
      </c>
      <c r="C87" s="12" t="str">
        <f>VLOOKUP(Classifications[[#This Row],[EIN]],EINs_Names!A:B,2,FALSE)</f>
        <v xml:space="preserve">BAT WORLD SANCTUARY                                         </v>
      </c>
      <c r="D87" s="1" t="s">
        <v>10</v>
      </c>
      <c r="E87" s="1" t="s">
        <v>24</v>
      </c>
      <c r="F87" s="1" t="s">
        <v>448</v>
      </c>
      <c r="G87" s="1" t="s">
        <v>452</v>
      </c>
      <c r="H87" s="1"/>
    </row>
    <row r="88" spans="1:8" x14ac:dyDescent="0.55000000000000004">
      <c r="A88" t="s">
        <v>1</v>
      </c>
      <c r="B88">
        <v>20664919</v>
      </c>
      <c r="C88" s="12" t="str">
        <f>VLOOKUP(Classifications[[#This Row],[EIN]],EINs_Names!A:B,2,FALSE)</f>
        <v xml:space="preserve">FRIENDS OF THE MUSEUM INC                                   </v>
      </c>
      <c r="D88" s="1" t="s">
        <v>406</v>
      </c>
      <c r="E88" s="1" t="s">
        <v>24</v>
      </c>
      <c r="F88" s="1" t="s">
        <v>448</v>
      </c>
      <c r="G88" s="1" t="s">
        <v>452</v>
      </c>
      <c r="H88" s="1"/>
    </row>
    <row r="89" spans="1:8" ht="28.8" x14ac:dyDescent="0.55000000000000004">
      <c r="A89" t="s">
        <v>1</v>
      </c>
      <c r="B89">
        <v>273127154</v>
      </c>
      <c r="C89" s="12" t="str">
        <f>VLOOKUP(Classifications[[#This Row],[EIN]],EINs_Names!A:B,2,FALSE)</f>
        <v xml:space="preserve">SOUTH TEXAS YOUTH SOCCER ASSOCIATION                        </v>
      </c>
      <c r="D89" s="1" t="s">
        <v>407</v>
      </c>
      <c r="E89" s="1" t="s">
        <v>24</v>
      </c>
      <c r="F89" s="1" t="s">
        <v>448</v>
      </c>
      <c r="G89" s="1" t="s">
        <v>452</v>
      </c>
      <c r="H89" s="1"/>
    </row>
    <row r="90" spans="1:8" ht="43.2" x14ac:dyDescent="0.55000000000000004">
      <c r="A90" t="s">
        <v>1</v>
      </c>
      <c r="B90">
        <v>742073775</v>
      </c>
      <c r="C90" s="12" t="str">
        <f>VLOOKUP(Classifications[[#This Row],[EIN]],EINs_Names!A:B,2,FALSE)</f>
        <v xml:space="preserve">L C ORRICK OUTREACH INC                                     </v>
      </c>
      <c r="D90" s="1" t="s">
        <v>408</v>
      </c>
      <c r="E90" s="1" t="s">
        <v>24</v>
      </c>
      <c r="F90" s="1" t="s">
        <v>448</v>
      </c>
      <c r="G90" s="1" t="s">
        <v>451</v>
      </c>
      <c r="H90" s="1"/>
    </row>
    <row r="91" spans="1:8" ht="28.8" x14ac:dyDescent="0.55000000000000004">
      <c r="A91" t="s">
        <v>1</v>
      </c>
      <c r="B91">
        <v>386089684</v>
      </c>
      <c r="C91" s="12" t="str">
        <f>VLOOKUP(Classifications[[#This Row],[EIN]],EINs_Names!A:B,2,FALSE)</f>
        <v xml:space="preserve">NATIONAL OPERA ASSOCIATION INC                              </v>
      </c>
      <c r="D91" s="1" t="s">
        <v>409</v>
      </c>
      <c r="E91" s="1" t="s">
        <v>24</v>
      </c>
      <c r="F91" s="1" t="s">
        <v>448</v>
      </c>
      <c r="G91" s="1" t="s">
        <v>452</v>
      </c>
      <c r="H91" s="1"/>
    </row>
    <row r="92" spans="1:8" ht="28.8" x14ac:dyDescent="0.55000000000000004">
      <c r="A92" t="s">
        <v>1</v>
      </c>
      <c r="B92">
        <v>752331886</v>
      </c>
      <c r="C92" s="12" t="str">
        <f>VLOOKUP(Classifications[[#This Row],[EIN]],EINs_Names!A:B,2,FALSE)</f>
        <v xml:space="preserve">TARLETON STATE UNIVERSITY FOUNDATION INC                    </v>
      </c>
      <c r="D92" s="1" t="s">
        <v>410</v>
      </c>
      <c r="E92" s="1" t="s">
        <v>25</v>
      </c>
      <c r="F92" s="1" t="s">
        <v>448</v>
      </c>
      <c r="G92" s="1" t="s">
        <v>452</v>
      </c>
      <c r="H92" s="1"/>
    </row>
    <row r="93" spans="1:8" ht="43.2" x14ac:dyDescent="0.55000000000000004">
      <c r="A93" t="s">
        <v>1</v>
      </c>
      <c r="B93">
        <v>741943514</v>
      </c>
      <c r="C93" s="12" t="str">
        <f>VLOOKUP(Classifications[[#This Row],[EIN]],EINs_Names!A:B,2,FALSE)</f>
        <v xml:space="preserve">TEXAS ASSOCIATION OF STUDENT SPECIAL SERVICES PROGRAMS      </v>
      </c>
      <c r="D93" s="1" t="s">
        <v>411</v>
      </c>
      <c r="E93" s="1" t="s">
        <v>25</v>
      </c>
      <c r="F93" s="1" t="s">
        <v>448</v>
      </c>
      <c r="G93" s="1" t="s">
        <v>452</v>
      </c>
      <c r="H93" s="1"/>
    </row>
    <row r="94" spans="1:8" ht="28.8" x14ac:dyDescent="0.55000000000000004">
      <c r="A94" t="s">
        <v>1</v>
      </c>
      <c r="B94">
        <v>751905757</v>
      </c>
      <c r="C94" s="12" t="str">
        <f>VLOOKUP(Classifications[[#This Row],[EIN]],EINs_Names!A:B,2,FALSE)</f>
        <v xml:space="preserve">SAN JACINTO CHRISTIAN ACADEMY                               </v>
      </c>
      <c r="D94" s="1" t="s">
        <v>412</v>
      </c>
      <c r="E94" s="1" t="s">
        <v>24</v>
      </c>
      <c r="F94" s="1" t="s">
        <v>448</v>
      </c>
      <c r="G94" s="1" t="s">
        <v>451</v>
      </c>
      <c r="H94" s="1"/>
    </row>
    <row r="95" spans="1:8" x14ac:dyDescent="0.55000000000000004">
      <c r="A95" t="s">
        <v>1</v>
      </c>
      <c r="B95">
        <v>830400404</v>
      </c>
      <c r="C95" s="12" t="str">
        <f>VLOOKUP(Classifications[[#This Row],[EIN]],EINs_Names!A:B,2,FALSE)</f>
        <v xml:space="preserve">BISD EDUCATION FOUNDATION                                   </v>
      </c>
      <c r="D95" s="1" t="s">
        <v>413</v>
      </c>
      <c r="E95" s="1" t="s">
        <v>24</v>
      </c>
      <c r="F95" s="1" t="s">
        <v>448</v>
      </c>
      <c r="G95" s="1" t="s">
        <v>452</v>
      </c>
      <c r="H95" s="1"/>
    </row>
    <row r="96" spans="1:8" ht="43.2" x14ac:dyDescent="0.55000000000000004">
      <c r="A96" t="s">
        <v>1</v>
      </c>
      <c r="B96">
        <v>237039895</v>
      </c>
      <c r="C96" s="12" t="str">
        <f>VLOOKUP(Classifications[[#This Row],[EIN]],EINs_Names!A:B,2,FALSE)</f>
        <v xml:space="preserve">TEXAS FEDERATION OF MUSIC CLUBS                             </v>
      </c>
      <c r="D96" s="1" t="s">
        <v>414</v>
      </c>
      <c r="E96" s="1" t="s">
        <v>25</v>
      </c>
      <c r="F96" s="1" t="s">
        <v>448</v>
      </c>
      <c r="G96" s="1" t="s">
        <v>452</v>
      </c>
      <c r="H96" s="1"/>
    </row>
    <row r="97" spans="1:8" ht="28.8" x14ac:dyDescent="0.55000000000000004">
      <c r="A97" t="s">
        <v>1</v>
      </c>
      <c r="B97">
        <v>237296470</v>
      </c>
      <c r="C97" s="12" t="str">
        <f>VLOOKUP(Classifications[[#This Row],[EIN]],EINs_Names!A:B,2,FALSE)</f>
        <v xml:space="preserve">HERITAGE FARMSTEAD ASSOCIATION                              </v>
      </c>
      <c r="D97" s="2" t="s">
        <v>455</v>
      </c>
      <c r="E97" s="1" t="s">
        <v>24</v>
      </c>
      <c r="F97" s="1" t="s">
        <v>448</v>
      </c>
      <c r="G97" s="1" t="s">
        <v>452</v>
      </c>
      <c r="H97" s="1"/>
    </row>
    <row r="98" spans="1:8" ht="28.8" x14ac:dyDescent="0.55000000000000004">
      <c r="A98" t="s">
        <v>1</v>
      </c>
      <c r="B98">
        <v>943433314</v>
      </c>
      <c r="C98" s="12" t="str">
        <f>VLOOKUP(Classifications[[#This Row],[EIN]],EINs_Names!A:B,2,FALSE)</f>
        <v xml:space="preserve">ADDICTION RECOVERY MINISTRIES                               </v>
      </c>
      <c r="D98" s="1" t="s">
        <v>415</v>
      </c>
      <c r="E98" s="1" t="s">
        <v>341</v>
      </c>
      <c r="F98" s="1" t="s">
        <v>447</v>
      </c>
      <c r="G98" s="1" t="s">
        <v>451</v>
      </c>
      <c r="H98" s="1"/>
    </row>
    <row r="99" spans="1:8" ht="43.2" x14ac:dyDescent="0.55000000000000004">
      <c r="A99" t="s">
        <v>1</v>
      </c>
      <c r="B99">
        <v>841639778</v>
      </c>
      <c r="C99" s="12" t="str">
        <f>VLOOKUP(Classifications[[#This Row],[EIN]],EINs_Names!A:B,2,FALSE)</f>
        <v xml:space="preserve">WTL-THE WAY TRUTH AND LIFE OUTREACH                         </v>
      </c>
      <c r="D99" s="1" t="s">
        <v>416</v>
      </c>
      <c r="E99" s="1" t="s">
        <v>341</v>
      </c>
      <c r="F99" s="1" t="s">
        <v>448</v>
      </c>
      <c r="G99" s="1" t="s">
        <v>451</v>
      </c>
      <c r="H99" s="1"/>
    </row>
    <row r="100" spans="1:8" ht="28.8" x14ac:dyDescent="0.55000000000000004">
      <c r="A100" t="s">
        <v>1</v>
      </c>
      <c r="B100">
        <v>223847169</v>
      </c>
      <c r="C100" s="12" t="str">
        <f>VLOOKUP(Classifications[[#This Row],[EIN]],EINs_Names!A:B,2,FALSE)</f>
        <v xml:space="preserve">PEACEFUL SOLUTION CHARACTER EDUCATION INCORPORATED          </v>
      </c>
      <c r="D100" s="1" t="s">
        <v>417</v>
      </c>
      <c r="E100" s="1" t="s">
        <v>341</v>
      </c>
      <c r="F100" s="1" t="s">
        <v>448</v>
      </c>
      <c r="G100" s="1" t="s">
        <v>452</v>
      </c>
      <c r="H100" s="1"/>
    </row>
    <row r="101" spans="1:8" ht="43.2" x14ac:dyDescent="0.55000000000000004">
      <c r="A101" t="s">
        <v>1</v>
      </c>
      <c r="B101">
        <v>300409422</v>
      </c>
      <c r="C101" s="12" t="str">
        <f>VLOOKUP(Classifications[[#This Row],[EIN]],EINs_Names!A:B,2,FALSE)</f>
        <v xml:space="preserve">MOTHERS AGAINST METHAMPHETAMINE                             </v>
      </c>
      <c r="D101" s="1" t="s">
        <v>418</v>
      </c>
      <c r="E101" s="1" t="s">
        <v>341</v>
      </c>
      <c r="F101" s="1" t="s">
        <v>447</v>
      </c>
      <c r="G101" s="1" t="s">
        <v>451</v>
      </c>
      <c r="H101" s="1"/>
    </row>
    <row r="102" spans="1:8" ht="43.2" x14ac:dyDescent="0.55000000000000004">
      <c r="A102" t="s">
        <v>1</v>
      </c>
      <c r="B102">
        <v>300186051</v>
      </c>
      <c r="C102" s="12" t="str">
        <f>VLOOKUP(Classifications[[#This Row],[EIN]],EINs_Names!A:B,2,FALSE)</f>
        <v xml:space="preserve">MAIN STREET CANYON                                          </v>
      </c>
      <c r="D102" s="1" t="s">
        <v>419</v>
      </c>
      <c r="E102" s="1" t="s">
        <v>25</v>
      </c>
      <c r="F102" s="1" t="s">
        <v>448</v>
      </c>
      <c r="G102" s="1" t="s">
        <v>452</v>
      </c>
      <c r="H102" s="1"/>
    </row>
    <row r="103" spans="1:8" x14ac:dyDescent="0.55000000000000004">
      <c r="A103" t="s">
        <v>1</v>
      </c>
      <c r="B103">
        <v>750868320</v>
      </c>
      <c r="C103" s="12" t="str">
        <f>VLOOKUP(Classifications[[#This Row],[EIN]],EINs_Names!A:B,2,FALSE)</f>
        <v xml:space="preserve">WEST TEXAS REHABILITATION CENTER                            </v>
      </c>
      <c r="D103" s="1" t="s">
        <v>420</v>
      </c>
      <c r="E103" s="1" t="s">
        <v>341</v>
      </c>
      <c r="F103" s="1" t="s">
        <v>448</v>
      </c>
      <c r="G103" s="1" t="s">
        <v>452</v>
      </c>
      <c r="H103" s="1"/>
    </row>
    <row r="104" spans="1:8" ht="28.8" x14ac:dyDescent="0.55000000000000004">
      <c r="A104" t="s">
        <v>1</v>
      </c>
      <c r="B104">
        <v>237420269</v>
      </c>
      <c r="C104" s="12" t="str">
        <f>VLOOKUP(Classifications[[#This Row],[EIN]],EINs_Names!A:B,2,FALSE)</f>
        <v xml:space="preserve">SOUTHWESTERN ASSOCIATION OF EPISCOPAL SCHOOLS INC           </v>
      </c>
      <c r="D104" s="1" t="s">
        <v>421</v>
      </c>
      <c r="E104" s="1" t="s">
        <v>25</v>
      </c>
      <c r="F104" s="1" t="s">
        <v>448</v>
      </c>
      <c r="G104" s="1" t="s">
        <v>451</v>
      </c>
      <c r="H104" s="1"/>
    </row>
    <row r="105" spans="1:8" ht="28.8" x14ac:dyDescent="0.55000000000000004">
      <c r="A105" t="s">
        <v>1</v>
      </c>
      <c r="B105">
        <v>680644601</v>
      </c>
      <c r="C105" s="12" t="str">
        <f>VLOOKUP(Classifications[[#This Row],[EIN]],EINs_Names!A:B,2,FALSE)</f>
        <v xml:space="preserve">AMERICA SUPPORTS YOU TEXAS                                  </v>
      </c>
      <c r="D105" s="1" t="s">
        <v>422</v>
      </c>
      <c r="E105" s="1" t="s">
        <v>24</v>
      </c>
      <c r="F105" s="1" t="s">
        <v>448</v>
      </c>
      <c r="G105" s="1" t="s">
        <v>452</v>
      </c>
      <c r="H105" s="1"/>
    </row>
    <row r="106" spans="1:8" ht="28.8" x14ac:dyDescent="0.55000000000000004">
      <c r="A106" t="s">
        <v>1</v>
      </c>
      <c r="B106">
        <v>237169202</v>
      </c>
      <c r="C106" s="12" t="str">
        <f>VLOOKUP(Classifications[[#This Row],[EIN]],EINs_Names!A:B,2,FALSE)</f>
        <v xml:space="preserve">PTA TEXAS CONGRESS                                          </v>
      </c>
      <c r="D106" s="1" t="s">
        <v>423</v>
      </c>
      <c r="E106" s="1" t="s">
        <v>25</v>
      </c>
      <c r="F106" s="1" t="s">
        <v>448</v>
      </c>
      <c r="G106" s="1" t="s">
        <v>452</v>
      </c>
      <c r="H106" s="1"/>
    </row>
    <row r="107" spans="1:8" x14ac:dyDescent="0.55000000000000004">
      <c r="A107" t="s">
        <v>1</v>
      </c>
      <c r="B107">
        <v>750964546</v>
      </c>
      <c r="C107" s="12" t="str">
        <f>VLOOKUP(Classifications[[#This Row],[EIN]],EINs_Names!A:B,2,FALSE)</f>
        <v xml:space="preserve">HOLIDAY HILL INC                                            </v>
      </c>
      <c r="D107" s="1" t="s">
        <v>424</v>
      </c>
      <c r="E107" s="1" t="s">
        <v>24</v>
      </c>
      <c r="F107" s="1" t="s">
        <v>448</v>
      </c>
      <c r="G107" s="1" t="s">
        <v>452</v>
      </c>
      <c r="H107" s="1"/>
    </row>
    <row r="108" spans="1:8" ht="28.8" x14ac:dyDescent="0.55000000000000004">
      <c r="A108" t="s">
        <v>1</v>
      </c>
      <c r="B108">
        <v>751653080</v>
      </c>
      <c r="C108" s="12" t="str">
        <f>VLOOKUP(Classifications[[#This Row],[EIN]],EINs_Names!A:B,2,FALSE)</f>
        <v xml:space="preserve">ST MARYS EPISCOPAL RETIREMENT HOMES INC                     </v>
      </c>
      <c r="D108" s="1" t="s">
        <v>425</v>
      </c>
      <c r="E108" s="1" t="s">
        <v>341</v>
      </c>
      <c r="F108" s="1" t="s">
        <v>447</v>
      </c>
      <c r="G108" s="1" t="s">
        <v>452</v>
      </c>
      <c r="H108" s="1"/>
    </row>
    <row r="109" spans="1:8" ht="28.8" x14ac:dyDescent="0.55000000000000004">
      <c r="A109" t="s">
        <v>1</v>
      </c>
      <c r="B109">
        <v>751513773</v>
      </c>
      <c r="C109" s="12" t="str">
        <f>VLOOKUP(Classifications[[#This Row],[EIN]],EINs_Names!A:B,2,FALSE)</f>
        <v xml:space="preserve">LONE STAR BALLET INC                                        </v>
      </c>
      <c r="D109" s="1" t="s">
        <v>426</v>
      </c>
      <c r="E109" s="1" t="s">
        <v>24</v>
      </c>
      <c r="F109" s="1" t="s">
        <v>448</v>
      </c>
      <c r="G109" s="1" t="s">
        <v>452</v>
      </c>
      <c r="H109" s="1"/>
    </row>
    <row r="110" spans="1:8" ht="72" x14ac:dyDescent="0.55000000000000004">
      <c r="A110" t="s">
        <v>1</v>
      </c>
      <c r="B110">
        <v>760654986</v>
      </c>
      <c r="C110" s="12" t="str">
        <f>VLOOKUP(Classifications[[#This Row],[EIN]],EINs_Names!A:B,2,FALSE)</f>
        <v xml:space="preserve">GLEN LOCH PARENT-TEACHER ORGANIZATION                       </v>
      </c>
      <c r="D110" s="1" t="s">
        <v>427</v>
      </c>
      <c r="E110" s="1" t="s">
        <v>25</v>
      </c>
      <c r="F110" s="1" t="s">
        <v>448</v>
      </c>
      <c r="G110" s="1" t="s">
        <v>452</v>
      </c>
      <c r="H110" s="1"/>
    </row>
    <row r="111" spans="1:8" x14ac:dyDescent="0.55000000000000004">
      <c r="A111" t="s">
        <v>1</v>
      </c>
      <c r="B111">
        <v>752818568</v>
      </c>
      <c r="C111" s="12" t="str">
        <f>VLOOKUP(Classifications[[#This Row],[EIN]],EINs_Names!A:B,2,FALSE)</f>
        <v xml:space="preserve">NATIONAL VIETNAM WAR MUSEUM INC                             </v>
      </c>
      <c r="D111" s="1" t="s">
        <v>428</v>
      </c>
      <c r="E111" s="1" t="s">
        <v>24</v>
      </c>
      <c r="F111" s="1" t="s">
        <v>448</v>
      </c>
      <c r="G111" s="1" t="s">
        <v>452</v>
      </c>
      <c r="H111" s="1"/>
    </row>
    <row r="112" spans="1:8" ht="28.8" x14ac:dyDescent="0.55000000000000004">
      <c r="A112" t="s">
        <v>1</v>
      </c>
      <c r="B112">
        <v>741895596</v>
      </c>
      <c r="C112" s="12" t="str">
        <f>VLOOKUP(Classifications[[#This Row],[EIN]],EINs_Names!A:B,2,FALSE)</f>
        <v xml:space="preserve">DEAF-BLIND MULTIHANDICAPPED ASSOCIATION OF TEXAS            </v>
      </c>
      <c r="D112" s="1" t="s">
        <v>429</v>
      </c>
      <c r="E112" s="1" t="s">
        <v>341</v>
      </c>
      <c r="F112" s="1" t="s">
        <v>447</v>
      </c>
      <c r="G112" s="1" t="s">
        <v>452</v>
      </c>
      <c r="H112" s="1"/>
    </row>
    <row r="113" spans="1:8" ht="28.8" x14ac:dyDescent="0.55000000000000004">
      <c r="A113" t="s">
        <v>1</v>
      </c>
      <c r="B113">
        <v>752789986</v>
      </c>
      <c r="C113" s="12" t="str">
        <f>VLOOKUP(Classifications[[#This Row],[EIN]],EINs_Names!A:B,2,FALSE)</f>
        <v xml:space="preserve">TEXAS FORTS TRAIL                                           </v>
      </c>
      <c r="D113" s="1" t="s">
        <v>430</v>
      </c>
      <c r="E113" s="1" t="s">
        <v>24</v>
      </c>
      <c r="F113" s="1" t="s">
        <v>448</v>
      </c>
      <c r="G113" s="1" t="s">
        <v>452</v>
      </c>
      <c r="H113" s="1"/>
    </row>
    <row r="114" spans="1:8" ht="28.8" x14ac:dyDescent="0.55000000000000004">
      <c r="A114" t="s">
        <v>1</v>
      </c>
      <c r="B114">
        <v>742197613</v>
      </c>
      <c r="C114" s="12" t="str">
        <f>VLOOKUP(Classifications[[#This Row],[EIN]],EINs_Names!A:B,2,FALSE)</f>
        <v xml:space="preserve">KINGSLAND COMMUNITY CENTER INC                              </v>
      </c>
      <c r="D114" s="1" t="s">
        <v>431</v>
      </c>
      <c r="E114" s="1" t="s">
        <v>341</v>
      </c>
      <c r="F114" s="1" t="s">
        <v>448</v>
      </c>
      <c r="G114" s="1" t="s">
        <v>452</v>
      </c>
      <c r="H114" s="1"/>
    </row>
    <row r="115" spans="1:8" ht="28.8" x14ac:dyDescent="0.55000000000000004">
      <c r="A115" t="s">
        <v>1</v>
      </c>
      <c r="B115">
        <v>752226804</v>
      </c>
      <c r="C115" s="12" t="str">
        <f>VLOOKUP(Classifications[[#This Row],[EIN]],EINs_Names!A:B,2,FALSE)</f>
        <v xml:space="preserve">CAMP ALPHIE                                                 </v>
      </c>
      <c r="D115" s="1" t="s">
        <v>432</v>
      </c>
      <c r="E115" s="1" t="s">
        <v>341</v>
      </c>
      <c r="F115" s="1" t="s">
        <v>447</v>
      </c>
      <c r="G115" s="1" t="s">
        <v>452</v>
      </c>
      <c r="H115" s="1"/>
    </row>
    <row r="116" spans="1:8" ht="28.8" x14ac:dyDescent="0.55000000000000004">
      <c r="A116" t="s">
        <v>1</v>
      </c>
      <c r="B116">
        <v>750922700</v>
      </c>
      <c r="C116" s="12" t="str">
        <f>VLOOKUP(Classifications[[#This Row],[EIN]],EINs_Names!A:B,2,FALSE)</f>
        <v xml:space="preserve">UNITED WAY OF PALO PINTO COUNTY INC                         </v>
      </c>
      <c r="D116" s="1" t="s">
        <v>456</v>
      </c>
      <c r="E116" s="1" t="s">
        <v>341</v>
      </c>
      <c r="F116" s="1" t="s">
        <v>448</v>
      </c>
      <c r="G116" s="1" t="s">
        <v>452</v>
      </c>
      <c r="H116" s="1"/>
    </row>
    <row r="117" spans="1:8" ht="28.8" x14ac:dyDescent="0.55000000000000004">
      <c r="A117" t="s">
        <v>1</v>
      </c>
      <c r="B117">
        <v>756036665</v>
      </c>
      <c r="C117" s="12" t="str">
        <f>VLOOKUP(Classifications[[#This Row],[EIN]],EINs_Names!A:B,2,FALSE)</f>
        <v xml:space="preserve">WEST TEXAS A &amp; M UNIVERSITY FOUNDATION                      </v>
      </c>
      <c r="D117" s="1" t="s">
        <v>433</v>
      </c>
      <c r="E117" s="1" t="s">
        <v>25</v>
      </c>
      <c r="F117" s="1" t="s">
        <v>448</v>
      </c>
      <c r="G117" s="1" t="s">
        <v>452</v>
      </c>
      <c r="H117" s="1"/>
    </row>
    <row r="118" spans="1:8" x14ac:dyDescent="0.55000000000000004">
      <c r="A118" t="s">
        <v>1</v>
      </c>
      <c r="B118">
        <v>331072664</v>
      </c>
      <c r="C118" s="12" t="str">
        <f>VLOOKUP(Classifications[[#This Row],[EIN]],EINs_Names!A:B,2,FALSE)</f>
        <v xml:space="preserve">HUMANE SOCIETY OF COLEMAN COUNTY                            </v>
      </c>
      <c r="D118" s="1" t="s">
        <v>434</v>
      </c>
      <c r="E118" s="1" t="s">
        <v>24</v>
      </c>
      <c r="F118" s="1" t="s">
        <v>447</v>
      </c>
      <c r="G118" s="1" t="s">
        <v>452</v>
      </c>
      <c r="H118" s="1"/>
    </row>
    <row r="119" spans="1:8" x14ac:dyDescent="0.55000000000000004">
      <c r="A119" t="s">
        <v>1</v>
      </c>
      <c r="B119">
        <v>203159302</v>
      </c>
      <c r="C119" s="12" t="str">
        <f>VLOOKUP(Classifications[[#This Row],[EIN]],EINs_Names!A:B,2,FALSE)</f>
        <v xml:space="preserve">ST JOSEPH PHYSICIAN ASSOCIATES                              </v>
      </c>
      <c r="D119" s="1" t="s">
        <v>435</v>
      </c>
      <c r="E119" s="1" t="s">
        <v>341</v>
      </c>
      <c r="F119" s="1" t="s">
        <v>448</v>
      </c>
      <c r="G119" s="1" t="s">
        <v>452</v>
      </c>
      <c r="H119" s="1"/>
    </row>
    <row r="120" spans="1:8" x14ac:dyDescent="0.55000000000000004">
      <c r="A120" t="s">
        <v>1</v>
      </c>
      <c r="B120">
        <v>141925157</v>
      </c>
      <c r="C120" s="12" t="str">
        <f>VLOOKUP(Classifications[[#This Row],[EIN]],EINs_Names!A:B,2,FALSE)</f>
        <v xml:space="preserve">FRIENDS OF AEOLIAN SKINNER OPUS 1024                        </v>
      </c>
      <c r="D120" s="1" t="s">
        <v>436</v>
      </c>
      <c r="E120" s="1" t="s">
        <v>24</v>
      </c>
      <c r="F120" s="1" t="s">
        <v>448</v>
      </c>
      <c r="G120" s="1" t="s">
        <v>452</v>
      </c>
      <c r="H120" s="1"/>
    </row>
    <row r="121" spans="1:8" ht="28.8" x14ac:dyDescent="0.55000000000000004">
      <c r="A121" t="s">
        <v>1</v>
      </c>
      <c r="B121">
        <v>742650616</v>
      </c>
      <c r="C121" s="12" t="str">
        <f>VLOOKUP(Classifications[[#This Row],[EIN]],EINs_Names!A:B,2,FALSE)</f>
        <v xml:space="preserve">SCOTTYS HOUSE BRAZOS VALLEY CHILD ADVOCACY CENTER INC       </v>
      </c>
      <c r="D121" s="1" t="s">
        <v>437</v>
      </c>
      <c r="E121" s="1" t="s">
        <v>341</v>
      </c>
      <c r="F121" s="1" t="s">
        <v>447</v>
      </c>
      <c r="G121" s="1" t="s">
        <v>452</v>
      </c>
      <c r="H121" s="1"/>
    </row>
    <row r="122" spans="1:8" ht="43.2" x14ac:dyDescent="0.55000000000000004">
      <c r="A122" t="s">
        <v>1</v>
      </c>
      <c r="B122">
        <v>752549652</v>
      </c>
      <c r="C122" s="12" t="str">
        <f>VLOOKUP(Classifications[[#This Row],[EIN]],EINs_Names!A:B,2,FALSE)</f>
        <v xml:space="preserve">CHRIST CENTERED HOMES INC                                   </v>
      </c>
      <c r="D122" s="1" t="s">
        <v>438</v>
      </c>
      <c r="E122" s="1" t="s">
        <v>341</v>
      </c>
      <c r="F122" s="1" t="s">
        <v>448</v>
      </c>
      <c r="G122" s="1" t="s">
        <v>451</v>
      </c>
      <c r="H122" s="1"/>
    </row>
    <row r="123" spans="1:8" ht="28.8" x14ac:dyDescent="0.55000000000000004">
      <c r="A123" t="s">
        <v>1</v>
      </c>
      <c r="B123">
        <v>752705456</v>
      </c>
      <c r="C123" s="12" t="str">
        <f>VLOOKUP(Classifications[[#This Row],[EIN]],EINs_Names!A:B,2,FALSE)</f>
        <v xml:space="preserve">ATLANTA MEMORIAL HOSPITAL FOUNDATION                        </v>
      </c>
      <c r="D123" s="1" t="s">
        <v>439</v>
      </c>
      <c r="E123" s="1" t="s">
        <v>25</v>
      </c>
      <c r="F123" s="1" t="s">
        <v>448</v>
      </c>
      <c r="G123" s="1" t="s">
        <v>452</v>
      </c>
      <c r="H123" s="1"/>
    </row>
    <row r="124" spans="1:8" ht="28.8" x14ac:dyDescent="0.55000000000000004">
      <c r="A124" t="s">
        <v>1</v>
      </c>
      <c r="B124">
        <v>742663229</v>
      </c>
      <c r="C124" s="12" t="str">
        <f>VLOOKUP(Classifications[[#This Row],[EIN]],EINs_Names!A:B,2,FALSE)</f>
        <v xml:space="preserve">BRENHAM CARE CENTER                                         </v>
      </c>
      <c r="D124" s="1" t="s">
        <v>440</v>
      </c>
      <c r="E124" s="1" t="s">
        <v>341</v>
      </c>
      <c r="F124" s="1" t="s">
        <v>448</v>
      </c>
      <c r="G124" s="1" t="s">
        <v>451</v>
      </c>
      <c r="H124" s="1"/>
    </row>
    <row r="125" spans="1:8" ht="28.8" x14ac:dyDescent="0.55000000000000004">
      <c r="A125" t="s">
        <v>1</v>
      </c>
      <c r="B125">
        <v>752945230</v>
      </c>
      <c r="C125" s="12" t="str">
        <f>VLOOKUP(Classifications[[#This Row],[EIN]],EINs_Names!A:B,2,FALSE)</f>
        <v xml:space="preserve">BIG COUNTRY COMMUNITIES IN SCHOOLS                          </v>
      </c>
      <c r="D125" s="1" t="s">
        <v>441</v>
      </c>
      <c r="E125" s="1" t="s">
        <v>24</v>
      </c>
      <c r="F125" s="1" t="s">
        <v>448</v>
      </c>
      <c r="G125" s="1" t="s">
        <v>452</v>
      </c>
      <c r="H125" s="1"/>
    </row>
    <row r="126" spans="1:8" x14ac:dyDescent="0.55000000000000004">
      <c r="A126" t="s">
        <v>1</v>
      </c>
      <c r="B126">
        <v>750328490</v>
      </c>
      <c r="C126" s="12" t="str">
        <f>VLOOKUP(Classifications[[#This Row],[EIN]],EINs_Names!A:B,2,FALSE)</f>
        <v xml:space="preserve">HENDERSON MEMORIAL HOSPITAL                                 </v>
      </c>
      <c r="D126" s="1" t="s">
        <v>442</v>
      </c>
      <c r="E126" s="1" t="s">
        <v>341</v>
      </c>
      <c r="F126" s="1" t="s">
        <v>448</v>
      </c>
      <c r="G126" s="1" t="s">
        <v>452</v>
      </c>
      <c r="H126" s="1"/>
    </row>
    <row r="127" spans="1:8" x14ac:dyDescent="0.55000000000000004">
      <c r="A127" t="s">
        <v>1</v>
      </c>
      <c r="B127">
        <v>201560065</v>
      </c>
      <c r="C127" s="12" t="str">
        <f>VLOOKUP(Classifications[[#This Row],[EIN]],EINs_Names!A:B,2,FALSE)</f>
        <v xml:space="preserve">AMARILLO ART INSTITUTE INC                                  </v>
      </c>
      <c r="D127" s="1" t="s">
        <v>443</v>
      </c>
      <c r="E127" s="1" t="s">
        <v>24</v>
      </c>
      <c r="F127" s="1" t="s">
        <v>448</v>
      </c>
      <c r="G127" s="1" t="s">
        <v>452</v>
      </c>
      <c r="H127" s="1"/>
    </row>
    <row r="128" spans="1:8" ht="28.8" x14ac:dyDescent="0.55000000000000004">
      <c r="A128" t="s">
        <v>1</v>
      </c>
      <c r="B128">
        <v>742550441</v>
      </c>
      <c r="C128" s="12" t="str">
        <f>VLOOKUP(Classifications[[#This Row],[EIN]],EINs_Names!A:B,2,FALSE)</f>
        <v xml:space="preserve">TEXAS PROFESSIONAL HOME CHILD CARE ASSOCIATION              </v>
      </c>
      <c r="D128" s="1" t="s">
        <v>444</v>
      </c>
      <c r="E128" s="1" t="s">
        <v>24</v>
      </c>
      <c r="F128" s="1" t="s">
        <v>448</v>
      </c>
      <c r="G128" s="1" t="s">
        <v>452</v>
      </c>
      <c r="H128" s="1"/>
    </row>
  </sheetData>
  <hyperlinks>
    <hyperlink ref="E3" location="'Category Value Lists'!B3" display="Scheme 9" xr:uid="{00000000-0004-0000-0100-000000000000}"/>
    <hyperlink ref="F3" location="'Category Value Lists'!C3" display="Column2" xr:uid="{00000000-0004-0000-0100-000001000000}"/>
    <hyperlink ref="G3" location="'Category Value Lists'!D3" display="Column3" xr:uid="{00000000-0004-0000-0100-000002000000}"/>
  </hyperlink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'Category Value Lists'!$B$4:$B$8</xm:f>
          </x14:formula1>
          <xm:sqref>E4:E128</xm:sqref>
        </x14:dataValidation>
        <x14:dataValidation type="list" allowBlank="1" showInputMessage="1" showErrorMessage="1" xr:uid="{00000000-0002-0000-0100-000001000000}">
          <x14:formula1>
            <xm:f>'Category Value Lists'!$C$4:$C$7</xm:f>
          </x14:formula1>
          <xm:sqref>F4:F128</xm:sqref>
        </x14:dataValidation>
        <x14:dataValidation type="list" allowBlank="1" showInputMessage="1" showErrorMessage="1" xr:uid="{00000000-0002-0000-0100-000002000000}">
          <x14:formula1>
            <xm:f>'Category Value Lists'!$D$4:$D$7</xm:f>
          </x14:formula1>
          <xm:sqref>G4:G128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8"/>
  <sheetViews>
    <sheetView showGridLines="0" workbookViewId="0">
      <selection activeCell="C22" sqref="C22"/>
    </sheetView>
  </sheetViews>
  <sheetFormatPr defaultRowHeight="14.4" x14ac:dyDescent="0.55000000000000004"/>
  <cols>
    <col min="2" max="2" width="54.578125" style="7" customWidth="1"/>
    <col min="4" max="4" width="8.578125" bestFit="1" customWidth="1"/>
    <col min="5" max="5" width="12.26171875" bestFit="1" customWidth="1"/>
    <col min="7" max="7" width="8.41796875" bestFit="1" customWidth="1"/>
    <col min="8" max="8" width="11.41796875" customWidth="1"/>
    <col min="9" max="9" width="9.68359375" customWidth="1"/>
    <col min="10" max="10" width="14.41796875" bestFit="1" customWidth="1"/>
    <col min="12" max="12" width="16.83984375" bestFit="1" customWidth="1"/>
  </cols>
  <sheetData>
    <row r="1" spans="2:13" x14ac:dyDescent="0.55000000000000004">
      <c r="C1" s="69" t="s">
        <v>461</v>
      </c>
      <c r="D1" s="69"/>
      <c r="E1" s="69"/>
      <c r="F1" s="68" t="s">
        <v>462</v>
      </c>
      <c r="G1" s="68"/>
      <c r="H1" s="68"/>
      <c r="I1" s="67" t="s">
        <v>463</v>
      </c>
      <c r="J1" s="67"/>
    </row>
    <row r="2" spans="2:13" ht="28.8" x14ac:dyDescent="0.55000000000000004">
      <c r="B2" s="7" t="s">
        <v>340</v>
      </c>
      <c r="C2" s="24" t="s">
        <v>465</v>
      </c>
      <c r="D2" s="36" t="s">
        <v>467</v>
      </c>
      <c r="E2" s="30" t="s">
        <v>468</v>
      </c>
      <c r="F2" s="25" t="s">
        <v>466</v>
      </c>
      <c r="G2" s="37" t="s">
        <v>469</v>
      </c>
      <c r="H2" s="31" t="s">
        <v>470</v>
      </c>
      <c r="I2" s="1" t="s">
        <v>471</v>
      </c>
      <c r="J2" s="1" t="s">
        <v>464</v>
      </c>
      <c r="L2" s="43" t="s">
        <v>458</v>
      </c>
      <c r="M2" s="44">
        <f>COUNTIF(Classifications[Mission],"&lt;&gt;")</f>
        <v>125</v>
      </c>
    </row>
    <row r="3" spans="2:13" x14ac:dyDescent="0.55000000000000004">
      <c r="B3" s="17" t="s">
        <v>457</v>
      </c>
      <c r="C3" s="20"/>
      <c r="D3" s="32"/>
      <c r="E3" s="21"/>
      <c r="F3" s="22"/>
      <c r="G3" s="38"/>
      <c r="H3" s="23"/>
      <c r="I3" t="str">
        <f>IF(Table4[[#This Row],['#D]]="","",Table4[[#This Row],['#D]]-Table4[[#This Row],['#R]])</f>
        <v/>
      </c>
      <c r="J3" s="13"/>
      <c r="L3" s="45" t="s">
        <v>459</v>
      </c>
      <c r="M3" s="46">
        <v>74</v>
      </c>
    </row>
    <row r="4" spans="2:13" x14ac:dyDescent="0.55000000000000004">
      <c r="B4" s="7" t="s">
        <v>24</v>
      </c>
      <c r="C4" s="18">
        <f>COUNTIFS(Classifications[Politics],"D",Classifications[Scheme 9: Putnam, Olson, or Salamon Group?],"="&amp;Summary!$B4)</f>
        <v>29</v>
      </c>
      <c r="D4" s="33">
        <f>Table4[[#This Row],['#D]]/$M$3</f>
        <v>0.39189189189189189</v>
      </c>
      <c r="E4" s="11">
        <f>C4/$M$2</f>
        <v>0.23200000000000001</v>
      </c>
      <c r="F4" s="9">
        <f>COUNTIFS(Classifications[Politics],"R",Classifications[Scheme 9: Putnam, Olson, or Salamon Group?],"="&amp;Summary!$B4)</f>
        <v>19</v>
      </c>
      <c r="G4" s="39">
        <f>Table4[[#This Row],['#R]]/$M$4</f>
        <v>0.37254901960784315</v>
      </c>
      <c r="H4" s="10">
        <f>F4/$M$2</f>
        <v>0.152</v>
      </c>
      <c r="I4">
        <f>IF(Table4[[#This Row],['#D]]="","",Table4[[#This Row],['#D]]-Table4[[#This Row],['#R]])</f>
        <v>10</v>
      </c>
      <c r="J4" s="13">
        <f>Table4[[#This Row],[% of D]]-Table4[[#This Row],[% of R]]</f>
        <v>1.934287228404874E-2</v>
      </c>
      <c r="L4" s="47" t="s">
        <v>460</v>
      </c>
      <c r="M4" s="48">
        <v>51</v>
      </c>
    </row>
    <row r="5" spans="2:13" x14ac:dyDescent="0.55000000000000004">
      <c r="B5" s="7" t="s">
        <v>25</v>
      </c>
      <c r="C5" s="18">
        <f>COUNTIFS(Classifications[Politics],"D",Classifications[Scheme 9: Putnam, Olson, or Salamon Group?],"="&amp;Summary!$B5)</f>
        <v>12</v>
      </c>
      <c r="D5" s="33">
        <f>Table4[[#This Row],['#D]]/$M$3</f>
        <v>0.16216216216216217</v>
      </c>
      <c r="E5" s="11">
        <f>C5/$M$2</f>
        <v>9.6000000000000002E-2</v>
      </c>
      <c r="F5" s="9">
        <f>COUNTIFS(Classifications[Politics],"R",Classifications[Scheme 9: Putnam, Olson, or Salamon Group?],"="&amp;Summary!$B5)</f>
        <v>10</v>
      </c>
      <c r="G5" s="39">
        <f>Table4[[#This Row],['#R]]/$M$4</f>
        <v>0.19607843137254902</v>
      </c>
      <c r="H5" s="10">
        <f>F5/$M$2</f>
        <v>0.08</v>
      </c>
      <c r="I5">
        <f>IF(Table4[[#This Row],['#D]]="","",Table4[[#This Row],['#D]]-Table4[[#This Row],['#R]])</f>
        <v>2</v>
      </c>
      <c r="J5" s="13">
        <f>Table4[[#This Row],[% of D]]-Table4[[#This Row],[% of R]]</f>
        <v>-3.3916269210386846E-2</v>
      </c>
    </row>
    <row r="6" spans="2:13" x14ac:dyDescent="0.55000000000000004">
      <c r="B6" s="7" t="s">
        <v>341</v>
      </c>
      <c r="C6" s="18">
        <f>COUNTIFS(Classifications[Politics],"D",Classifications[Scheme 9: Putnam, Olson, or Salamon Group?],"="&amp;Summary!$B6)</f>
        <v>33</v>
      </c>
      <c r="D6" s="33">
        <f>Table4[[#This Row],['#D]]/$M$3</f>
        <v>0.44594594594594594</v>
      </c>
      <c r="E6" s="11">
        <f>C6/$M$2</f>
        <v>0.26400000000000001</v>
      </c>
      <c r="F6" s="9">
        <f>COUNTIFS(Classifications[Politics],"R",Classifications[Scheme 9: Putnam, Olson, or Salamon Group?],"="&amp;Summary!$B6)</f>
        <v>22</v>
      </c>
      <c r="G6" s="39">
        <f>Table4[[#This Row],['#R]]/$M$4</f>
        <v>0.43137254901960786</v>
      </c>
      <c r="H6" s="10">
        <f>F6/$M$2</f>
        <v>0.17599999999999999</v>
      </c>
      <c r="I6" s="6">
        <f>IF(Table4[[#This Row],['#D]]="","",Table4[[#This Row],['#D]]-Table4[[#This Row],['#R]])</f>
        <v>11</v>
      </c>
      <c r="J6" s="13">
        <f>Table4[[#This Row],[% of D]]-Table4[[#This Row],[% of R]]</f>
        <v>1.4573396926338078E-2</v>
      </c>
      <c r="K6" s="6"/>
    </row>
    <row r="7" spans="2:13" x14ac:dyDescent="0.55000000000000004">
      <c r="B7" s="7" t="s">
        <v>449</v>
      </c>
      <c r="C7" s="18">
        <f>COUNTIFS(Classifications[Politics],"D",Classifications[Scheme 9: Putnam, Olson, or Salamon Group?],"="&amp;Summary!$B7)</f>
        <v>0</v>
      </c>
      <c r="D7" s="33">
        <f>Table4[[#This Row],['#D]]/$M$3</f>
        <v>0</v>
      </c>
      <c r="E7" s="11">
        <f>C7/$M$2</f>
        <v>0</v>
      </c>
      <c r="F7" s="9">
        <f>COUNTIFS(Classifications[Politics],"R",Classifications[Scheme 9: Putnam, Olson, or Salamon Group?],"="&amp;Summary!$B7)</f>
        <v>0</v>
      </c>
      <c r="G7" s="39">
        <f>Table4[[#This Row],['#R]]/$M$4</f>
        <v>0</v>
      </c>
      <c r="H7" s="10">
        <f>F7/$M$2</f>
        <v>0</v>
      </c>
      <c r="I7" s="15">
        <f>IF(Table4[[#This Row],['#D]]="","",Table4[[#This Row],['#D]]-Table4[[#This Row],['#R]])</f>
        <v>0</v>
      </c>
      <c r="J7" s="42">
        <f>Table4[[#This Row],[% of D]]-Table4[[#This Row],[% of R]]</f>
        <v>0</v>
      </c>
      <c r="K7" s="15"/>
    </row>
    <row r="8" spans="2:13" x14ac:dyDescent="0.55000000000000004">
      <c r="B8" s="16" t="str">
        <f>"Check Totals: "&amp;IF(SUM(C4:C7,F4:F7)=$M$2,"Correct Sum", "Incorrect Sum")&amp;" and "&amp;IF(SUM(E4:E7,H4:H7)=1,"Sums to 100%", "Does not sum to 100%")</f>
        <v>Check Totals: Correct Sum and Sums to 100%</v>
      </c>
      <c r="C8" s="19"/>
      <c r="D8" s="34"/>
      <c r="E8" s="11"/>
      <c r="F8" s="14"/>
      <c r="G8" s="40"/>
      <c r="H8" s="10"/>
      <c r="I8" s="15" t="str">
        <f>IF(Table4[[#This Row],['#D]]="","",Table4[[#This Row],['#D]]-Table4[[#This Row],['#R]])</f>
        <v/>
      </c>
      <c r="J8" s="42"/>
      <c r="K8" s="15"/>
    </row>
    <row r="9" spans="2:13" x14ac:dyDescent="0.55000000000000004">
      <c r="B9" s="17" t="s">
        <v>446</v>
      </c>
      <c r="C9" s="18"/>
      <c r="D9" s="33"/>
      <c r="E9" s="11"/>
      <c r="F9" s="9"/>
      <c r="G9" s="39"/>
      <c r="H9" s="10"/>
      <c r="I9" s="6" t="str">
        <f>IF(Table4[[#This Row],['#D]]="","",Table4[[#This Row],['#D]]-Table4[[#This Row],['#R]])</f>
        <v/>
      </c>
      <c r="J9" s="13"/>
      <c r="K9" s="6"/>
    </row>
    <row r="10" spans="2:13" x14ac:dyDescent="0.55000000000000004">
      <c r="B10" t="s">
        <v>447</v>
      </c>
      <c r="C10" s="18">
        <f>COUNTIFS(Classifications[Politics],"D",Classifications[Scheme 5: Vulnerability of Target Community],"="&amp;Summary!$B10)</f>
        <v>34</v>
      </c>
      <c r="D10" s="33">
        <f>Table4[[#This Row],['#D]]/$M$3</f>
        <v>0.45945945945945948</v>
      </c>
      <c r="E10" s="11">
        <f>C10/$M$2</f>
        <v>0.27200000000000002</v>
      </c>
      <c r="F10" s="9">
        <f>COUNTIFS(Classifications[Politics],"R",Classifications[Scheme 5: Vulnerability of Target Community],"="&amp;Summary!$B10)</f>
        <v>13</v>
      </c>
      <c r="G10" s="39">
        <f>Table4[[#This Row],['#R]]/$M$4</f>
        <v>0.25490196078431371</v>
      </c>
      <c r="H10" s="10">
        <f>F10/$M$2</f>
        <v>0.104</v>
      </c>
      <c r="I10" s="6">
        <f>IF(Table4[[#This Row],['#D]]="","",Table4[[#This Row],['#D]]-Table4[[#This Row],['#R]])</f>
        <v>21</v>
      </c>
      <c r="J10" s="13">
        <f>Table4[[#This Row],[% of D]]-Table4[[#This Row],[% of R]]</f>
        <v>0.20455749867514578</v>
      </c>
      <c r="K10" s="6"/>
    </row>
    <row r="11" spans="2:13" x14ac:dyDescent="0.55000000000000004">
      <c r="B11" t="s">
        <v>448</v>
      </c>
      <c r="C11" s="18">
        <f>COUNTIFS(Classifications[Politics],"D",Classifications[Scheme 5: Vulnerability of Target Community],"="&amp;Summary!$B11)</f>
        <v>40</v>
      </c>
      <c r="D11" s="33">
        <f>Table4[[#This Row],['#D]]/$M$3</f>
        <v>0.54054054054054057</v>
      </c>
      <c r="E11" s="11">
        <f>C11/$M$2</f>
        <v>0.32</v>
      </c>
      <c r="F11" s="9">
        <f>COUNTIFS(Classifications[Politics],"R",Classifications[Scheme 5: Vulnerability of Target Community],"="&amp;Summary!$B11)</f>
        <v>38</v>
      </c>
      <c r="G11" s="39">
        <f>Table4[[#This Row],['#R]]/$M$4</f>
        <v>0.74509803921568629</v>
      </c>
      <c r="H11" s="10">
        <f>F11/$M$2</f>
        <v>0.30399999999999999</v>
      </c>
      <c r="I11" s="6">
        <f>IF(Table4[[#This Row],['#D]]="","",Table4[[#This Row],['#D]]-Table4[[#This Row],['#R]])</f>
        <v>2</v>
      </c>
      <c r="J11" s="13">
        <f>Table4[[#This Row],[% of D]]-Table4[[#This Row],[% of R]]</f>
        <v>-0.20455749867514572</v>
      </c>
      <c r="K11" s="6"/>
    </row>
    <row r="12" spans="2:13" x14ac:dyDescent="0.55000000000000004">
      <c r="B12" t="s">
        <v>449</v>
      </c>
      <c r="C12" s="18">
        <f>COUNTIFS(Classifications[Politics],"D",Classifications[Scheme 5: Vulnerability of Target Community],"="&amp;Summary!$B12)</f>
        <v>0</v>
      </c>
      <c r="D12" s="33">
        <f>Table4[[#This Row],['#D]]/$M$3</f>
        <v>0</v>
      </c>
      <c r="E12" s="11">
        <f>C12/$M$2</f>
        <v>0</v>
      </c>
      <c r="F12" s="9">
        <f>COUNTIFS(Classifications[Politics],"R",Classifications[Scheme 5: Vulnerability of Target Community],"="&amp;Summary!$B12)</f>
        <v>0</v>
      </c>
      <c r="G12" s="39">
        <f>Table4[[#This Row],['#R]]/$M$4</f>
        <v>0</v>
      </c>
      <c r="H12" s="10">
        <f>F12/$M$2</f>
        <v>0</v>
      </c>
      <c r="I12" s="6">
        <f>IF(Table4[[#This Row],['#D]]="","",Table4[[#This Row],['#D]]-Table4[[#This Row],['#R]])</f>
        <v>0</v>
      </c>
      <c r="J12" s="13">
        <f>Table4[[#This Row],[% of D]]-Table4[[#This Row],[% of R]]</f>
        <v>0</v>
      </c>
      <c r="K12" s="6"/>
    </row>
    <row r="13" spans="2:13" x14ac:dyDescent="0.55000000000000004">
      <c r="B13" s="16" t="str">
        <f>"Check Totals: "&amp;IF(SUM(C10:C12,F10:F12)=$M$2,"Correct Sum", "Incorrect Sum")&amp;" and "&amp;IF(SUM(E10:E12,H10:H12)=1,"Sums to 100%", "Does not sum to 100%")</f>
        <v>Check Totals: Correct Sum and Sums to 100%</v>
      </c>
      <c r="C13" s="18"/>
      <c r="D13" s="33"/>
      <c r="E13" s="11"/>
      <c r="F13" s="9"/>
      <c r="G13" s="39"/>
      <c r="H13" s="10"/>
      <c r="I13" s="6" t="str">
        <f>IF(Table4[[#This Row],['#D]]="","",Table4[[#This Row],['#D]]-Table4[[#This Row],['#R]])</f>
        <v/>
      </c>
      <c r="J13" s="13"/>
      <c r="K13" s="6"/>
    </row>
    <row r="14" spans="2:13" x14ac:dyDescent="0.55000000000000004">
      <c r="B14" s="4" t="s">
        <v>450</v>
      </c>
      <c r="C14" s="18"/>
      <c r="D14" s="33"/>
      <c r="E14" s="11"/>
      <c r="F14" s="9"/>
      <c r="G14" s="39"/>
      <c r="H14" s="10"/>
      <c r="I14" s="6" t="str">
        <f>IF(Table4[[#This Row],['#D]]="","",Table4[[#This Row],['#D]]-Table4[[#This Row],['#R]])</f>
        <v/>
      </c>
      <c r="J14" s="13"/>
      <c r="K14" s="6"/>
    </row>
    <row r="15" spans="2:13" x14ac:dyDescent="0.55000000000000004">
      <c r="B15" t="s">
        <v>451</v>
      </c>
      <c r="C15" s="19">
        <f>COUNTIFS(Classifications[Politics],"D",Classifications[Scheme 11: Religious Nature of Organization],"="&amp;Summary!$B15)</f>
        <v>10</v>
      </c>
      <c r="D15" s="34">
        <f>Table4[[#This Row],['#D]]/$M$3</f>
        <v>0.13513513513513514</v>
      </c>
      <c r="E15" s="11">
        <f>C15/$M$2</f>
        <v>0.08</v>
      </c>
      <c r="F15" s="14">
        <f>COUNTIFS(Classifications[Politics],"R",Classifications[Scheme 11: Religious Nature of Organization],"="&amp;Summary!$B15)</f>
        <v>12</v>
      </c>
      <c r="G15" s="40">
        <f>Table4[[#This Row],['#R]]/$M$4</f>
        <v>0.23529411764705882</v>
      </c>
      <c r="H15" s="10">
        <f>F15/$M$2</f>
        <v>9.6000000000000002E-2</v>
      </c>
      <c r="I15" s="15">
        <f>IF(Table4[[#This Row],['#D]]="","",Table4[[#This Row],['#D]]-Table4[[#This Row],['#R]])</f>
        <v>-2</v>
      </c>
      <c r="J15" s="42">
        <f>Table4[[#This Row],[% of D]]-Table4[[#This Row],[% of R]]</f>
        <v>-0.10015898251192368</v>
      </c>
      <c r="K15" s="15"/>
    </row>
    <row r="16" spans="2:13" x14ac:dyDescent="0.55000000000000004">
      <c r="B16" t="s">
        <v>452</v>
      </c>
      <c r="C16" s="19">
        <f>COUNTIFS(Classifications[Politics],"D",Classifications[Scheme 11: Religious Nature of Organization],"="&amp;Summary!$B16)</f>
        <v>64</v>
      </c>
      <c r="D16" s="34">
        <f>Table4[[#This Row],['#D]]/$M$3</f>
        <v>0.86486486486486491</v>
      </c>
      <c r="E16" s="11">
        <f>C16/$M$2</f>
        <v>0.51200000000000001</v>
      </c>
      <c r="F16" s="14">
        <f>COUNTIFS(Classifications[Politics],"R",Classifications[Scheme 11: Religious Nature of Organization],"="&amp;Summary!$B16)</f>
        <v>39</v>
      </c>
      <c r="G16" s="40">
        <f>Table4[[#This Row],['#R]]/$M$4</f>
        <v>0.76470588235294112</v>
      </c>
      <c r="H16" s="10">
        <f>F16/$M$2</f>
        <v>0.312</v>
      </c>
      <c r="I16" s="6">
        <f>IF(Table4[[#This Row],['#D]]="","",Table4[[#This Row],['#D]]-Table4[[#This Row],['#R]])</f>
        <v>25</v>
      </c>
      <c r="J16" s="13">
        <f>Table4[[#This Row],[% of D]]-Table4[[#This Row],[% of R]]</f>
        <v>0.10015898251192379</v>
      </c>
      <c r="K16" s="6"/>
    </row>
    <row r="17" spans="2:11" x14ac:dyDescent="0.55000000000000004">
      <c r="B17" t="s">
        <v>449</v>
      </c>
      <c r="C17" s="19">
        <f>COUNTIFS(Classifications[Politics],"D",Classifications[Scheme 11: Religious Nature of Organization],"="&amp;Summary!$B17)</f>
        <v>0</v>
      </c>
      <c r="D17" s="34">
        <f>Table4[[#This Row],['#D]]/$M$3</f>
        <v>0</v>
      </c>
      <c r="E17" s="11">
        <f>C17/$M$2</f>
        <v>0</v>
      </c>
      <c r="F17" s="14">
        <f>COUNTIFS(Classifications[Politics],"R",Classifications[Scheme 11: Religious Nature of Organization],"="&amp;Summary!$B17)</f>
        <v>0</v>
      </c>
      <c r="G17" s="40">
        <f>Table4[[#This Row],['#R]]/$M$4</f>
        <v>0</v>
      </c>
      <c r="H17" s="10">
        <f>F17/$M$2</f>
        <v>0</v>
      </c>
      <c r="I17" s="6">
        <f>IF(Table4[[#This Row],['#D]]="","",Table4[[#This Row],['#D]]-Table4[[#This Row],['#R]])</f>
        <v>0</v>
      </c>
      <c r="J17" s="13">
        <f>Table4[[#This Row],[% of D]]-Table4[[#This Row],[% of R]]</f>
        <v>0</v>
      </c>
      <c r="K17" s="6"/>
    </row>
    <row r="18" spans="2:11" x14ac:dyDescent="0.55000000000000004">
      <c r="B18" s="16" t="str">
        <f>"Check Totals: "&amp;IF(SUM(C15:C17,F15:F17)=$M$2,"Correct Sum", "Incorrect Sum")&amp;" and "&amp;IF(SUM(E15:E17,H15:H17)=1,"Sums to 100%", "Does not sum to 100%")</f>
        <v>Check Totals: Correct Sum and Sums to 100%</v>
      </c>
      <c r="C18" s="26"/>
      <c r="D18" s="35"/>
      <c r="E18" s="27"/>
      <c r="F18" s="28"/>
      <c r="G18" s="41"/>
      <c r="H18" s="29"/>
      <c r="I18" s="6" t="str">
        <f>IF(Table4[[#This Row],['#D]]="","",Table4[[#This Row],['#D]]-Table4[[#This Row],['#R]])</f>
        <v/>
      </c>
      <c r="J18" s="13"/>
      <c r="K18" s="6"/>
    </row>
  </sheetData>
  <mergeCells count="3">
    <mergeCell ref="I1:J1"/>
    <mergeCell ref="F1:H1"/>
    <mergeCell ref="C1:E1"/>
  </mergeCells>
  <hyperlinks>
    <hyperlink ref="B3" location="'Mission Classifications'!E3" display="Scheme 9: Putnam, Olson, Salamon" xr:uid="{00000000-0004-0000-0200-000000000000}"/>
    <hyperlink ref="B9" location="'Mission Classifications'!F3" display="Scheme 9: Putnam, Olson, Salamon" xr:uid="{00000000-0004-0000-0200-000001000000}"/>
    <hyperlink ref="B14" location="'Mission Classifications'!G3" display="Scheme 11: Religious Nature of Organization" xr:uid="{00000000-0004-0000-0200-000002000000}"/>
  </hyperlinks>
  <pageMargins left="0.7" right="0.7" top="0.75" bottom="0.75" header="0.3" footer="0.3"/>
  <pageSetup orientation="portrait" verticalDpi="0" r:id="rId1"/>
  <ignoredErrors>
    <ignoredError sqref="E4:E7 E15:E17 H4:H7 E10:E12 H10:H12 H15:H17" calculatedColumn="1"/>
    <ignoredError sqref="F4 F5:F7" formula="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26"/>
  <sheetViews>
    <sheetView tabSelected="1" topLeftCell="A2" zoomScale="80" zoomScaleNormal="80" workbookViewId="0">
      <selection activeCell="D4" sqref="D4:G25"/>
    </sheetView>
  </sheetViews>
  <sheetFormatPr defaultRowHeight="14.4" x14ac:dyDescent="0.55000000000000004"/>
  <cols>
    <col min="4" max="4" width="29.83984375" customWidth="1"/>
    <col min="5" max="5" width="11.15625" customWidth="1"/>
    <col min="6" max="6" width="12.578125" customWidth="1"/>
    <col min="7" max="7" width="22.15625" customWidth="1"/>
  </cols>
  <sheetData>
    <row r="3" spans="2:9" x14ac:dyDescent="0.55000000000000004">
      <c r="B3" s="49"/>
      <c r="C3" s="49"/>
      <c r="D3" s="49"/>
      <c r="E3" s="49"/>
      <c r="F3" s="49"/>
      <c r="G3" s="49"/>
      <c r="H3" s="49"/>
      <c r="I3" s="49"/>
    </row>
    <row r="4" spans="2:9" x14ac:dyDescent="0.55000000000000004">
      <c r="B4" s="49"/>
      <c r="C4" s="49"/>
      <c r="D4" s="50"/>
      <c r="E4" s="58" t="s">
        <v>462</v>
      </c>
      <c r="F4" s="58" t="s">
        <v>477</v>
      </c>
      <c r="G4" s="66" t="s">
        <v>481</v>
      </c>
      <c r="H4" s="49"/>
      <c r="I4" s="49"/>
    </row>
    <row r="5" spans="2:9" ht="11.5" customHeight="1" x14ac:dyDescent="0.55000000000000004">
      <c r="B5" s="49"/>
      <c r="C5" s="49"/>
      <c r="D5" s="51"/>
      <c r="E5" s="52"/>
      <c r="F5" s="52"/>
      <c r="G5" s="49"/>
      <c r="H5" s="49"/>
      <c r="I5" s="49"/>
    </row>
    <row r="6" spans="2:9" x14ac:dyDescent="0.55000000000000004">
      <c r="B6" s="49"/>
      <c r="C6" s="49"/>
      <c r="D6" s="57" t="s">
        <v>480</v>
      </c>
      <c r="E6" s="54"/>
      <c r="F6" s="54"/>
      <c r="G6" s="53"/>
      <c r="H6" s="49"/>
      <c r="I6" s="49"/>
    </row>
    <row r="7" spans="2:9" ht="8.65" customHeight="1" x14ac:dyDescent="0.55000000000000004">
      <c r="B7" s="49"/>
      <c r="C7" s="49"/>
      <c r="D7" s="51"/>
      <c r="E7" s="52"/>
      <c r="F7" s="52"/>
      <c r="G7" s="49"/>
      <c r="H7" s="49"/>
      <c r="I7" s="49"/>
    </row>
    <row r="8" spans="2:9" x14ac:dyDescent="0.55000000000000004">
      <c r="B8" s="49"/>
      <c r="C8" s="49"/>
      <c r="D8" s="59" t="s">
        <v>24</v>
      </c>
      <c r="E8" s="55">
        <v>0.37</v>
      </c>
      <c r="F8" s="55">
        <v>0.38</v>
      </c>
      <c r="G8" s="61" t="s">
        <v>482</v>
      </c>
      <c r="H8" s="49"/>
      <c r="I8" s="49"/>
    </row>
    <row r="9" spans="2:9" x14ac:dyDescent="0.55000000000000004">
      <c r="B9" s="49"/>
      <c r="C9" s="49"/>
      <c r="D9" s="59" t="s">
        <v>25</v>
      </c>
      <c r="E9" s="55">
        <v>0.25</v>
      </c>
      <c r="F9" s="55">
        <v>0.18</v>
      </c>
      <c r="G9" s="61" t="s">
        <v>484</v>
      </c>
      <c r="H9" s="49"/>
      <c r="I9" s="49"/>
    </row>
    <row r="10" spans="2:9" x14ac:dyDescent="0.55000000000000004">
      <c r="B10" s="49"/>
      <c r="C10" s="49"/>
      <c r="D10" s="59" t="s">
        <v>341</v>
      </c>
      <c r="E10" s="55">
        <v>0.37</v>
      </c>
      <c r="F10" s="55">
        <v>0.44594594594594594</v>
      </c>
      <c r="G10" s="49"/>
      <c r="H10" s="49"/>
      <c r="I10" s="49"/>
    </row>
    <row r="11" spans="2:9" x14ac:dyDescent="0.55000000000000004">
      <c r="B11" s="49"/>
      <c r="C11" s="49"/>
      <c r="D11" s="49"/>
      <c r="E11" s="56"/>
      <c r="F11" s="56"/>
      <c r="G11" s="49"/>
      <c r="H11" s="49"/>
      <c r="I11" s="49"/>
    </row>
    <row r="12" spans="2:9" x14ac:dyDescent="0.55000000000000004">
      <c r="B12" s="49"/>
      <c r="C12" s="49"/>
      <c r="D12" s="57" t="s">
        <v>479</v>
      </c>
      <c r="E12" s="54"/>
      <c r="F12" s="54"/>
      <c r="G12" s="53"/>
      <c r="H12" s="49"/>
      <c r="I12" s="49"/>
    </row>
    <row r="13" spans="2:9" ht="5.5" customHeight="1" x14ac:dyDescent="0.55000000000000004">
      <c r="B13" s="49"/>
      <c r="C13" s="49"/>
      <c r="D13" s="51"/>
      <c r="E13" s="52"/>
      <c r="F13" s="52"/>
      <c r="G13" s="49"/>
      <c r="H13" s="49"/>
      <c r="I13" s="49"/>
    </row>
    <row r="14" spans="2:9" x14ac:dyDescent="0.55000000000000004">
      <c r="B14" s="49"/>
      <c r="C14" s="49"/>
      <c r="D14" s="59" t="s">
        <v>475</v>
      </c>
      <c r="E14" s="55">
        <v>0.23529411764705882</v>
      </c>
      <c r="F14" s="55">
        <v>0.13513513513513514</v>
      </c>
      <c r="G14" s="61" t="s">
        <v>482</v>
      </c>
      <c r="H14" s="49"/>
      <c r="I14" s="49"/>
    </row>
    <row r="15" spans="2:9" x14ac:dyDescent="0.55000000000000004">
      <c r="B15" s="49"/>
      <c r="C15" s="49"/>
      <c r="D15" s="59" t="s">
        <v>476</v>
      </c>
      <c r="E15" s="55">
        <v>0.73</v>
      </c>
      <c r="F15" s="55">
        <v>0.86486486486486491</v>
      </c>
      <c r="G15" s="61" t="s">
        <v>485</v>
      </c>
      <c r="H15" s="49"/>
      <c r="I15" s="49"/>
    </row>
    <row r="16" spans="2:9" x14ac:dyDescent="0.55000000000000004">
      <c r="B16" s="49"/>
      <c r="C16" s="49"/>
      <c r="D16" s="49"/>
      <c r="E16" s="56"/>
      <c r="F16" s="56"/>
      <c r="G16" s="56"/>
      <c r="H16" s="49"/>
      <c r="I16" s="49"/>
    </row>
    <row r="17" spans="2:9" x14ac:dyDescent="0.55000000000000004">
      <c r="B17" s="49"/>
      <c r="C17" s="49"/>
      <c r="D17" s="57" t="s">
        <v>478</v>
      </c>
      <c r="E17" s="54"/>
      <c r="F17" s="54"/>
      <c r="G17" s="54"/>
      <c r="H17" s="49"/>
      <c r="I17" s="49"/>
    </row>
    <row r="18" spans="2:9" ht="6" customHeight="1" x14ac:dyDescent="0.55000000000000004">
      <c r="B18" s="49"/>
      <c r="C18" s="49"/>
      <c r="D18" s="51"/>
      <c r="E18" s="52"/>
      <c r="F18" s="52"/>
      <c r="G18" s="56"/>
      <c r="H18" s="49"/>
      <c r="I18" s="49"/>
    </row>
    <row r="19" spans="2:9" x14ac:dyDescent="0.55000000000000004">
      <c r="B19" s="49"/>
      <c r="C19" s="49"/>
      <c r="D19" s="59" t="s">
        <v>475</v>
      </c>
      <c r="E19" s="55">
        <v>0.2</v>
      </c>
      <c r="F19" s="55">
        <v>0.41</v>
      </c>
      <c r="G19" s="61" t="s">
        <v>482</v>
      </c>
      <c r="H19" s="49"/>
      <c r="I19" s="49"/>
    </row>
    <row r="20" spans="2:9" x14ac:dyDescent="0.55000000000000004">
      <c r="B20" s="49"/>
      <c r="C20" s="49"/>
      <c r="D20" s="59" t="s">
        <v>476</v>
      </c>
      <c r="E20" s="55">
        <v>0.8</v>
      </c>
      <c r="F20" s="55">
        <v>0.59</v>
      </c>
      <c r="G20" s="61" t="s">
        <v>486</v>
      </c>
      <c r="H20" s="49"/>
      <c r="I20" s="49"/>
    </row>
    <row r="21" spans="2:9" x14ac:dyDescent="0.55000000000000004">
      <c r="B21" s="49"/>
      <c r="C21" s="49"/>
      <c r="D21" s="59"/>
      <c r="E21" s="55"/>
      <c r="F21" s="55"/>
      <c r="G21" s="49"/>
      <c r="H21" s="49"/>
      <c r="I21" s="49"/>
    </row>
    <row r="22" spans="2:9" x14ac:dyDescent="0.55000000000000004">
      <c r="B22" s="49"/>
      <c r="C22" s="49"/>
      <c r="D22" s="64"/>
      <c r="E22" s="65"/>
      <c r="F22" s="65"/>
      <c r="G22" s="49"/>
      <c r="H22" s="49"/>
      <c r="I22" s="49"/>
    </row>
    <row r="23" spans="2:9" ht="5.25" customHeight="1" x14ac:dyDescent="0.55000000000000004">
      <c r="B23" s="49"/>
      <c r="C23" s="49"/>
      <c r="D23" s="49"/>
      <c r="E23" s="49"/>
      <c r="F23" s="49"/>
      <c r="G23" s="60"/>
      <c r="H23" s="49"/>
      <c r="I23" s="49"/>
    </row>
    <row r="24" spans="2:9" x14ac:dyDescent="0.55000000000000004">
      <c r="B24" s="49"/>
      <c r="C24" s="49"/>
      <c r="D24" s="62" t="s">
        <v>483</v>
      </c>
      <c r="E24" s="63">
        <v>51</v>
      </c>
      <c r="F24" s="63">
        <v>74</v>
      </c>
      <c r="G24" s="51"/>
      <c r="H24" s="49"/>
      <c r="I24" s="49"/>
    </row>
    <row r="25" spans="2:9" ht="3.75" customHeight="1" x14ac:dyDescent="0.55000000000000004">
      <c r="B25" s="49"/>
      <c r="C25" s="49"/>
      <c r="D25" s="53"/>
      <c r="E25" s="53"/>
      <c r="F25" s="53"/>
      <c r="G25" s="53"/>
      <c r="H25" s="49"/>
      <c r="I25" s="49"/>
    </row>
    <row r="26" spans="2:9" x14ac:dyDescent="0.55000000000000004">
      <c r="B26" s="49"/>
      <c r="C26" s="49"/>
      <c r="D26" s="49"/>
      <c r="E26" s="49"/>
      <c r="F26" s="49"/>
      <c r="G26" s="49"/>
      <c r="H26" s="49"/>
      <c r="I26" s="49"/>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24"/>
  <sheetViews>
    <sheetView workbookViewId="0">
      <pane ySplit="1" topLeftCell="A2" activePane="bottomLeft" state="frozen"/>
      <selection activeCell="C2" sqref="C2:K2"/>
      <selection pane="bottomLeft" activeCell="C2" sqref="C2:K2"/>
    </sheetView>
  </sheetViews>
  <sheetFormatPr defaultRowHeight="14.4" x14ac:dyDescent="0.55000000000000004"/>
  <cols>
    <col min="2" max="2" width="69.26171875" bestFit="1" customWidth="1"/>
  </cols>
  <sheetData>
    <row r="1" spans="1:2" x14ac:dyDescent="0.55000000000000004">
      <c r="A1" t="s">
        <v>12</v>
      </c>
      <c r="B1" t="s">
        <v>28</v>
      </c>
    </row>
    <row r="2" spans="1:2" x14ac:dyDescent="0.55000000000000004">
      <c r="A2">
        <v>20664919</v>
      </c>
      <c r="B2" t="s">
        <v>29</v>
      </c>
    </row>
    <row r="3" spans="1:2" x14ac:dyDescent="0.55000000000000004">
      <c r="A3">
        <v>141925157</v>
      </c>
      <c r="B3" t="s">
        <v>30</v>
      </c>
    </row>
    <row r="4" spans="1:2" x14ac:dyDescent="0.55000000000000004">
      <c r="A4">
        <v>201560065</v>
      </c>
      <c r="B4" t="s">
        <v>31</v>
      </c>
    </row>
    <row r="5" spans="1:2" x14ac:dyDescent="0.55000000000000004">
      <c r="A5">
        <v>237039895</v>
      </c>
      <c r="B5" t="s">
        <v>32</v>
      </c>
    </row>
    <row r="6" spans="1:2" x14ac:dyDescent="0.55000000000000004">
      <c r="A6">
        <v>237296470</v>
      </c>
      <c r="B6" t="s">
        <v>33</v>
      </c>
    </row>
    <row r="7" spans="1:2" x14ac:dyDescent="0.55000000000000004">
      <c r="A7">
        <v>386089684</v>
      </c>
      <c r="B7" t="s">
        <v>34</v>
      </c>
    </row>
    <row r="8" spans="1:2" x14ac:dyDescent="0.55000000000000004">
      <c r="A8">
        <v>742434020</v>
      </c>
      <c r="B8" t="s">
        <v>35</v>
      </c>
    </row>
    <row r="9" spans="1:2" x14ac:dyDescent="0.55000000000000004">
      <c r="A9">
        <v>742838973</v>
      </c>
      <c r="B9" t="s">
        <v>36</v>
      </c>
    </row>
    <row r="10" spans="1:2" x14ac:dyDescent="0.55000000000000004">
      <c r="A10">
        <v>751083514</v>
      </c>
      <c r="B10" t="s">
        <v>37</v>
      </c>
    </row>
    <row r="11" spans="1:2" x14ac:dyDescent="0.55000000000000004">
      <c r="A11">
        <v>751214498</v>
      </c>
      <c r="B11" t="s">
        <v>38</v>
      </c>
    </row>
    <row r="12" spans="1:2" x14ac:dyDescent="0.55000000000000004">
      <c r="A12">
        <v>751513773</v>
      </c>
      <c r="B12" t="s">
        <v>39</v>
      </c>
    </row>
    <row r="13" spans="1:2" x14ac:dyDescent="0.55000000000000004">
      <c r="A13">
        <v>751953915</v>
      </c>
      <c r="B13" t="s">
        <v>40</v>
      </c>
    </row>
    <row r="14" spans="1:2" x14ac:dyDescent="0.55000000000000004">
      <c r="A14">
        <v>752512012</v>
      </c>
      <c r="B14" t="s">
        <v>41</v>
      </c>
    </row>
    <row r="15" spans="1:2" x14ac:dyDescent="0.55000000000000004">
      <c r="A15">
        <v>752674251</v>
      </c>
      <c r="B15" t="s">
        <v>42</v>
      </c>
    </row>
    <row r="16" spans="1:2" x14ac:dyDescent="0.55000000000000004">
      <c r="A16">
        <v>752766452</v>
      </c>
      <c r="B16" t="s">
        <v>43</v>
      </c>
    </row>
    <row r="17" spans="1:2" x14ac:dyDescent="0.55000000000000004">
      <c r="A17">
        <v>752789986</v>
      </c>
      <c r="B17" t="s">
        <v>44</v>
      </c>
    </row>
    <row r="18" spans="1:2" x14ac:dyDescent="0.55000000000000004">
      <c r="A18">
        <v>752818568</v>
      </c>
      <c r="B18" t="s">
        <v>45</v>
      </c>
    </row>
    <row r="19" spans="1:2" x14ac:dyDescent="0.55000000000000004">
      <c r="A19">
        <v>752822456</v>
      </c>
      <c r="B19" t="s">
        <v>46</v>
      </c>
    </row>
    <row r="20" spans="1:2" x14ac:dyDescent="0.55000000000000004">
      <c r="A20">
        <v>756040767</v>
      </c>
      <c r="B20" t="s">
        <v>47</v>
      </c>
    </row>
    <row r="21" spans="1:2" x14ac:dyDescent="0.55000000000000004">
      <c r="A21">
        <v>760127580</v>
      </c>
      <c r="B21" t="s">
        <v>48</v>
      </c>
    </row>
    <row r="22" spans="1:2" x14ac:dyDescent="0.55000000000000004">
      <c r="A22">
        <v>900111553</v>
      </c>
      <c r="B22" t="s">
        <v>49</v>
      </c>
    </row>
    <row r="23" spans="1:2" x14ac:dyDescent="0.55000000000000004">
      <c r="A23">
        <v>30483645</v>
      </c>
      <c r="B23" t="s">
        <v>50</v>
      </c>
    </row>
    <row r="24" spans="1:2" x14ac:dyDescent="0.55000000000000004">
      <c r="A24">
        <v>134360278</v>
      </c>
      <c r="B24" t="s">
        <v>51</v>
      </c>
    </row>
    <row r="25" spans="1:2" x14ac:dyDescent="0.55000000000000004">
      <c r="A25">
        <v>202142312</v>
      </c>
      <c r="B25" t="s">
        <v>52</v>
      </c>
    </row>
    <row r="26" spans="1:2" x14ac:dyDescent="0.55000000000000004">
      <c r="A26">
        <v>223847169</v>
      </c>
      <c r="B26" t="s">
        <v>53</v>
      </c>
    </row>
    <row r="27" spans="1:2" x14ac:dyDescent="0.55000000000000004">
      <c r="A27">
        <v>237169202</v>
      </c>
      <c r="B27" t="s">
        <v>54</v>
      </c>
    </row>
    <row r="28" spans="1:2" x14ac:dyDescent="0.55000000000000004">
      <c r="A28">
        <v>237420269</v>
      </c>
      <c r="B28" t="s">
        <v>55</v>
      </c>
    </row>
    <row r="29" spans="1:2" x14ac:dyDescent="0.55000000000000004">
      <c r="A29">
        <v>261255613</v>
      </c>
      <c r="B29" t="s">
        <v>56</v>
      </c>
    </row>
    <row r="30" spans="1:2" x14ac:dyDescent="0.55000000000000004">
      <c r="A30">
        <v>263598377</v>
      </c>
      <c r="B30" t="s">
        <v>57</v>
      </c>
    </row>
    <row r="31" spans="1:2" x14ac:dyDescent="0.55000000000000004">
      <c r="A31">
        <v>300029251</v>
      </c>
      <c r="B31" t="s">
        <v>58</v>
      </c>
    </row>
    <row r="32" spans="1:2" x14ac:dyDescent="0.55000000000000004">
      <c r="A32">
        <v>300505156</v>
      </c>
      <c r="B32" t="s">
        <v>59</v>
      </c>
    </row>
    <row r="33" spans="1:2" x14ac:dyDescent="0.55000000000000004">
      <c r="A33">
        <v>311608946</v>
      </c>
      <c r="B33" t="s">
        <v>60</v>
      </c>
    </row>
    <row r="34" spans="1:2" x14ac:dyDescent="0.55000000000000004">
      <c r="A34">
        <v>741943514</v>
      </c>
      <c r="B34" t="s">
        <v>61</v>
      </c>
    </row>
    <row r="35" spans="1:2" x14ac:dyDescent="0.55000000000000004">
      <c r="A35">
        <v>742073775</v>
      </c>
      <c r="B35" t="s">
        <v>62</v>
      </c>
    </row>
    <row r="36" spans="1:2" x14ac:dyDescent="0.55000000000000004">
      <c r="A36">
        <v>742511118</v>
      </c>
      <c r="B36" t="s">
        <v>63</v>
      </c>
    </row>
    <row r="37" spans="1:2" x14ac:dyDescent="0.55000000000000004">
      <c r="A37">
        <v>742759890</v>
      </c>
      <c r="B37" t="s">
        <v>64</v>
      </c>
    </row>
    <row r="38" spans="1:2" x14ac:dyDescent="0.55000000000000004">
      <c r="A38">
        <v>750851900</v>
      </c>
      <c r="B38" t="s">
        <v>65</v>
      </c>
    </row>
    <row r="39" spans="1:2" x14ac:dyDescent="0.55000000000000004">
      <c r="A39">
        <v>750954859</v>
      </c>
      <c r="B39" t="s">
        <v>66</v>
      </c>
    </row>
    <row r="40" spans="1:2" x14ac:dyDescent="0.55000000000000004">
      <c r="A40">
        <v>751783710</v>
      </c>
      <c r="B40" t="s">
        <v>67</v>
      </c>
    </row>
    <row r="41" spans="1:2" x14ac:dyDescent="0.55000000000000004">
      <c r="A41">
        <v>751867842</v>
      </c>
      <c r="B41" t="s">
        <v>68</v>
      </c>
    </row>
    <row r="42" spans="1:2" x14ac:dyDescent="0.55000000000000004">
      <c r="A42">
        <v>751905757</v>
      </c>
      <c r="B42" t="s">
        <v>69</v>
      </c>
    </row>
    <row r="43" spans="1:2" x14ac:dyDescent="0.55000000000000004">
      <c r="A43">
        <v>752137523</v>
      </c>
      <c r="B43" t="s">
        <v>70</v>
      </c>
    </row>
    <row r="44" spans="1:2" x14ac:dyDescent="0.55000000000000004">
      <c r="A44">
        <v>752331886</v>
      </c>
      <c r="B44" t="s">
        <v>71</v>
      </c>
    </row>
    <row r="45" spans="1:2" x14ac:dyDescent="0.55000000000000004">
      <c r="A45">
        <v>752374211</v>
      </c>
      <c r="B45" t="s">
        <v>54</v>
      </c>
    </row>
    <row r="46" spans="1:2" x14ac:dyDescent="0.55000000000000004">
      <c r="A46">
        <v>752386500</v>
      </c>
      <c r="B46" t="s">
        <v>72</v>
      </c>
    </row>
    <row r="47" spans="1:2" x14ac:dyDescent="0.55000000000000004">
      <c r="A47">
        <v>752552991</v>
      </c>
      <c r="B47" t="s">
        <v>73</v>
      </c>
    </row>
    <row r="48" spans="1:2" x14ac:dyDescent="0.55000000000000004">
      <c r="A48">
        <v>752755790</v>
      </c>
      <c r="B48" t="s">
        <v>74</v>
      </c>
    </row>
    <row r="49" spans="1:2" x14ac:dyDescent="0.55000000000000004">
      <c r="A49">
        <v>752891582</v>
      </c>
      <c r="B49" t="s">
        <v>75</v>
      </c>
    </row>
    <row r="50" spans="1:2" x14ac:dyDescent="0.55000000000000004">
      <c r="A50">
        <v>752893150</v>
      </c>
      <c r="B50" t="s">
        <v>76</v>
      </c>
    </row>
    <row r="51" spans="1:2" x14ac:dyDescent="0.55000000000000004">
      <c r="A51">
        <v>752945230</v>
      </c>
      <c r="B51" t="s">
        <v>77</v>
      </c>
    </row>
    <row r="52" spans="1:2" x14ac:dyDescent="0.55000000000000004">
      <c r="A52">
        <v>756036665</v>
      </c>
      <c r="B52" t="s">
        <v>78</v>
      </c>
    </row>
    <row r="53" spans="1:2" x14ac:dyDescent="0.55000000000000004">
      <c r="A53">
        <v>756061747</v>
      </c>
      <c r="B53" t="s">
        <v>54</v>
      </c>
    </row>
    <row r="54" spans="1:2" x14ac:dyDescent="0.55000000000000004">
      <c r="A54">
        <v>760640109</v>
      </c>
      <c r="B54" t="s">
        <v>54</v>
      </c>
    </row>
    <row r="55" spans="1:2" x14ac:dyDescent="0.55000000000000004">
      <c r="A55">
        <v>760654986</v>
      </c>
      <c r="B55" t="s">
        <v>79</v>
      </c>
    </row>
    <row r="56" spans="1:2" x14ac:dyDescent="0.55000000000000004">
      <c r="A56">
        <v>830400404</v>
      </c>
      <c r="B56" t="s">
        <v>80</v>
      </c>
    </row>
    <row r="57" spans="1:2" x14ac:dyDescent="0.55000000000000004">
      <c r="A57">
        <v>911917701</v>
      </c>
      <c r="B57" t="s">
        <v>54</v>
      </c>
    </row>
    <row r="58" spans="1:2" x14ac:dyDescent="0.55000000000000004">
      <c r="A58">
        <v>262563455</v>
      </c>
      <c r="B58" t="s">
        <v>81</v>
      </c>
    </row>
    <row r="59" spans="1:2" x14ac:dyDescent="0.55000000000000004">
      <c r="A59">
        <v>331072664</v>
      </c>
      <c r="B59" t="s">
        <v>82</v>
      </c>
    </row>
    <row r="60" spans="1:2" x14ac:dyDescent="0.55000000000000004">
      <c r="A60">
        <v>752503642</v>
      </c>
      <c r="B60" t="s">
        <v>83</v>
      </c>
    </row>
    <row r="61" spans="1:2" x14ac:dyDescent="0.55000000000000004">
      <c r="A61">
        <v>203159302</v>
      </c>
      <c r="B61" t="s">
        <v>84</v>
      </c>
    </row>
    <row r="62" spans="1:2" x14ac:dyDescent="0.55000000000000004">
      <c r="A62">
        <v>264123728</v>
      </c>
      <c r="B62" t="s">
        <v>85</v>
      </c>
    </row>
    <row r="63" spans="1:2" x14ac:dyDescent="0.55000000000000004">
      <c r="A63">
        <v>710259137</v>
      </c>
      <c r="B63" t="s">
        <v>86</v>
      </c>
    </row>
    <row r="64" spans="1:2" x14ac:dyDescent="0.55000000000000004">
      <c r="A64">
        <v>741282696</v>
      </c>
      <c r="B64" t="s">
        <v>87</v>
      </c>
    </row>
    <row r="65" spans="1:2" x14ac:dyDescent="0.55000000000000004">
      <c r="A65">
        <v>741849713</v>
      </c>
      <c r="B65" t="s">
        <v>88</v>
      </c>
    </row>
    <row r="66" spans="1:2" x14ac:dyDescent="0.55000000000000004">
      <c r="A66">
        <v>742455161</v>
      </c>
      <c r="B66" t="s">
        <v>89</v>
      </c>
    </row>
    <row r="67" spans="1:2" x14ac:dyDescent="0.55000000000000004">
      <c r="A67">
        <v>742663229</v>
      </c>
      <c r="B67" t="s">
        <v>90</v>
      </c>
    </row>
    <row r="68" spans="1:2" x14ac:dyDescent="0.55000000000000004">
      <c r="A68">
        <v>742761145</v>
      </c>
      <c r="B68" t="s">
        <v>91</v>
      </c>
    </row>
    <row r="69" spans="1:2" x14ac:dyDescent="0.55000000000000004">
      <c r="A69">
        <v>742913931</v>
      </c>
      <c r="B69" t="s">
        <v>92</v>
      </c>
    </row>
    <row r="70" spans="1:2" x14ac:dyDescent="0.55000000000000004">
      <c r="A70">
        <v>746104604</v>
      </c>
      <c r="B70" t="s">
        <v>93</v>
      </c>
    </row>
    <row r="71" spans="1:2" x14ac:dyDescent="0.55000000000000004">
      <c r="A71">
        <v>750328490</v>
      </c>
      <c r="B71" t="s">
        <v>94</v>
      </c>
    </row>
    <row r="72" spans="1:2" x14ac:dyDescent="0.55000000000000004">
      <c r="A72">
        <v>750868320</v>
      </c>
      <c r="B72" t="s">
        <v>95</v>
      </c>
    </row>
    <row r="73" spans="1:2" x14ac:dyDescent="0.55000000000000004">
      <c r="A73">
        <v>752122630</v>
      </c>
      <c r="B73" t="s">
        <v>96</v>
      </c>
    </row>
    <row r="74" spans="1:2" x14ac:dyDescent="0.55000000000000004">
      <c r="A74">
        <v>752160474</v>
      </c>
      <c r="B74" t="s">
        <v>97</v>
      </c>
    </row>
    <row r="75" spans="1:2" x14ac:dyDescent="0.55000000000000004">
      <c r="A75">
        <v>752250730</v>
      </c>
      <c r="B75" t="s">
        <v>85</v>
      </c>
    </row>
    <row r="76" spans="1:2" x14ac:dyDescent="0.55000000000000004">
      <c r="A76">
        <v>752484122</v>
      </c>
      <c r="B76" t="s">
        <v>98</v>
      </c>
    </row>
    <row r="77" spans="1:2" x14ac:dyDescent="0.55000000000000004">
      <c r="A77">
        <v>752705456</v>
      </c>
      <c r="B77" t="s">
        <v>99</v>
      </c>
    </row>
    <row r="78" spans="1:2" x14ac:dyDescent="0.55000000000000004">
      <c r="A78">
        <v>752901000</v>
      </c>
      <c r="B78" t="s">
        <v>100</v>
      </c>
    </row>
    <row r="79" spans="1:2" x14ac:dyDescent="0.55000000000000004">
      <c r="A79">
        <v>756059517</v>
      </c>
      <c r="B79" t="s">
        <v>101</v>
      </c>
    </row>
    <row r="80" spans="1:2" x14ac:dyDescent="0.55000000000000004">
      <c r="A80">
        <v>751693394</v>
      </c>
      <c r="B80" t="s">
        <v>102</v>
      </c>
    </row>
    <row r="81" spans="1:2" x14ac:dyDescent="0.55000000000000004">
      <c r="A81">
        <v>900156398</v>
      </c>
      <c r="B81" t="s">
        <v>103</v>
      </c>
    </row>
    <row r="82" spans="1:2" x14ac:dyDescent="0.55000000000000004">
      <c r="A82">
        <v>943433314</v>
      </c>
      <c r="B82" t="s">
        <v>104</v>
      </c>
    </row>
    <row r="83" spans="1:2" x14ac:dyDescent="0.55000000000000004">
      <c r="A83">
        <v>721405171</v>
      </c>
      <c r="B83" t="s">
        <v>105</v>
      </c>
    </row>
    <row r="84" spans="1:2" x14ac:dyDescent="0.55000000000000004">
      <c r="A84">
        <v>742264732</v>
      </c>
      <c r="B84" t="s">
        <v>106</v>
      </c>
    </row>
    <row r="85" spans="1:2" x14ac:dyDescent="0.55000000000000004">
      <c r="A85">
        <v>751155442</v>
      </c>
      <c r="B85" t="s">
        <v>107</v>
      </c>
    </row>
    <row r="86" spans="1:2" x14ac:dyDescent="0.55000000000000004">
      <c r="A86">
        <v>742650616</v>
      </c>
      <c r="B86" t="s">
        <v>108</v>
      </c>
    </row>
    <row r="87" spans="1:2" x14ac:dyDescent="0.55000000000000004">
      <c r="A87">
        <v>751982955</v>
      </c>
      <c r="B87" t="s">
        <v>109</v>
      </c>
    </row>
    <row r="88" spans="1:2" x14ac:dyDescent="0.55000000000000004">
      <c r="A88">
        <v>752826413</v>
      </c>
      <c r="B88" t="s">
        <v>110</v>
      </c>
    </row>
    <row r="89" spans="1:2" x14ac:dyDescent="0.55000000000000004">
      <c r="A89">
        <v>741601060</v>
      </c>
      <c r="B89" t="s">
        <v>111</v>
      </c>
    </row>
    <row r="90" spans="1:2" x14ac:dyDescent="0.55000000000000004">
      <c r="A90">
        <v>742352763</v>
      </c>
      <c r="B90" t="s">
        <v>112</v>
      </c>
    </row>
    <row r="91" spans="1:2" x14ac:dyDescent="0.55000000000000004">
      <c r="A91">
        <v>264361932</v>
      </c>
      <c r="B91" t="s">
        <v>113</v>
      </c>
    </row>
    <row r="92" spans="1:2" x14ac:dyDescent="0.55000000000000004">
      <c r="A92">
        <v>752289580</v>
      </c>
      <c r="B92" t="s">
        <v>114</v>
      </c>
    </row>
    <row r="93" spans="1:2" x14ac:dyDescent="0.55000000000000004">
      <c r="A93">
        <v>760460902</v>
      </c>
      <c r="B93" t="s">
        <v>115</v>
      </c>
    </row>
    <row r="94" spans="1:2" x14ac:dyDescent="0.55000000000000004">
      <c r="A94">
        <v>10838764</v>
      </c>
      <c r="B94" t="s">
        <v>116</v>
      </c>
    </row>
    <row r="95" spans="1:2" x14ac:dyDescent="0.55000000000000004">
      <c r="A95">
        <v>203919349</v>
      </c>
      <c r="B95" t="s">
        <v>117</v>
      </c>
    </row>
    <row r="96" spans="1:2" x14ac:dyDescent="0.55000000000000004">
      <c r="A96">
        <v>742454002</v>
      </c>
      <c r="B96" t="s">
        <v>118</v>
      </c>
    </row>
    <row r="97" spans="1:2" x14ac:dyDescent="0.55000000000000004">
      <c r="A97">
        <v>750964546</v>
      </c>
      <c r="B97" t="s">
        <v>119</v>
      </c>
    </row>
    <row r="98" spans="1:2" x14ac:dyDescent="0.55000000000000004">
      <c r="A98">
        <v>751653080</v>
      </c>
      <c r="B98" t="s">
        <v>120</v>
      </c>
    </row>
    <row r="99" spans="1:2" x14ac:dyDescent="0.55000000000000004">
      <c r="A99">
        <v>751977106</v>
      </c>
      <c r="B99" t="s">
        <v>121</v>
      </c>
    </row>
    <row r="100" spans="1:2" x14ac:dyDescent="0.55000000000000004">
      <c r="A100">
        <v>752035517</v>
      </c>
      <c r="B100" t="s">
        <v>122</v>
      </c>
    </row>
    <row r="101" spans="1:2" x14ac:dyDescent="0.55000000000000004">
      <c r="A101">
        <v>752264580</v>
      </c>
      <c r="B101" t="s">
        <v>123</v>
      </c>
    </row>
    <row r="102" spans="1:2" x14ac:dyDescent="0.55000000000000004">
      <c r="A102">
        <v>752549652</v>
      </c>
      <c r="B102" t="s">
        <v>124</v>
      </c>
    </row>
    <row r="103" spans="1:2" x14ac:dyDescent="0.55000000000000004">
      <c r="A103">
        <v>746049028</v>
      </c>
      <c r="B103" t="s">
        <v>125</v>
      </c>
    </row>
    <row r="104" spans="1:2" x14ac:dyDescent="0.55000000000000004">
      <c r="A104">
        <v>751944109</v>
      </c>
      <c r="B104" t="s">
        <v>126</v>
      </c>
    </row>
    <row r="105" spans="1:2" x14ac:dyDescent="0.55000000000000004">
      <c r="A105">
        <v>760685947</v>
      </c>
      <c r="B105" t="s">
        <v>127</v>
      </c>
    </row>
    <row r="106" spans="1:2" x14ac:dyDescent="0.55000000000000004">
      <c r="A106">
        <v>61642559</v>
      </c>
      <c r="B106" t="s">
        <v>128</v>
      </c>
    </row>
    <row r="107" spans="1:2" x14ac:dyDescent="0.55000000000000004">
      <c r="A107">
        <v>260535227</v>
      </c>
      <c r="B107" t="s">
        <v>129</v>
      </c>
    </row>
    <row r="108" spans="1:2" x14ac:dyDescent="0.55000000000000004">
      <c r="A108">
        <v>263321809</v>
      </c>
      <c r="B108" t="s">
        <v>130</v>
      </c>
    </row>
    <row r="109" spans="1:2" x14ac:dyDescent="0.55000000000000004">
      <c r="A109">
        <v>273127154</v>
      </c>
      <c r="B109" t="s">
        <v>131</v>
      </c>
    </row>
    <row r="110" spans="1:2" x14ac:dyDescent="0.55000000000000004">
      <c r="A110">
        <v>432079185</v>
      </c>
      <c r="B110" t="s">
        <v>132</v>
      </c>
    </row>
    <row r="111" spans="1:2" x14ac:dyDescent="0.55000000000000004">
      <c r="A111">
        <v>742497110</v>
      </c>
      <c r="B111" t="s">
        <v>133</v>
      </c>
    </row>
    <row r="112" spans="1:2" x14ac:dyDescent="0.55000000000000004">
      <c r="A112">
        <v>751769717</v>
      </c>
      <c r="B112" t="s">
        <v>134</v>
      </c>
    </row>
    <row r="113" spans="1:2" x14ac:dyDescent="0.55000000000000004">
      <c r="A113">
        <v>752226804</v>
      </c>
      <c r="B113" t="s">
        <v>135</v>
      </c>
    </row>
    <row r="114" spans="1:2" x14ac:dyDescent="0.55000000000000004">
      <c r="A114">
        <v>760427436</v>
      </c>
      <c r="B114" t="s">
        <v>136</v>
      </c>
    </row>
    <row r="115" spans="1:2" x14ac:dyDescent="0.55000000000000004">
      <c r="A115">
        <v>752346785</v>
      </c>
      <c r="B115" t="s">
        <v>137</v>
      </c>
    </row>
    <row r="116" spans="1:2" x14ac:dyDescent="0.55000000000000004">
      <c r="A116">
        <v>752488579</v>
      </c>
      <c r="B116" t="s">
        <v>138</v>
      </c>
    </row>
    <row r="117" spans="1:2" x14ac:dyDescent="0.55000000000000004">
      <c r="A117">
        <v>752634867</v>
      </c>
      <c r="B117" t="s">
        <v>139</v>
      </c>
    </row>
    <row r="118" spans="1:2" x14ac:dyDescent="0.55000000000000004">
      <c r="A118">
        <v>10576849</v>
      </c>
      <c r="B118" t="s">
        <v>140</v>
      </c>
    </row>
    <row r="119" spans="1:2" x14ac:dyDescent="0.55000000000000004">
      <c r="A119">
        <v>270296125</v>
      </c>
      <c r="B119" t="s">
        <v>141</v>
      </c>
    </row>
    <row r="120" spans="1:2" x14ac:dyDescent="0.55000000000000004">
      <c r="A120">
        <v>741874265</v>
      </c>
      <c r="B120" t="s">
        <v>142</v>
      </c>
    </row>
    <row r="121" spans="1:2" x14ac:dyDescent="0.55000000000000004">
      <c r="A121">
        <v>741895596</v>
      </c>
      <c r="B121" t="s">
        <v>143</v>
      </c>
    </row>
    <row r="122" spans="1:2" x14ac:dyDescent="0.55000000000000004">
      <c r="A122">
        <v>742197613</v>
      </c>
      <c r="B122" t="s">
        <v>144</v>
      </c>
    </row>
    <row r="123" spans="1:2" x14ac:dyDescent="0.55000000000000004">
      <c r="A123">
        <v>742400626</v>
      </c>
      <c r="B123" t="s">
        <v>145</v>
      </c>
    </row>
    <row r="124" spans="1:2" x14ac:dyDescent="0.55000000000000004">
      <c r="A124">
        <v>742414700</v>
      </c>
      <c r="B124" t="s">
        <v>146</v>
      </c>
    </row>
    <row r="125" spans="1:2" x14ac:dyDescent="0.55000000000000004">
      <c r="A125">
        <v>742504677</v>
      </c>
      <c r="B125" t="s">
        <v>147</v>
      </c>
    </row>
    <row r="126" spans="1:2" x14ac:dyDescent="0.55000000000000004">
      <c r="A126">
        <v>742550441</v>
      </c>
      <c r="B126" t="s">
        <v>148</v>
      </c>
    </row>
    <row r="127" spans="1:2" x14ac:dyDescent="0.55000000000000004">
      <c r="A127">
        <v>742592573</v>
      </c>
      <c r="B127" t="s">
        <v>149</v>
      </c>
    </row>
    <row r="128" spans="1:2" x14ac:dyDescent="0.55000000000000004">
      <c r="A128">
        <v>742847594</v>
      </c>
      <c r="B128" t="s">
        <v>150</v>
      </c>
    </row>
    <row r="129" spans="1:2" x14ac:dyDescent="0.55000000000000004">
      <c r="A129">
        <v>750948921</v>
      </c>
      <c r="B129" t="s">
        <v>151</v>
      </c>
    </row>
    <row r="130" spans="1:2" x14ac:dyDescent="0.55000000000000004">
      <c r="A130">
        <v>751224841</v>
      </c>
      <c r="B130" t="s">
        <v>152</v>
      </c>
    </row>
    <row r="131" spans="1:2" x14ac:dyDescent="0.55000000000000004">
      <c r="A131">
        <v>751230663</v>
      </c>
      <c r="B131" t="s">
        <v>153</v>
      </c>
    </row>
    <row r="132" spans="1:2" x14ac:dyDescent="0.55000000000000004">
      <c r="A132">
        <v>751251238</v>
      </c>
      <c r="B132" t="s">
        <v>154</v>
      </c>
    </row>
    <row r="133" spans="1:2" x14ac:dyDescent="0.55000000000000004">
      <c r="A133">
        <v>751529456</v>
      </c>
      <c r="B133" t="s">
        <v>155</v>
      </c>
    </row>
    <row r="134" spans="1:2" x14ac:dyDescent="0.55000000000000004">
      <c r="A134">
        <v>751908081</v>
      </c>
      <c r="B134" t="s">
        <v>156</v>
      </c>
    </row>
    <row r="135" spans="1:2" x14ac:dyDescent="0.55000000000000004">
      <c r="A135">
        <v>752348371</v>
      </c>
      <c r="B135" t="s">
        <v>157</v>
      </c>
    </row>
    <row r="136" spans="1:2" x14ac:dyDescent="0.55000000000000004">
      <c r="A136">
        <v>752471334</v>
      </c>
      <c r="B136" t="s">
        <v>158</v>
      </c>
    </row>
    <row r="137" spans="1:2" x14ac:dyDescent="0.55000000000000004">
      <c r="A137">
        <v>752669996</v>
      </c>
      <c r="B137" t="s">
        <v>159</v>
      </c>
    </row>
    <row r="138" spans="1:2" x14ac:dyDescent="0.55000000000000004">
      <c r="A138">
        <v>752870590</v>
      </c>
      <c r="B138" t="s">
        <v>160</v>
      </c>
    </row>
    <row r="139" spans="1:2" x14ac:dyDescent="0.55000000000000004">
      <c r="A139">
        <v>943426068</v>
      </c>
      <c r="B139" t="s">
        <v>161</v>
      </c>
    </row>
    <row r="140" spans="1:2" x14ac:dyDescent="0.55000000000000004">
      <c r="A140">
        <v>760784788</v>
      </c>
      <c r="B140" t="s">
        <v>162</v>
      </c>
    </row>
    <row r="141" spans="1:2" x14ac:dyDescent="0.55000000000000004">
      <c r="A141">
        <v>742606851</v>
      </c>
      <c r="B141" t="s">
        <v>163</v>
      </c>
    </row>
    <row r="142" spans="1:2" x14ac:dyDescent="0.55000000000000004">
      <c r="A142">
        <v>270210666</v>
      </c>
      <c r="B142" t="s">
        <v>164</v>
      </c>
    </row>
    <row r="143" spans="1:2" x14ac:dyDescent="0.55000000000000004">
      <c r="A143">
        <v>300186051</v>
      </c>
      <c r="B143" t="s">
        <v>165</v>
      </c>
    </row>
    <row r="144" spans="1:2" x14ac:dyDescent="0.55000000000000004">
      <c r="A144">
        <v>751286559</v>
      </c>
      <c r="B144" t="s">
        <v>166</v>
      </c>
    </row>
    <row r="145" spans="1:2" x14ac:dyDescent="0.55000000000000004">
      <c r="A145">
        <v>680644601</v>
      </c>
      <c r="B145" t="s">
        <v>167</v>
      </c>
    </row>
    <row r="146" spans="1:2" x14ac:dyDescent="0.55000000000000004">
      <c r="A146">
        <v>742351158</v>
      </c>
      <c r="B146" t="s">
        <v>168</v>
      </c>
    </row>
    <row r="147" spans="1:2" x14ac:dyDescent="0.55000000000000004">
      <c r="A147">
        <v>750922700</v>
      </c>
      <c r="B147" t="s">
        <v>169</v>
      </c>
    </row>
    <row r="148" spans="1:2" x14ac:dyDescent="0.55000000000000004">
      <c r="A148">
        <v>752251719</v>
      </c>
      <c r="B148" t="s">
        <v>170</v>
      </c>
    </row>
    <row r="149" spans="1:2" x14ac:dyDescent="0.55000000000000004">
      <c r="A149">
        <v>752648449</v>
      </c>
      <c r="B149" t="s">
        <v>171</v>
      </c>
    </row>
    <row r="150" spans="1:2" x14ac:dyDescent="0.55000000000000004">
      <c r="A150">
        <v>752700815</v>
      </c>
      <c r="B150" t="s">
        <v>172</v>
      </c>
    </row>
    <row r="151" spans="1:2" x14ac:dyDescent="0.55000000000000004">
      <c r="A151">
        <v>752710920</v>
      </c>
      <c r="B151" t="s">
        <v>173</v>
      </c>
    </row>
    <row r="152" spans="1:2" x14ac:dyDescent="0.55000000000000004">
      <c r="A152">
        <v>830413964</v>
      </c>
      <c r="B152" t="s">
        <v>174</v>
      </c>
    </row>
    <row r="153" spans="1:2" x14ac:dyDescent="0.55000000000000004">
      <c r="A153">
        <v>200661684</v>
      </c>
      <c r="B153" t="s">
        <v>175</v>
      </c>
    </row>
    <row r="154" spans="1:2" x14ac:dyDescent="0.55000000000000004">
      <c r="A154">
        <v>201913508</v>
      </c>
      <c r="B154" t="s">
        <v>176</v>
      </c>
    </row>
    <row r="155" spans="1:2" x14ac:dyDescent="0.55000000000000004">
      <c r="A155">
        <v>202105153</v>
      </c>
      <c r="B155" t="s">
        <v>177</v>
      </c>
    </row>
    <row r="156" spans="1:2" x14ac:dyDescent="0.55000000000000004">
      <c r="A156">
        <v>203709531</v>
      </c>
      <c r="B156" t="s">
        <v>178</v>
      </c>
    </row>
    <row r="157" spans="1:2" x14ac:dyDescent="0.55000000000000004">
      <c r="A157">
        <v>271607467</v>
      </c>
      <c r="B157" t="s">
        <v>179</v>
      </c>
    </row>
    <row r="158" spans="1:2" x14ac:dyDescent="0.55000000000000004">
      <c r="A158">
        <v>742370372</v>
      </c>
      <c r="B158" t="s">
        <v>180</v>
      </c>
    </row>
    <row r="159" spans="1:2" x14ac:dyDescent="0.55000000000000004">
      <c r="A159">
        <v>742800569</v>
      </c>
      <c r="B159" t="s">
        <v>181</v>
      </c>
    </row>
    <row r="160" spans="1:2" x14ac:dyDescent="0.55000000000000004">
      <c r="A160">
        <v>752180554</v>
      </c>
      <c r="B160" t="s">
        <v>182</v>
      </c>
    </row>
    <row r="161" spans="1:2" x14ac:dyDescent="0.55000000000000004">
      <c r="A161">
        <v>752234438</v>
      </c>
      <c r="B161" t="s">
        <v>183</v>
      </c>
    </row>
    <row r="162" spans="1:2" x14ac:dyDescent="0.55000000000000004">
      <c r="A162">
        <v>752755400</v>
      </c>
      <c r="B162" t="s">
        <v>184</v>
      </c>
    </row>
    <row r="163" spans="1:2" x14ac:dyDescent="0.55000000000000004">
      <c r="A163">
        <v>752909235</v>
      </c>
      <c r="B163" t="s">
        <v>185</v>
      </c>
    </row>
    <row r="164" spans="1:2" x14ac:dyDescent="0.55000000000000004">
      <c r="A164">
        <v>760496580</v>
      </c>
      <c r="B164" t="s">
        <v>186</v>
      </c>
    </row>
    <row r="165" spans="1:2" x14ac:dyDescent="0.55000000000000004">
      <c r="A165">
        <v>841639778</v>
      </c>
      <c r="B165" t="s">
        <v>187</v>
      </c>
    </row>
    <row r="166" spans="1:2" x14ac:dyDescent="0.55000000000000004">
      <c r="A166">
        <v>300409422</v>
      </c>
      <c r="B166" t="s">
        <v>188</v>
      </c>
    </row>
    <row r="167" spans="1:2" x14ac:dyDescent="0.55000000000000004">
      <c r="A167">
        <v>237071901</v>
      </c>
      <c r="B167" t="s">
        <v>189</v>
      </c>
    </row>
    <row r="168" spans="1:2" x14ac:dyDescent="0.55000000000000004">
      <c r="A168">
        <v>237080246</v>
      </c>
      <c r="B168" t="s">
        <v>190</v>
      </c>
    </row>
    <row r="169" spans="1:2" x14ac:dyDescent="0.55000000000000004">
      <c r="A169">
        <v>320213398</v>
      </c>
      <c r="B169" t="s">
        <v>191</v>
      </c>
    </row>
    <row r="170" spans="1:2" x14ac:dyDescent="0.55000000000000004">
      <c r="A170">
        <v>582069891</v>
      </c>
      <c r="B170" t="s">
        <v>192</v>
      </c>
    </row>
    <row r="171" spans="1:2" x14ac:dyDescent="0.55000000000000004">
      <c r="A171">
        <v>742157964</v>
      </c>
      <c r="B171" t="s">
        <v>193</v>
      </c>
    </row>
    <row r="172" spans="1:2" x14ac:dyDescent="0.55000000000000004">
      <c r="A172">
        <v>742247252</v>
      </c>
      <c r="B172" t="s">
        <v>194</v>
      </c>
    </row>
    <row r="173" spans="1:2" x14ac:dyDescent="0.55000000000000004">
      <c r="A173">
        <v>742252691</v>
      </c>
      <c r="B173" t="s">
        <v>195</v>
      </c>
    </row>
    <row r="174" spans="1:2" x14ac:dyDescent="0.55000000000000004">
      <c r="A174">
        <v>742832557</v>
      </c>
      <c r="B174" t="s">
        <v>196</v>
      </c>
    </row>
    <row r="175" spans="1:2" x14ac:dyDescent="0.55000000000000004">
      <c r="A175">
        <v>742894325</v>
      </c>
      <c r="B175" t="s">
        <v>197</v>
      </c>
    </row>
    <row r="176" spans="1:2" x14ac:dyDescent="0.55000000000000004">
      <c r="A176">
        <v>742996797</v>
      </c>
      <c r="B176" t="s">
        <v>198</v>
      </c>
    </row>
    <row r="177" spans="1:2" x14ac:dyDescent="0.55000000000000004">
      <c r="A177">
        <v>750873312</v>
      </c>
      <c r="B177" t="s">
        <v>199</v>
      </c>
    </row>
    <row r="178" spans="1:2" x14ac:dyDescent="0.55000000000000004">
      <c r="A178">
        <v>751589247</v>
      </c>
      <c r="B178" t="s">
        <v>200</v>
      </c>
    </row>
    <row r="179" spans="1:2" x14ac:dyDescent="0.55000000000000004">
      <c r="A179">
        <v>751621049</v>
      </c>
      <c r="B179" t="s">
        <v>201</v>
      </c>
    </row>
    <row r="180" spans="1:2" x14ac:dyDescent="0.55000000000000004">
      <c r="A180">
        <v>752563413</v>
      </c>
      <c r="B180" t="s">
        <v>202</v>
      </c>
    </row>
    <row r="181" spans="1:2" x14ac:dyDescent="0.55000000000000004">
      <c r="A181">
        <v>752712699</v>
      </c>
      <c r="B181" t="s">
        <v>203</v>
      </c>
    </row>
    <row r="182" spans="1:2" x14ac:dyDescent="0.55000000000000004">
      <c r="A182">
        <v>752941132</v>
      </c>
      <c r="B182" t="s">
        <v>204</v>
      </c>
    </row>
    <row r="183" spans="1:2" x14ac:dyDescent="0.55000000000000004">
      <c r="A183">
        <v>201986964</v>
      </c>
      <c r="B183" t="s">
        <v>205</v>
      </c>
    </row>
    <row r="184" spans="1:2" x14ac:dyDescent="0.55000000000000004">
      <c r="A184">
        <v>203712189</v>
      </c>
      <c r="B184" t="s">
        <v>206</v>
      </c>
    </row>
    <row r="185" spans="1:2" x14ac:dyDescent="0.55000000000000004">
      <c r="A185">
        <v>208534633</v>
      </c>
      <c r="B185" t="s">
        <v>207</v>
      </c>
    </row>
    <row r="186" spans="1:2" x14ac:dyDescent="0.55000000000000004">
      <c r="A186">
        <v>223930616</v>
      </c>
      <c r="B186" t="s">
        <v>208</v>
      </c>
    </row>
    <row r="187" spans="1:2" x14ac:dyDescent="0.55000000000000004">
      <c r="A187">
        <v>271647900</v>
      </c>
      <c r="B187" t="s">
        <v>209</v>
      </c>
    </row>
    <row r="188" spans="1:2" x14ac:dyDescent="0.55000000000000004">
      <c r="A188">
        <v>300256334</v>
      </c>
      <c r="B188" t="s">
        <v>210</v>
      </c>
    </row>
    <row r="189" spans="1:2" x14ac:dyDescent="0.55000000000000004">
      <c r="A189">
        <v>311614490</v>
      </c>
      <c r="B189" t="s">
        <v>211</v>
      </c>
    </row>
    <row r="190" spans="1:2" x14ac:dyDescent="0.55000000000000004">
      <c r="A190">
        <v>331005768</v>
      </c>
      <c r="B190" t="s">
        <v>212</v>
      </c>
    </row>
    <row r="191" spans="1:2" x14ac:dyDescent="0.55000000000000004">
      <c r="A191">
        <v>431984334</v>
      </c>
      <c r="B191" t="s">
        <v>213</v>
      </c>
    </row>
    <row r="192" spans="1:2" x14ac:dyDescent="0.55000000000000004">
      <c r="A192">
        <v>741605474</v>
      </c>
      <c r="B192" t="s">
        <v>214</v>
      </c>
    </row>
    <row r="193" spans="1:2" x14ac:dyDescent="0.55000000000000004">
      <c r="A193">
        <v>742118202</v>
      </c>
      <c r="B193" t="s">
        <v>215</v>
      </c>
    </row>
    <row r="194" spans="1:2" x14ac:dyDescent="0.55000000000000004">
      <c r="A194">
        <v>742530480</v>
      </c>
      <c r="B194" t="s">
        <v>216</v>
      </c>
    </row>
    <row r="195" spans="1:2" x14ac:dyDescent="0.55000000000000004">
      <c r="A195">
        <v>742699667</v>
      </c>
      <c r="B195" t="s">
        <v>217</v>
      </c>
    </row>
    <row r="196" spans="1:2" x14ac:dyDescent="0.55000000000000004">
      <c r="A196">
        <v>742869144</v>
      </c>
      <c r="B196" t="s">
        <v>218</v>
      </c>
    </row>
    <row r="197" spans="1:2" x14ac:dyDescent="0.55000000000000004">
      <c r="A197">
        <v>742929452</v>
      </c>
      <c r="B197" t="s">
        <v>219</v>
      </c>
    </row>
    <row r="198" spans="1:2" x14ac:dyDescent="0.55000000000000004">
      <c r="A198">
        <v>751714221</v>
      </c>
      <c r="B198" t="s">
        <v>220</v>
      </c>
    </row>
    <row r="199" spans="1:2" x14ac:dyDescent="0.55000000000000004">
      <c r="A199">
        <v>751728505</v>
      </c>
      <c r="B199" t="s">
        <v>221</v>
      </c>
    </row>
    <row r="200" spans="1:2" x14ac:dyDescent="0.55000000000000004">
      <c r="A200">
        <v>752251099</v>
      </c>
      <c r="B200" t="s">
        <v>222</v>
      </c>
    </row>
    <row r="201" spans="1:2" x14ac:dyDescent="0.55000000000000004">
      <c r="A201">
        <v>752533028</v>
      </c>
      <c r="B201" t="s">
        <v>223</v>
      </c>
    </row>
    <row r="202" spans="1:2" x14ac:dyDescent="0.55000000000000004">
      <c r="A202">
        <v>752769187</v>
      </c>
      <c r="B202" t="s">
        <v>224</v>
      </c>
    </row>
    <row r="203" spans="1:2" x14ac:dyDescent="0.55000000000000004">
      <c r="A203">
        <v>752872155</v>
      </c>
      <c r="B203" t="s">
        <v>225</v>
      </c>
    </row>
    <row r="204" spans="1:2" x14ac:dyDescent="0.55000000000000004">
      <c r="A204">
        <v>752931464</v>
      </c>
      <c r="B204" t="s">
        <v>226</v>
      </c>
    </row>
    <row r="205" spans="1:2" x14ac:dyDescent="0.55000000000000004">
      <c r="A205">
        <v>752931604</v>
      </c>
      <c r="B205" t="s">
        <v>227</v>
      </c>
    </row>
    <row r="206" spans="1:2" x14ac:dyDescent="0.55000000000000004">
      <c r="A206">
        <v>756062108</v>
      </c>
      <c r="B206" t="s">
        <v>54</v>
      </c>
    </row>
    <row r="207" spans="1:2" x14ac:dyDescent="0.55000000000000004">
      <c r="A207">
        <v>756062109</v>
      </c>
      <c r="B207" t="s">
        <v>54</v>
      </c>
    </row>
    <row r="208" spans="1:2" x14ac:dyDescent="0.55000000000000004">
      <c r="A208">
        <v>810563673</v>
      </c>
      <c r="B208" t="s">
        <v>228</v>
      </c>
    </row>
    <row r="209" spans="1:2" x14ac:dyDescent="0.55000000000000004">
      <c r="A209">
        <v>900428560</v>
      </c>
      <c r="B209" t="s">
        <v>229</v>
      </c>
    </row>
    <row r="210" spans="1:2" x14ac:dyDescent="0.55000000000000004">
      <c r="A210">
        <v>261281391</v>
      </c>
      <c r="B210" t="s">
        <v>230</v>
      </c>
    </row>
    <row r="211" spans="1:2" x14ac:dyDescent="0.55000000000000004">
      <c r="A211">
        <v>742762533</v>
      </c>
      <c r="B211" t="s">
        <v>231</v>
      </c>
    </row>
    <row r="212" spans="1:2" x14ac:dyDescent="0.55000000000000004">
      <c r="A212">
        <v>752137368</v>
      </c>
      <c r="B212" t="s">
        <v>232</v>
      </c>
    </row>
    <row r="213" spans="1:2" x14ac:dyDescent="0.55000000000000004">
      <c r="A213">
        <v>752593050</v>
      </c>
      <c r="B213" t="s">
        <v>233</v>
      </c>
    </row>
    <row r="214" spans="1:2" x14ac:dyDescent="0.55000000000000004">
      <c r="A214">
        <v>820572448</v>
      </c>
      <c r="B214" t="s">
        <v>234</v>
      </c>
    </row>
    <row r="215" spans="1:2" x14ac:dyDescent="0.55000000000000004">
      <c r="A215">
        <v>205591791</v>
      </c>
      <c r="B215" t="s">
        <v>235</v>
      </c>
    </row>
    <row r="216" spans="1:2" x14ac:dyDescent="0.55000000000000004">
      <c r="A216">
        <v>320072669</v>
      </c>
      <c r="B216" t="s">
        <v>236</v>
      </c>
    </row>
    <row r="217" spans="1:2" x14ac:dyDescent="0.55000000000000004">
      <c r="A217">
        <v>352345503</v>
      </c>
      <c r="B217" t="s">
        <v>237</v>
      </c>
    </row>
    <row r="218" spans="1:2" x14ac:dyDescent="0.55000000000000004">
      <c r="A218">
        <v>741366292</v>
      </c>
      <c r="B218" t="s">
        <v>238</v>
      </c>
    </row>
    <row r="219" spans="1:2" x14ac:dyDescent="0.55000000000000004">
      <c r="A219">
        <v>742269739</v>
      </c>
      <c r="B219" t="s">
        <v>239</v>
      </c>
    </row>
    <row r="220" spans="1:2" x14ac:dyDescent="0.55000000000000004">
      <c r="A220">
        <v>746082464</v>
      </c>
      <c r="B220" t="s">
        <v>240</v>
      </c>
    </row>
    <row r="221" spans="1:2" x14ac:dyDescent="0.55000000000000004">
      <c r="A221">
        <v>751447494</v>
      </c>
      <c r="B221" t="s">
        <v>241</v>
      </c>
    </row>
    <row r="222" spans="1:2" x14ac:dyDescent="0.55000000000000004">
      <c r="A222">
        <v>751553385</v>
      </c>
      <c r="B222" t="s">
        <v>242</v>
      </c>
    </row>
    <row r="223" spans="1:2" x14ac:dyDescent="0.55000000000000004">
      <c r="A223">
        <v>751609401</v>
      </c>
      <c r="B223" t="s">
        <v>243</v>
      </c>
    </row>
    <row r="224" spans="1:2" x14ac:dyDescent="0.55000000000000004">
      <c r="A224">
        <v>752144518</v>
      </c>
      <c r="B224" t="s">
        <v>244</v>
      </c>
    </row>
    <row r="225" spans="1:2" x14ac:dyDescent="0.55000000000000004">
      <c r="A225">
        <v>752238261</v>
      </c>
      <c r="B225" t="s">
        <v>245</v>
      </c>
    </row>
    <row r="226" spans="1:2" x14ac:dyDescent="0.55000000000000004">
      <c r="A226">
        <v>752794367</v>
      </c>
      <c r="B226" t="s">
        <v>246</v>
      </c>
    </row>
    <row r="227" spans="1:2" x14ac:dyDescent="0.55000000000000004">
      <c r="A227">
        <v>752794920</v>
      </c>
      <c r="B227" t="s">
        <v>247</v>
      </c>
    </row>
    <row r="228" spans="1:2" x14ac:dyDescent="0.55000000000000004">
      <c r="A228">
        <v>742783731</v>
      </c>
      <c r="B228" t="s">
        <v>248</v>
      </c>
    </row>
    <row r="229" spans="1:2" x14ac:dyDescent="0.55000000000000004">
      <c r="A229">
        <v>750911671</v>
      </c>
      <c r="B229" t="s">
        <v>249</v>
      </c>
    </row>
    <row r="230" spans="1:2" x14ac:dyDescent="0.55000000000000004">
      <c r="A230">
        <v>752283401</v>
      </c>
      <c r="B230" t="s">
        <v>250</v>
      </c>
    </row>
    <row r="231" spans="1:2" x14ac:dyDescent="0.55000000000000004">
      <c r="A231">
        <v>752825776</v>
      </c>
      <c r="B231" t="s">
        <v>251</v>
      </c>
    </row>
    <row r="232" spans="1:2" x14ac:dyDescent="0.55000000000000004">
      <c r="A232">
        <v>205679174</v>
      </c>
      <c r="B232" t="s">
        <v>252</v>
      </c>
    </row>
    <row r="233" spans="1:2" x14ac:dyDescent="0.55000000000000004">
      <c r="A233">
        <v>421570908</v>
      </c>
      <c r="B233" t="s">
        <v>253</v>
      </c>
    </row>
    <row r="234" spans="1:2" x14ac:dyDescent="0.55000000000000004">
      <c r="A234">
        <v>730643310</v>
      </c>
      <c r="B234" t="s">
        <v>254</v>
      </c>
    </row>
    <row r="235" spans="1:2" x14ac:dyDescent="0.55000000000000004">
      <c r="A235">
        <v>742967809</v>
      </c>
      <c r="B235" t="s">
        <v>255</v>
      </c>
    </row>
    <row r="236" spans="1:2" x14ac:dyDescent="0.55000000000000004">
      <c r="A236">
        <v>742973379</v>
      </c>
      <c r="B236" t="s">
        <v>256</v>
      </c>
    </row>
    <row r="237" spans="1:2" x14ac:dyDescent="0.55000000000000004">
      <c r="A237">
        <v>751575599</v>
      </c>
      <c r="B237" t="s">
        <v>257</v>
      </c>
    </row>
    <row r="238" spans="1:2" x14ac:dyDescent="0.55000000000000004">
      <c r="A238">
        <v>751934238</v>
      </c>
      <c r="B238" t="s">
        <v>258</v>
      </c>
    </row>
    <row r="239" spans="1:2" x14ac:dyDescent="0.55000000000000004">
      <c r="A239">
        <v>752763287</v>
      </c>
      <c r="B239" t="s">
        <v>259</v>
      </c>
    </row>
    <row r="240" spans="1:2" x14ac:dyDescent="0.55000000000000004">
      <c r="A240">
        <v>943454386</v>
      </c>
      <c r="B240" t="s">
        <v>254</v>
      </c>
    </row>
    <row r="241" spans="1:2" x14ac:dyDescent="0.55000000000000004">
      <c r="A241">
        <v>237317242</v>
      </c>
      <c r="B241" t="s">
        <v>260</v>
      </c>
    </row>
    <row r="242" spans="1:2" x14ac:dyDescent="0.55000000000000004">
      <c r="A242">
        <v>742140353</v>
      </c>
      <c r="B242" t="s">
        <v>261</v>
      </c>
    </row>
    <row r="243" spans="1:2" x14ac:dyDescent="0.55000000000000004">
      <c r="A243">
        <v>742240536</v>
      </c>
      <c r="B243" t="s">
        <v>262</v>
      </c>
    </row>
    <row r="244" spans="1:2" x14ac:dyDescent="0.55000000000000004">
      <c r="A244">
        <v>742369123</v>
      </c>
      <c r="B244" t="s">
        <v>263</v>
      </c>
    </row>
    <row r="245" spans="1:2" x14ac:dyDescent="0.55000000000000004">
      <c r="A245">
        <v>742905893</v>
      </c>
      <c r="B245" t="s">
        <v>264</v>
      </c>
    </row>
    <row r="246" spans="1:2" x14ac:dyDescent="0.55000000000000004">
      <c r="A246">
        <v>311698227</v>
      </c>
      <c r="B246" t="s">
        <v>265</v>
      </c>
    </row>
    <row r="247" spans="1:2" x14ac:dyDescent="0.55000000000000004">
      <c r="A247">
        <v>751288339</v>
      </c>
      <c r="B247" t="s">
        <v>266</v>
      </c>
    </row>
    <row r="248" spans="1:2" x14ac:dyDescent="0.55000000000000004">
      <c r="A248">
        <v>752128963</v>
      </c>
      <c r="B248" t="s">
        <v>267</v>
      </c>
    </row>
    <row r="249" spans="1:2" x14ac:dyDescent="0.55000000000000004">
      <c r="A249">
        <v>752305037</v>
      </c>
      <c r="B249" t="s">
        <v>268</v>
      </c>
    </row>
    <row r="250" spans="1:2" x14ac:dyDescent="0.55000000000000004">
      <c r="A250">
        <v>752140942</v>
      </c>
      <c r="B250" t="s">
        <v>269</v>
      </c>
    </row>
    <row r="251" spans="1:2" x14ac:dyDescent="0.55000000000000004">
      <c r="A251">
        <v>203345190</v>
      </c>
      <c r="B251" t="s">
        <v>270</v>
      </c>
    </row>
    <row r="252" spans="1:2" x14ac:dyDescent="0.55000000000000004">
      <c r="A252">
        <v>741850446</v>
      </c>
      <c r="B252" t="s">
        <v>271</v>
      </c>
    </row>
    <row r="253" spans="1:2" x14ac:dyDescent="0.55000000000000004">
      <c r="A253">
        <v>742496765</v>
      </c>
      <c r="B253" t="s">
        <v>129</v>
      </c>
    </row>
    <row r="254" spans="1:2" x14ac:dyDescent="0.55000000000000004">
      <c r="A254">
        <v>742630425</v>
      </c>
      <c r="B254" t="s">
        <v>129</v>
      </c>
    </row>
    <row r="255" spans="1:2" x14ac:dyDescent="0.55000000000000004">
      <c r="A255">
        <v>751435027</v>
      </c>
      <c r="B255" t="s">
        <v>272</v>
      </c>
    </row>
    <row r="256" spans="1:2" x14ac:dyDescent="0.55000000000000004">
      <c r="A256">
        <v>752462764</v>
      </c>
      <c r="B256" t="s">
        <v>273</v>
      </c>
    </row>
    <row r="257" spans="1:2" x14ac:dyDescent="0.55000000000000004">
      <c r="A257">
        <v>10850344</v>
      </c>
      <c r="B257" t="s">
        <v>274</v>
      </c>
    </row>
    <row r="258" spans="1:2" x14ac:dyDescent="0.55000000000000004">
      <c r="A258">
        <v>46183691</v>
      </c>
      <c r="B258" t="s">
        <v>275</v>
      </c>
    </row>
    <row r="259" spans="1:2" x14ac:dyDescent="0.55000000000000004">
      <c r="A259">
        <v>203091629</v>
      </c>
      <c r="B259" t="s">
        <v>276</v>
      </c>
    </row>
    <row r="260" spans="1:2" x14ac:dyDescent="0.55000000000000004">
      <c r="A260">
        <v>262270708</v>
      </c>
      <c r="B260" t="s">
        <v>277</v>
      </c>
    </row>
    <row r="261" spans="1:2" x14ac:dyDescent="0.55000000000000004">
      <c r="A261">
        <v>270441319</v>
      </c>
      <c r="B261" t="s">
        <v>278</v>
      </c>
    </row>
    <row r="262" spans="1:2" x14ac:dyDescent="0.55000000000000004">
      <c r="A262">
        <v>421564135</v>
      </c>
      <c r="B262" t="s">
        <v>279</v>
      </c>
    </row>
    <row r="263" spans="1:2" x14ac:dyDescent="0.55000000000000004">
      <c r="A263">
        <v>481064588</v>
      </c>
      <c r="B263" t="s">
        <v>275</v>
      </c>
    </row>
    <row r="264" spans="1:2" x14ac:dyDescent="0.55000000000000004">
      <c r="A264">
        <v>550890374</v>
      </c>
      <c r="B264" t="s">
        <v>280</v>
      </c>
    </row>
    <row r="265" spans="1:2" x14ac:dyDescent="0.55000000000000004">
      <c r="A265">
        <v>752396057</v>
      </c>
      <c r="B265" t="s">
        <v>281</v>
      </c>
    </row>
    <row r="266" spans="1:2" x14ac:dyDescent="0.55000000000000004">
      <c r="A266">
        <v>752569617</v>
      </c>
      <c r="B266" t="s">
        <v>282</v>
      </c>
    </row>
    <row r="267" spans="1:2" x14ac:dyDescent="0.55000000000000004">
      <c r="A267">
        <v>752675978</v>
      </c>
      <c r="B267" t="s">
        <v>283</v>
      </c>
    </row>
    <row r="268" spans="1:2" x14ac:dyDescent="0.55000000000000004">
      <c r="A268">
        <v>756016049</v>
      </c>
      <c r="B268" t="s">
        <v>275</v>
      </c>
    </row>
    <row r="269" spans="1:2" x14ac:dyDescent="0.55000000000000004">
      <c r="A269">
        <v>56010404</v>
      </c>
      <c r="B269" t="s">
        <v>284</v>
      </c>
    </row>
    <row r="270" spans="1:2" x14ac:dyDescent="0.55000000000000004">
      <c r="A270">
        <v>201699311</v>
      </c>
      <c r="B270" t="s">
        <v>285</v>
      </c>
    </row>
    <row r="271" spans="1:2" x14ac:dyDescent="0.55000000000000004">
      <c r="A271">
        <v>262087882</v>
      </c>
      <c r="B271" t="s">
        <v>286</v>
      </c>
    </row>
    <row r="272" spans="1:2" x14ac:dyDescent="0.55000000000000004">
      <c r="A272">
        <v>300139269</v>
      </c>
      <c r="B272" t="s">
        <v>287</v>
      </c>
    </row>
    <row r="273" spans="1:2" x14ac:dyDescent="0.55000000000000004">
      <c r="A273">
        <v>510161462</v>
      </c>
      <c r="B273" t="s">
        <v>288</v>
      </c>
    </row>
    <row r="274" spans="1:2" x14ac:dyDescent="0.55000000000000004">
      <c r="A274">
        <v>710913552</v>
      </c>
      <c r="B274" t="s">
        <v>289</v>
      </c>
    </row>
    <row r="275" spans="1:2" x14ac:dyDescent="0.55000000000000004">
      <c r="A275">
        <v>741501375</v>
      </c>
      <c r="B275" t="s">
        <v>290</v>
      </c>
    </row>
    <row r="276" spans="1:2" x14ac:dyDescent="0.55000000000000004">
      <c r="A276">
        <v>741808359</v>
      </c>
      <c r="B276" t="s">
        <v>291</v>
      </c>
    </row>
    <row r="277" spans="1:2" x14ac:dyDescent="0.55000000000000004">
      <c r="A277">
        <v>742389210</v>
      </c>
      <c r="B277" t="s">
        <v>292</v>
      </c>
    </row>
    <row r="278" spans="1:2" x14ac:dyDescent="0.55000000000000004">
      <c r="A278">
        <v>742455842</v>
      </c>
      <c r="B278" t="s">
        <v>293</v>
      </c>
    </row>
    <row r="279" spans="1:2" x14ac:dyDescent="0.55000000000000004">
      <c r="A279">
        <v>742502461</v>
      </c>
      <c r="B279" t="s">
        <v>294</v>
      </c>
    </row>
    <row r="280" spans="1:2" x14ac:dyDescent="0.55000000000000004">
      <c r="A280">
        <v>742999054</v>
      </c>
      <c r="B280" t="s">
        <v>295</v>
      </c>
    </row>
    <row r="281" spans="1:2" x14ac:dyDescent="0.55000000000000004">
      <c r="A281">
        <v>751508644</v>
      </c>
      <c r="B281" t="s">
        <v>296</v>
      </c>
    </row>
    <row r="282" spans="1:2" x14ac:dyDescent="0.55000000000000004">
      <c r="A282">
        <v>751590896</v>
      </c>
      <c r="B282" t="s">
        <v>297</v>
      </c>
    </row>
    <row r="283" spans="1:2" x14ac:dyDescent="0.55000000000000004">
      <c r="A283">
        <v>751746342</v>
      </c>
      <c r="B283" t="s">
        <v>298</v>
      </c>
    </row>
    <row r="284" spans="1:2" x14ac:dyDescent="0.55000000000000004">
      <c r="A284">
        <v>751770140</v>
      </c>
      <c r="B284" t="s">
        <v>299</v>
      </c>
    </row>
    <row r="285" spans="1:2" x14ac:dyDescent="0.55000000000000004">
      <c r="A285">
        <v>752180083</v>
      </c>
      <c r="B285" t="s">
        <v>300</v>
      </c>
    </row>
    <row r="286" spans="1:2" x14ac:dyDescent="0.55000000000000004">
      <c r="A286">
        <v>752410730</v>
      </c>
      <c r="B286" t="s">
        <v>301</v>
      </c>
    </row>
    <row r="287" spans="1:2" x14ac:dyDescent="0.55000000000000004">
      <c r="A287">
        <v>861167148</v>
      </c>
      <c r="B287" t="s">
        <v>302</v>
      </c>
    </row>
    <row r="288" spans="1:2" x14ac:dyDescent="0.55000000000000004">
      <c r="A288">
        <v>911868251</v>
      </c>
      <c r="B288" t="s">
        <v>303</v>
      </c>
    </row>
    <row r="289" spans="1:2" x14ac:dyDescent="0.55000000000000004">
      <c r="A289">
        <v>261662003</v>
      </c>
      <c r="B289" t="s">
        <v>304</v>
      </c>
    </row>
    <row r="290" spans="1:2" x14ac:dyDescent="0.55000000000000004">
      <c r="A290">
        <v>742479196</v>
      </c>
      <c r="B290" t="s">
        <v>305</v>
      </c>
    </row>
    <row r="291" spans="1:2" x14ac:dyDescent="0.55000000000000004">
      <c r="A291">
        <v>752467635</v>
      </c>
      <c r="B291" t="s">
        <v>306</v>
      </c>
    </row>
    <row r="292" spans="1:2" x14ac:dyDescent="0.55000000000000004">
      <c r="A292">
        <v>202968508</v>
      </c>
      <c r="B292" t="s">
        <v>307</v>
      </c>
    </row>
    <row r="293" spans="1:2" x14ac:dyDescent="0.55000000000000004">
      <c r="A293">
        <v>237055464</v>
      </c>
      <c r="B293" t="s">
        <v>308</v>
      </c>
    </row>
    <row r="294" spans="1:2" x14ac:dyDescent="0.55000000000000004">
      <c r="A294">
        <v>237382791</v>
      </c>
      <c r="B294" t="s">
        <v>309</v>
      </c>
    </row>
    <row r="295" spans="1:2" x14ac:dyDescent="0.55000000000000004">
      <c r="A295">
        <v>311733348</v>
      </c>
      <c r="B295" t="s">
        <v>310</v>
      </c>
    </row>
    <row r="296" spans="1:2" x14ac:dyDescent="0.55000000000000004">
      <c r="A296">
        <v>481300956</v>
      </c>
      <c r="B296" t="s">
        <v>311</v>
      </c>
    </row>
    <row r="297" spans="1:2" x14ac:dyDescent="0.55000000000000004">
      <c r="A297">
        <v>742992877</v>
      </c>
      <c r="B297" t="s">
        <v>312</v>
      </c>
    </row>
    <row r="298" spans="1:2" x14ac:dyDescent="0.55000000000000004">
      <c r="A298">
        <v>746062082</v>
      </c>
      <c r="B298" t="s">
        <v>313</v>
      </c>
    </row>
    <row r="299" spans="1:2" x14ac:dyDescent="0.55000000000000004">
      <c r="A299">
        <v>751893532</v>
      </c>
      <c r="B299" t="s">
        <v>314</v>
      </c>
    </row>
    <row r="300" spans="1:2" x14ac:dyDescent="0.55000000000000004">
      <c r="A300">
        <v>751978761</v>
      </c>
      <c r="B300" t="s">
        <v>315</v>
      </c>
    </row>
    <row r="301" spans="1:2" x14ac:dyDescent="0.55000000000000004">
      <c r="A301">
        <v>752587342</v>
      </c>
      <c r="B301" t="s">
        <v>316</v>
      </c>
    </row>
    <row r="302" spans="1:2" x14ac:dyDescent="0.55000000000000004">
      <c r="A302">
        <v>954196238</v>
      </c>
      <c r="B302" t="s">
        <v>317</v>
      </c>
    </row>
    <row r="303" spans="1:2" x14ac:dyDescent="0.55000000000000004">
      <c r="A303">
        <v>742800949</v>
      </c>
      <c r="B303" t="s">
        <v>318</v>
      </c>
    </row>
    <row r="304" spans="1:2" x14ac:dyDescent="0.55000000000000004">
      <c r="A304">
        <v>746053497</v>
      </c>
      <c r="B304" t="s">
        <v>319</v>
      </c>
    </row>
    <row r="305" spans="1:2" x14ac:dyDescent="0.55000000000000004">
      <c r="A305">
        <v>752048261</v>
      </c>
      <c r="B305" t="s">
        <v>320</v>
      </c>
    </row>
    <row r="306" spans="1:2" x14ac:dyDescent="0.55000000000000004">
      <c r="A306">
        <v>752468800</v>
      </c>
      <c r="B306" t="s">
        <v>321</v>
      </c>
    </row>
    <row r="307" spans="1:2" x14ac:dyDescent="0.55000000000000004">
      <c r="A307">
        <v>752538842</v>
      </c>
      <c r="B307" t="s">
        <v>322</v>
      </c>
    </row>
    <row r="308" spans="1:2" x14ac:dyDescent="0.55000000000000004">
      <c r="A308">
        <v>751360707</v>
      </c>
      <c r="B308" t="s">
        <v>323</v>
      </c>
    </row>
    <row r="309" spans="1:2" x14ac:dyDescent="0.55000000000000004">
      <c r="A309">
        <v>201850234</v>
      </c>
      <c r="B309" t="s">
        <v>324</v>
      </c>
    </row>
    <row r="310" spans="1:2" x14ac:dyDescent="0.55000000000000004">
      <c r="A310">
        <v>263966032</v>
      </c>
      <c r="B310" t="s">
        <v>325</v>
      </c>
    </row>
    <row r="311" spans="1:2" x14ac:dyDescent="0.55000000000000004">
      <c r="A311">
        <v>742720242</v>
      </c>
      <c r="B311" t="s">
        <v>326</v>
      </c>
    </row>
    <row r="312" spans="1:2" x14ac:dyDescent="0.55000000000000004">
      <c r="A312">
        <v>746078683</v>
      </c>
      <c r="B312" t="s">
        <v>327</v>
      </c>
    </row>
    <row r="313" spans="1:2" x14ac:dyDescent="0.55000000000000004">
      <c r="A313">
        <v>30386345</v>
      </c>
      <c r="B313" t="s">
        <v>328</v>
      </c>
    </row>
    <row r="314" spans="1:2" x14ac:dyDescent="0.55000000000000004">
      <c r="A314">
        <v>222858448</v>
      </c>
      <c r="B314" t="s">
        <v>329</v>
      </c>
    </row>
    <row r="315" spans="1:2" x14ac:dyDescent="0.55000000000000004">
      <c r="A315">
        <v>460496440</v>
      </c>
      <c r="B315" t="s">
        <v>330</v>
      </c>
    </row>
    <row r="316" spans="1:2" x14ac:dyDescent="0.55000000000000004">
      <c r="A316">
        <v>510180216</v>
      </c>
      <c r="B316" t="s">
        <v>331</v>
      </c>
    </row>
    <row r="317" spans="1:2" x14ac:dyDescent="0.55000000000000004">
      <c r="A317">
        <v>742952983</v>
      </c>
      <c r="B317" t="s">
        <v>332</v>
      </c>
    </row>
    <row r="318" spans="1:2" x14ac:dyDescent="0.55000000000000004">
      <c r="A318">
        <v>751369880</v>
      </c>
      <c r="B318" t="s">
        <v>333</v>
      </c>
    </row>
    <row r="319" spans="1:2" x14ac:dyDescent="0.55000000000000004">
      <c r="A319">
        <v>751835253</v>
      </c>
      <c r="B319" t="s">
        <v>334</v>
      </c>
    </row>
    <row r="320" spans="1:2" x14ac:dyDescent="0.55000000000000004">
      <c r="A320">
        <v>752718691</v>
      </c>
      <c r="B320" t="s">
        <v>335</v>
      </c>
    </row>
    <row r="321" spans="1:2" x14ac:dyDescent="0.55000000000000004">
      <c r="A321">
        <v>752781097</v>
      </c>
      <c r="B321" t="s">
        <v>336</v>
      </c>
    </row>
    <row r="322" spans="1:2" x14ac:dyDescent="0.55000000000000004">
      <c r="A322">
        <v>756038156</v>
      </c>
      <c r="B322" t="s">
        <v>337</v>
      </c>
    </row>
    <row r="323" spans="1:2" x14ac:dyDescent="0.55000000000000004">
      <c r="A323">
        <v>740896285</v>
      </c>
      <c r="B323" t="s">
        <v>338</v>
      </c>
    </row>
    <row r="324" spans="1:2" x14ac:dyDescent="0.55000000000000004">
      <c r="A324">
        <v>741987437</v>
      </c>
      <c r="B324"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Category Value Lists</vt:lpstr>
      <vt:lpstr>Mission Classifications</vt:lpstr>
      <vt:lpstr>Summary</vt:lpstr>
      <vt:lpstr>Sheet1</vt:lpstr>
      <vt:lpstr>EINs_Names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Santamarina</dc:creator>
  <cp:lastModifiedBy>jdlecy</cp:lastModifiedBy>
  <dcterms:created xsi:type="dcterms:W3CDTF">2017-04-12T20:50:09Z</dcterms:created>
  <dcterms:modified xsi:type="dcterms:W3CDTF">2018-07-12T15:28:20Z</dcterms:modified>
</cp:coreProperties>
</file>