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gun\Desktop\"/>
    </mc:Choice>
  </mc:AlternateContent>
  <bookViews>
    <workbookView xWindow="0" yWindow="0" windowWidth="15345" windowHeight="50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Z9" i="1"/>
  <c r="Y5" i="1"/>
  <c r="AA5" i="1"/>
  <c r="T20" i="1"/>
  <c r="Y15" i="1"/>
  <c r="V8" i="1" l="1"/>
  <c r="X8" i="1"/>
  <c r="W8" i="1"/>
  <c r="Y7" i="1"/>
  <c r="Y6" i="1"/>
  <c r="L83" i="1"/>
  <c r="H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J91" i="1" s="1"/>
  <c r="H74" i="1"/>
  <c r="G74" i="1"/>
  <c r="L62" i="1" s="1"/>
  <c r="J64" i="1"/>
  <c r="J74" i="1" s="1"/>
  <c r="J65" i="1"/>
  <c r="J66" i="1"/>
  <c r="J67" i="1"/>
  <c r="J68" i="1"/>
  <c r="J69" i="1"/>
  <c r="J70" i="1"/>
  <c r="J71" i="1"/>
  <c r="J72" i="1"/>
  <c r="J73" i="1"/>
  <c r="J63" i="1"/>
  <c r="J62" i="1"/>
  <c r="I64" i="1"/>
  <c r="I65" i="1"/>
  <c r="I74" i="1" s="1"/>
  <c r="L64" i="1" s="1"/>
  <c r="I66" i="1"/>
  <c r="I67" i="1"/>
  <c r="I68" i="1"/>
  <c r="I69" i="1"/>
  <c r="I70" i="1"/>
  <c r="I71" i="1"/>
  <c r="I72" i="1"/>
  <c r="I73" i="1"/>
  <c r="I63" i="1"/>
  <c r="I62" i="1"/>
  <c r="Y8" i="1" l="1"/>
  <c r="G79" i="1"/>
  <c r="I79" i="1" s="1"/>
  <c r="L66" i="1"/>
  <c r="I91" i="1"/>
  <c r="AA3" i="1" l="1"/>
</calcChain>
</file>

<file path=xl/sharedStrings.xml><?xml version="1.0" encoding="utf-8"?>
<sst xmlns="http://schemas.openxmlformats.org/spreadsheetml/2006/main" count="260" uniqueCount="191">
  <si>
    <t>MENTARI LAND 1</t>
  </si>
  <si>
    <t>NO</t>
  </si>
  <si>
    <t>TANGGAL</t>
  </si>
  <si>
    <t>USER</t>
  </si>
  <si>
    <t>HARGA</t>
  </si>
  <si>
    <t>7 DES 2018</t>
  </si>
  <si>
    <t>8 DES 2018</t>
  </si>
  <si>
    <t>Kasandra Niagara</t>
  </si>
  <si>
    <t>Fitria Satya Handika</t>
  </si>
  <si>
    <t>Rp 55.000.000,-</t>
  </si>
  <si>
    <t>Rp 75.000.000,-</t>
  </si>
  <si>
    <t>Agus Prasetyo</t>
  </si>
  <si>
    <t>12 Des 2018</t>
  </si>
  <si>
    <t>Irfan Afandi</t>
  </si>
  <si>
    <t>Rp 35.000.000,-</t>
  </si>
  <si>
    <t>15 Des 2018</t>
  </si>
  <si>
    <t>Juhriatul Wakhdiyah</t>
  </si>
  <si>
    <t>Rp 118.000.000,-</t>
  </si>
  <si>
    <t>UNIT</t>
  </si>
  <si>
    <t>17 Des 2018</t>
  </si>
  <si>
    <t>Suprihani</t>
  </si>
  <si>
    <t>19 Des 2018</t>
  </si>
  <si>
    <t>Wiji</t>
  </si>
  <si>
    <t>Rp 60.000.000,-</t>
  </si>
  <si>
    <t>23 Des 2018</t>
  </si>
  <si>
    <t>Sunarti</t>
  </si>
  <si>
    <t>27 Des 2018</t>
  </si>
  <si>
    <t>Saki</t>
  </si>
  <si>
    <t>Maria Sunarsih</t>
  </si>
  <si>
    <t>Baktiar Amin</t>
  </si>
  <si>
    <t>Rp 50.000.000,-</t>
  </si>
  <si>
    <t>Kasmolan</t>
  </si>
  <si>
    <t>Sugiarti</t>
  </si>
  <si>
    <t>Suliswanto</t>
  </si>
  <si>
    <t>Lucky Dendy</t>
  </si>
  <si>
    <t>Adi Sugeng Purnomo</t>
  </si>
  <si>
    <t>Rp 45.000.000,-</t>
  </si>
  <si>
    <t>4 Mei 2019</t>
  </si>
  <si>
    <t>Mujianto</t>
  </si>
  <si>
    <t>Rp 120.000.000,-</t>
  </si>
  <si>
    <t>1 Juni 2019</t>
  </si>
  <si>
    <t>Pralis Suyono</t>
  </si>
  <si>
    <t>Rp 85.000.000,-</t>
  </si>
  <si>
    <t>Nur Rochim Winadi</t>
  </si>
  <si>
    <t>Ning Wasiati</t>
  </si>
  <si>
    <t>Rp 80.000.000,-</t>
  </si>
  <si>
    <t>Saipin</t>
  </si>
  <si>
    <t>Mujiono</t>
  </si>
  <si>
    <t>8 Maret 2019</t>
  </si>
  <si>
    <t>21 Juli 2019</t>
  </si>
  <si>
    <t>Sulikah</t>
  </si>
  <si>
    <t>Rp 65.000.000,-</t>
  </si>
  <si>
    <t>21 Ags 2019</t>
  </si>
  <si>
    <t>Ibrahim Cholil</t>
  </si>
  <si>
    <t>Rp 63.000.000,-</t>
  </si>
  <si>
    <t>2 Juni 2019</t>
  </si>
  <si>
    <t>35B</t>
  </si>
  <si>
    <t>Rp 40.000.000,-</t>
  </si>
  <si>
    <t>Rp 42.500.000,-</t>
  </si>
  <si>
    <t>20 Okt 2019</t>
  </si>
  <si>
    <t>Wagimah</t>
  </si>
  <si>
    <t>Rp 53.000.000,-</t>
  </si>
  <si>
    <t>Nur Fadilah</t>
  </si>
  <si>
    <t>Rp 136.000.000,-</t>
  </si>
  <si>
    <t>Dicky Nur Afilian</t>
  </si>
  <si>
    <t>Susanti Octavia</t>
  </si>
  <si>
    <t>Rp 42.000.000,-</t>
  </si>
  <si>
    <t>Asmad</t>
  </si>
  <si>
    <t>Rp 88.000.000,-</t>
  </si>
  <si>
    <t>5 Mei 2020</t>
  </si>
  <si>
    <t>Lilik Titik</t>
  </si>
  <si>
    <t>Samsul Arifin</t>
  </si>
  <si>
    <t>16,17,18</t>
  </si>
  <si>
    <t>Rp 180.000.000,-</t>
  </si>
  <si>
    <t xml:space="preserve">Asmad </t>
  </si>
  <si>
    <t>Rp 90.000.000,-</t>
  </si>
  <si>
    <t>8 Mei 2019</t>
  </si>
  <si>
    <t>MENTARI LAND 2</t>
  </si>
  <si>
    <t>Heri Dwi Prasetya</t>
  </si>
  <si>
    <t>Rp 40.000.00,-</t>
  </si>
  <si>
    <t>4 Juni 2019</t>
  </si>
  <si>
    <t>Agus Subagyono</t>
  </si>
  <si>
    <t>Rp 70.000.000,-</t>
  </si>
  <si>
    <t>Restu Meida</t>
  </si>
  <si>
    <t>Rp 74.000.000,-</t>
  </si>
  <si>
    <t>21 Mei 2019</t>
  </si>
  <si>
    <t>Ina Lusiana</t>
  </si>
  <si>
    <t>25 Juli 2019</t>
  </si>
  <si>
    <t>Jaudin Simanjorang</t>
  </si>
  <si>
    <t>16 Ags 2019</t>
  </si>
  <si>
    <t>Suprihatin</t>
  </si>
  <si>
    <t>Rp 39.000.000,-</t>
  </si>
  <si>
    <t>Adi Mesiyanto</t>
  </si>
  <si>
    <t>Rodiyah</t>
  </si>
  <si>
    <t>Rp 30.000.000,-</t>
  </si>
  <si>
    <t>Teguh Wahono</t>
  </si>
  <si>
    <t>10,11,12</t>
  </si>
  <si>
    <t>Rp 87.500.000,-</t>
  </si>
  <si>
    <t>Bella Novita</t>
  </si>
  <si>
    <t>Rp 67.500.000,-</t>
  </si>
  <si>
    <t>Yunik Mariati</t>
  </si>
  <si>
    <t>Muhammad Ustadi</t>
  </si>
  <si>
    <t>Yuli Septarini</t>
  </si>
  <si>
    <t>20 Juli 2020</t>
  </si>
  <si>
    <t>Endik Sugindi</t>
  </si>
  <si>
    <t>7 Ags 2020</t>
  </si>
  <si>
    <t>Rifky Adhi Sukma</t>
  </si>
  <si>
    <t>Rp 25.000.000,-</t>
  </si>
  <si>
    <t>13 Ags 2020</t>
  </si>
  <si>
    <t>Siti Maisaroh</t>
  </si>
  <si>
    <t>Rp 46.000.000,-</t>
  </si>
  <si>
    <t>12 Ags 2020</t>
  </si>
  <si>
    <t>Mahbubeh</t>
  </si>
  <si>
    <t>21 Ags 2020</t>
  </si>
  <si>
    <t>Azizah Wail</t>
  </si>
  <si>
    <t>7 Des 2020</t>
  </si>
  <si>
    <t>Dedik Eko Prasetio</t>
  </si>
  <si>
    <t>16B</t>
  </si>
  <si>
    <t>Yuli Isnani</t>
  </si>
  <si>
    <t>32B</t>
  </si>
  <si>
    <t>Mualimin</t>
  </si>
  <si>
    <t>Rp 52.000.000,-</t>
  </si>
  <si>
    <t>Yosep Effendy</t>
  </si>
  <si>
    <t>20B</t>
  </si>
  <si>
    <t>Rp 27.500.000,-</t>
  </si>
  <si>
    <t>10 Ags 2020</t>
  </si>
  <si>
    <t>Dwi Ranto</t>
  </si>
  <si>
    <t>24B</t>
  </si>
  <si>
    <t>Rp 22.500.000,-</t>
  </si>
  <si>
    <t>Siti Rodiyah</t>
  </si>
  <si>
    <t>28B</t>
  </si>
  <si>
    <t>Rp 23.000.000,-</t>
  </si>
  <si>
    <t>Endang Lestari</t>
  </si>
  <si>
    <t>Rp 190.000.000,-</t>
  </si>
  <si>
    <t>Waji</t>
  </si>
  <si>
    <t>Rp 150.000.000,-</t>
  </si>
  <si>
    <t xml:space="preserve">tahun </t>
  </si>
  <si>
    <t>penjualan rumah</t>
  </si>
  <si>
    <t>unit</t>
  </si>
  <si>
    <t>5,34,35,2,3,24B,9</t>
  </si>
  <si>
    <t>1,16,25,29</t>
  </si>
  <si>
    <t>x</t>
  </si>
  <si>
    <t>y</t>
  </si>
  <si>
    <t>XY</t>
  </si>
  <si>
    <t>X2</t>
  </si>
  <si>
    <t>Tahun</t>
  </si>
  <si>
    <t>∑</t>
  </si>
  <si>
    <t>b = 0</t>
  </si>
  <si>
    <t>a = ∑y/N           = 2/1</t>
  </si>
  <si>
    <t>a = 2</t>
  </si>
  <si>
    <t>y' = 2</t>
  </si>
  <si>
    <t>a = 4,5</t>
  </si>
  <si>
    <t>b = ∑XY/∑X2    = 0 /0</t>
  </si>
  <si>
    <t>b = ∑XY/∑X2    = 5 /2</t>
  </si>
  <si>
    <t>b = 2,5</t>
  </si>
  <si>
    <t xml:space="preserve">y' = a + b.X      = 4,5 + 2,5.3 </t>
  </si>
  <si>
    <t>y' = 12</t>
  </si>
  <si>
    <t>b = ∑XY/∑X2    = 9 /2</t>
  </si>
  <si>
    <t>b = 4,5</t>
  </si>
  <si>
    <t>total penjualan rumah</t>
  </si>
  <si>
    <t>perhitungan forecast pertahun</t>
  </si>
  <si>
    <t>a = ∑y/N           = 9/2</t>
  </si>
  <si>
    <t>a = ∑y/N           = 13/3</t>
  </si>
  <si>
    <t>a = 4,3</t>
  </si>
  <si>
    <t xml:space="preserve">indek waktu </t>
  </si>
  <si>
    <t>aktual</t>
  </si>
  <si>
    <t xml:space="preserve">peramalan </t>
  </si>
  <si>
    <t>error</t>
  </si>
  <si>
    <t>absolut error</t>
  </si>
  <si>
    <t>absolut error/aktual</t>
  </si>
  <si>
    <t>t</t>
  </si>
  <si>
    <t>at</t>
  </si>
  <si>
    <t>ft</t>
  </si>
  <si>
    <t>at-ft</t>
  </si>
  <si>
    <t>|at-ft|</t>
  </si>
  <si>
    <t>|(at-ft)/ft|</t>
  </si>
  <si>
    <t>n</t>
  </si>
  <si>
    <t xml:space="preserve">mape </t>
  </si>
  <si>
    <t>tahun</t>
  </si>
  <si>
    <t>periode</t>
  </si>
  <si>
    <t>pnjualan</t>
  </si>
  <si>
    <t>a = ∑y/N           = 7/12</t>
  </si>
  <si>
    <t>b = ∑XY/∑X2    = -9 /572</t>
  </si>
  <si>
    <t xml:space="preserve">y' = a + b.X      </t>
  </si>
  <si>
    <t xml:space="preserve">a = ∑y/N           </t>
  </si>
  <si>
    <t xml:space="preserve">b = ∑XY/∑X2    </t>
  </si>
  <si>
    <t>y' = a + b.X      = 2 + 0.1</t>
  </si>
  <si>
    <t>y' = a + b.X      = 4,3 + 4,5.2</t>
  </si>
  <si>
    <t>y' = 12,3</t>
  </si>
  <si>
    <t>mape</t>
  </si>
  <si>
    <t>0,332342448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</si>
</sst>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.00;[Red]\-&quot;Rp&quot;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Kunstler Script"/>
      <family val="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abSelected="1" topLeftCell="M1" zoomScale="96" zoomScaleNormal="96" workbookViewId="0">
      <selection activeCell="U23" sqref="U23"/>
    </sheetView>
  </sheetViews>
  <sheetFormatPr defaultRowHeight="15" x14ac:dyDescent="0.25"/>
  <cols>
    <col min="1" max="1" width="3.85546875" bestFit="1" customWidth="1"/>
    <col min="2" max="2" width="12.140625" bestFit="1" customWidth="1"/>
    <col min="3" max="3" width="19.7109375" bestFit="1" customWidth="1"/>
    <col min="4" max="4" width="18.140625" bestFit="1" customWidth="1"/>
    <col min="5" max="5" width="15.28515625" bestFit="1" customWidth="1"/>
    <col min="6" max="6" width="13.28515625" customWidth="1"/>
    <col min="7" max="7" width="23.5703125" customWidth="1"/>
    <col min="8" max="8" width="11.28515625" bestFit="1" customWidth="1"/>
    <col min="9" max="9" width="19.140625" customWidth="1"/>
    <col min="10" max="10" width="14.28515625" customWidth="1"/>
    <col min="11" max="11" width="18.85546875" customWidth="1"/>
    <col min="12" max="12" width="29.28515625" customWidth="1"/>
    <col min="13" max="14" width="16.85546875" customWidth="1"/>
    <col min="15" max="15" width="15" bestFit="1" customWidth="1"/>
    <col min="16" max="16" width="5.28515625" bestFit="1" customWidth="1"/>
    <col min="17" max="17" width="15.28515625" bestFit="1" customWidth="1"/>
    <col min="19" max="19" width="9.42578125" customWidth="1"/>
    <col min="20" max="20" width="11" bestFit="1" customWidth="1"/>
    <col min="21" max="21" width="11.42578125" customWidth="1"/>
    <col min="22" max="22" width="10.5703125" customWidth="1"/>
    <col min="23" max="23" width="8.28515625" customWidth="1"/>
    <col min="24" max="24" width="13.7109375" customWidth="1"/>
    <col min="25" max="25" width="19.5703125" customWidth="1"/>
    <col min="27" max="27" width="14.5703125" customWidth="1"/>
    <col min="28" max="28" width="9.42578125" customWidth="1"/>
    <col min="29" max="29" width="15.28515625" customWidth="1"/>
    <col min="31" max="31" width="15" customWidth="1"/>
    <col min="32" max="32" width="20" customWidth="1"/>
  </cols>
  <sheetData>
    <row r="1" spans="1:32" x14ac:dyDescent="0.25">
      <c r="A1" s="52" t="s">
        <v>0</v>
      </c>
      <c r="B1" s="52"/>
      <c r="C1" s="52"/>
      <c r="D1" s="52"/>
      <c r="E1" s="52"/>
      <c r="G1" s="53" t="s">
        <v>77</v>
      </c>
      <c r="H1" s="53"/>
      <c r="I1" s="53"/>
      <c r="J1" s="53"/>
      <c r="K1" s="53"/>
    </row>
    <row r="2" spans="1:32" ht="15.75" thickBot="1" x14ac:dyDescent="0.3">
      <c r="A2" s="1" t="s">
        <v>1</v>
      </c>
      <c r="B2" s="3" t="s">
        <v>2</v>
      </c>
      <c r="C2" s="3" t="s">
        <v>3</v>
      </c>
      <c r="D2" s="3" t="s">
        <v>18</v>
      </c>
      <c r="E2" s="3" t="s">
        <v>4</v>
      </c>
      <c r="G2" s="1" t="s">
        <v>1</v>
      </c>
      <c r="H2" s="3" t="s">
        <v>2</v>
      </c>
      <c r="I2" s="3" t="s">
        <v>3</v>
      </c>
      <c r="J2" s="3" t="s">
        <v>18</v>
      </c>
      <c r="K2" s="3" t="s">
        <v>4</v>
      </c>
      <c r="M2" s="53" t="s">
        <v>160</v>
      </c>
      <c r="N2" s="53"/>
      <c r="O2" s="53"/>
      <c r="P2" s="53"/>
      <c r="Q2" s="53"/>
      <c r="U2" t="s">
        <v>189</v>
      </c>
    </row>
    <row r="3" spans="1:32" x14ac:dyDescent="0.25">
      <c r="A3" s="1">
        <v>1</v>
      </c>
      <c r="B3" s="3" t="s">
        <v>5</v>
      </c>
      <c r="C3" s="1" t="s">
        <v>7</v>
      </c>
      <c r="D3" s="3">
        <v>4</v>
      </c>
      <c r="E3" s="1" t="s">
        <v>10</v>
      </c>
      <c r="G3" s="1">
        <v>1</v>
      </c>
      <c r="H3" s="4">
        <v>43474</v>
      </c>
      <c r="I3" s="1" t="s">
        <v>78</v>
      </c>
      <c r="J3" s="3">
        <v>39</v>
      </c>
      <c r="K3" s="1" t="s">
        <v>79</v>
      </c>
      <c r="M3" s="17" t="s">
        <v>145</v>
      </c>
      <c r="N3" s="17" t="s">
        <v>142</v>
      </c>
      <c r="O3" s="12" t="s">
        <v>141</v>
      </c>
      <c r="P3" s="12" t="s">
        <v>143</v>
      </c>
      <c r="Q3" s="12" t="s">
        <v>144</v>
      </c>
      <c r="T3" s="43" t="s">
        <v>164</v>
      </c>
      <c r="U3" s="44" t="s">
        <v>165</v>
      </c>
      <c r="V3" s="44" t="s">
        <v>166</v>
      </c>
      <c r="W3" s="44" t="s">
        <v>167</v>
      </c>
      <c r="X3" s="44" t="s">
        <v>168</v>
      </c>
      <c r="Y3" s="45" t="s">
        <v>169</v>
      </c>
      <c r="AA3">
        <f>SUM(Y5:Y8)</f>
        <v>15.428571428571429</v>
      </c>
    </row>
    <row r="4" spans="1:32" ht="15.75" thickBot="1" x14ac:dyDescent="0.3">
      <c r="A4" s="1">
        <v>2</v>
      </c>
      <c r="B4" s="3" t="s">
        <v>6</v>
      </c>
      <c r="C4" s="1" t="s">
        <v>8</v>
      </c>
      <c r="D4" s="3">
        <v>6</v>
      </c>
      <c r="E4" s="1" t="s">
        <v>9</v>
      </c>
      <c r="G4" s="1">
        <v>2</v>
      </c>
      <c r="H4" s="4">
        <v>43531</v>
      </c>
      <c r="I4" s="1" t="s">
        <v>83</v>
      </c>
      <c r="J4" s="3">
        <v>28.29</v>
      </c>
      <c r="K4" s="1" t="s">
        <v>84</v>
      </c>
      <c r="M4" s="18">
        <v>2018</v>
      </c>
      <c r="N4" s="19">
        <v>2</v>
      </c>
      <c r="O4" s="19">
        <v>0</v>
      </c>
      <c r="P4" s="19">
        <v>0</v>
      </c>
      <c r="Q4" s="18">
        <v>0</v>
      </c>
      <c r="T4" s="46" t="s">
        <v>170</v>
      </c>
      <c r="U4" s="47" t="s">
        <v>171</v>
      </c>
      <c r="V4" s="47" t="s">
        <v>172</v>
      </c>
      <c r="W4" s="47" t="s">
        <v>173</v>
      </c>
      <c r="X4" s="47" t="s">
        <v>174</v>
      </c>
      <c r="Y4" s="48" t="s">
        <v>175</v>
      </c>
    </row>
    <row r="5" spans="1:32" x14ac:dyDescent="0.25">
      <c r="A5" s="1">
        <v>3</v>
      </c>
      <c r="B5" s="3" t="s">
        <v>6</v>
      </c>
      <c r="C5" s="1" t="s">
        <v>11</v>
      </c>
      <c r="D5" s="3">
        <v>7</v>
      </c>
      <c r="E5" s="1" t="s">
        <v>9</v>
      </c>
      <c r="G5" s="1">
        <v>3</v>
      </c>
      <c r="H5" s="3" t="s">
        <v>85</v>
      </c>
      <c r="I5" s="1" t="s">
        <v>86</v>
      </c>
      <c r="J5" s="10">
        <v>2</v>
      </c>
      <c r="K5" s="1" t="s">
        <v>14</v>
      </c>
      <c r="M5" s="3" t="s">
        <v>146</v>
      </c>
      <c r="N5" s="3">
        <v>2</v>
      </c>
      <c r="O5" s="17">
        <v>0</v>
      </c>
      <c r="P5" s="17">
        <v>0</v>
      </c>
      <c r="Q5" s="3">
        <v>0</v>
      </c>
      <c r="T5" s="15">
        <v>2019</v>
      </c>
      <c r="U5" s="15">
        <v>7</v>
      </c>
      <c r="V5" s="15">
        <v>2</v>
      </c>
      <c r="W5" s="30">
        <v>-5</v>
      </c>
      <c r="X5" s="15">
        <v>5</v>
      </c>
      <c r="Y5" s="30">
        <f>X5/U5</f>
        <v>0.7142857142857143</v>
      </c>
      <c r="AA5">
        <f>SUM(AA3/U9*100)</f>
        <v>514.28571428571433</v>
      </c>
    </row>
    <row r="6" spans="1:32" x14ac:dyDescent="0.25">
      <c r="A6" s="1">
        <v>4</v>
      </c>
      <c r="B6" s="3" t="s">
        <v>12</v>
      </c>
      <c r="C6" s="1" t="s">
        <v>13</v>
      </c>
      <c r="D6" s="3">
        <v>44</v>
      </c>
      <c r="E6" s="1" t="s">
        <v>14</v>
      </c>
      <c r="G6" s="1">
        <v>4</v>
      </c>
      <c r="H6" s="3" t="s">
        <v>80</v>
      </c>
      <c r="I6" s="1" t="s">
        <v>81</v>
      </c>
      <c r="J6" s="3">
        <v>3.4</v>
      </c>
      <c r="K6" s="1" t="s">
        <v>82</v>
      </c>
      <c r="S6" s="13"/>
      <c r="T6" s="26">
        <v>2020</v>
      </c>
      <c r="U6" s="26">
        <v>4</v>
      </c>
      <c r="V6" s="26">
        <v>12</v>
      </c>
      <c r="W6" s="1">
        <v>-8</v>
      </c>
      <c r="X6" s="26">
        <v>8</v>
      </c>
      <c r="Y6" s="1">
        <f>X6/U6</f>
        <v>2</v>
      </c>
    </row>
    <row r="7" spans="1:32" x14ac:dyDescent="0.25">
      <c r="A7" s="1">
        <v>5</v>
      </c>
      <c r="B7" s="3" t="s">
        <v>15</v>
      </c>
      <c r="C7" s="1" t="s">
        <v>16</v>
      </c>
      <c r="D7" s="10">
        <v>24.25</v>
      </c>
      <c r="E7" s="1" t="s">
        <v>17</v>
      </c>
      <c r="G7" s="1">
        <v>5</v>
      </c>
      <c r="H7" s="5" t="s">
        <v>87</v>
      </c>
      <c r="I7" s="1" t="s">
        <v>88</v>
      </c>
      <c r="J7" s="3">
        <v>15.16</v>
      </c>
      <c r="K7" s="1" t="s">
        <v>82</v>
      </c>
      <c r="M7" s="21" t="s">
        <v>148</v>
      </c>
      <c r="N7" s="21"/>
      <c r="O7" s="21"/>
      <c r="P7" s="21"/>
      <c r="Q7" s="21"/>
      <c r="S7" s="13"/>
      <c r="T7" s="19">
        <v>2021</v>
      </c>
      <c r="U7" s="19">
        <v>2</v>
      </c>
      <c r="V7" s="19">
        <v>12</v>
      </c>
      <c r="W7" s="42">
        <v>-10</v>
      </c>
      <c r="X7" s="18">
        <v>10</v>
      </c>
      <c r="Y7" s="42">
        <f>X7/U7</f>
        <v>5</v>
      </c>
    </row>
    <row r="8" spans="1:32" x14ac:dyDescent="0.25">
      <c r="A8" s="1">
        <v>6</v>
      </c>
      <c r="B8" s="3" t="s">
        <v>19</v>
      </c>
      <c r="C8" s="1" t="s">
        <v>20</v>
      </c>
      <c r="D8" s="3">
        <v>40</v>
      </c>
      <c r="E8" s="1" t="s">
        <v>14</v>
      </c>
      <c r="G8" s="1">
        <v>6</v>
      </c>
      <c r="H8" s="3" t="s">
        <v>89</v>
      </c>
      <c r="I8" s="1" t="s">
        <v>90</v>
      </c>
      <c r="J8" s="10" t="s">
        <v>127</v>
      </c>
      <c r="K8" s="1" t="s">
        <v>91</v>
      </c>
      <c r="M8" s="27" t="s">
        <v>149</v>
      </c>
      <c r="O8" s="20"/>
      <c r="P8" s="20"/>
      <c r="Q8" s="20"/>
      <c r="S8" s="13"/>
      <c r="T8" s="26" t="s">
        <v>146</v>
      </c>
      <c r="U8" s="26">
        <v>13</v>
      </c>
      <c r="V8" s="26">
        <f>SUM(V5:V7)</f>
        <v>26</v>
      </c>
      <c r="W8" s="1">
        <f>SUM(W5:W7)</f>
        <v>-23</v>
      </c>
      <c r="X8" s="26">
        <f>SUM(X5:X7)</f>
        <v>23</v>
      </c>
      <c r="Y8" s="42">
        <f>SUM(Y5:Y7)</f>
        <v>7.7142857142857144</v>
      </c>
    </row>
    <row r="9" spans="1:32" x14ac:dyDescent="0.25">
      <c r="A9" s="1">
        <v>7</v>
      </c>
      <c r="B9" s="3" t="s">
        <v>21</v>
      </c>
      <c r="C9" s="1" t="s">
        <v>22</v>
      </c>
      <c r="D9" s="3">
        <v>27</v>
      </c>
      <c r="E9" s="1" t="s">
        <v>23</v>
      </c>
      <c r="G9" s="1">
        <v>7</v>
      </c>
      <c r="H9" s="4">
        <v>43723</v>
      </c>
      <c r="I9" s="1" t="s">
        <v>92</v>
      </c>
      <c r="J9" s="11">
        <v>9.6</v>
      </c>
      <c r="K9" s="1" t="s">
        <v>79</v>
      </c>
      <c r="M9" s="20" t="s">
        <v>152</v>
      </c>
      <c r="N9" s="20"/>
      <c r="O9" s="20"/>
      <c r="P9" s="20"/>
      <c r="Q9" s="20"/>
      <c r="S9" s="13"/>
      <c r="T9" s="29" t="s">
        <v>176</v>
      </c>
      <c r="U9" s="26">
        <v>3</v>
      </c>
      <c r="V9" s="23"/>
      <c r="W9" s="23"/>
      <c r="X9" s="23"/>
      <c r="Y9" s="26" t="s">
        <v>177</v>
      </c>
      <c r="Z9" s="1">
        <f>Y8/U9*100</f>
        <v>257.14285714285717</v>
      </c>
      <c r="AA9" s="41"/>
      <c r="AB9" s="23"/>
      <c r="AC9" s="23"/>
      <c r="AD9" s="23"/>
      <c r="AE9" s="23"/>
      <c r="AF9" s="23"/>
    </row>
    <row r="10" spans="1:32" x14ac:dyDescent="0.25">
      <c r="A10" s="1">
        <v>8</v>
      </c>
      <c r="B10" s="3" t="s">
        <v>24</v>
      </c>
      <c r="C10" s="1" t="s">
        <v>25</v>
      </c>
      <c r="D10" s="3">
        <v>21</v>
      </c>
      <c r="E10" s="1" t="s">
        <v>23</v>
      </c>
      <c r="G10" s="1">
        <v>8</v>
      </c>
      <c r="H10" s="4">
        <v>43837</v>
      </c>
      <c r="I10" s="1" t="s">
        <v>93</v>
      </c>
      <c r="J10" s="3">
        <v>21</v>
      </c>
      <c r="K10" s="1" t="s">
        <v>94</v>
      </c>
      <c r="M10" s="20" t="s">
        <v>147</v>
      </c>
      <c r="N10" s="20"/>
      <c r="O10" s="20"/>
      <c r="P10" s="20"/>
      <c r="Q10" s="20"/>
      <c r="S10" s="13"/>
      <c r="T10" s="16"/>
      <c r="U10" s="16"/>
      <c r="V10" s="16"/>
      <c r="W10" s="23"/>
      <c r="X10" s="13"/>
      <c r="Y10" s="13"/>
      <c r="AA10" s="41"/>
      <c r="AB10" s="23"/>
      <c r="AC10" s="23"/>
      <c r="AD10" s="23"/>
      <c r="AE10" s="23"/>
      <c r="AF10" s="23"/>
    </row>
    <row r="11" spans="1:32" x14ac:dyDescent="0.25">
      <c r="A11" s="1">
        <v>9</v>
      </c>
      <c r="B11" s="3" t="s">
        <v>26</v>
      </c>
      <c r="C11" s="1" t="s">
        <v>27</v>
      </c>
      <c r="D11" s="3">
        <v>43</v>
      </c>
      <c r="E11" s="1" t="s">
        <v>14</v>
      </c>
      <c r="G11" s="1">
        <v>9</v>
      </c>
      <c r="H11" s="4">
        <v>43841</v>
      </c>
      <c r="I11" s="1" t="s">
        <v>95</v>
      </c>
      <c r="J11" s="3" t="s">
        <v>96</v>
      </c>
      <c r="K11" s="1" t="s">
        <v>97</v>
      </c>
      <c r="M11" s="20" t="s">
        <v>186</v>
      </c>
      <c r="N11" s="20"/>
      <c r="O11" s="13"/>
      <c r="P11" s="13"/>
      <c r="Q11" s="13"/>
      <c r="S11" s="13"/>
      <c r="T11" s="23"/>
      <c r="U11" s="23"/>
      <c r="V11" s="23"/>
      <c r="W11" s="23"/>
      <c r="X11" s="13"/>
      <c r="Y11" s="13"/>
      <c r="AA11" s="41"/>
      <c r="AB11" s="23"/>
      <c r="AC11" s="23"/>
      <c r="AD11" s="23"/>
      <c r="AE11" s="23"/>
      <c r="AF11" s="23"/>
    </row>
    <row r="12" spans="1:32" x14ac:dyDescent="0.25">
      <c r="A12" s="1">
        <v>10</v>
      </c>
      <c r="B12" s="3" t="s">
        <v>26</v>
      </c>
      <c r="C12" s="1" t="s">
        <v>28</v>
      </c>
      <c r="D12" s="3">
        <v>30</v>
      </c>
      <c r="E12" s="1" t="s">
        <v>23</v>
      </c>
      <c r="G12" s="1">
        <v>10</v>
      </c>
      <c r="H12" s="6">
        <v>43855</v>
      </c>
      <c r="I12" s="1" t="s">
        <v>98</v>
      </c>
      <c r="J12" s="3">
        <v>18.190000000000001</v>
      </c>
      <c r="K12" s="1" t="s">
        <v>99</v>
      </c>
      <c r="M12" t="s">
        <v>150</v>
      </c>
      <c r="N12" s="13"/>
      <c r="S12" s="13"/>
      <c r="T12" s="16">
        <v>6.0975609999999996E-3</v>
      </c>
      <c r="U12" s="13"/>
      <c r="V12" s="13"/>
      <c r="W12" s="13"/>
      <c r="X12" s="13"/>
      <c r="Y12" s="13">
        <v>1</v>
      </c>
      <c r="AA12" s="41"/>
      <c r="AB12" s="23"/>
      <c r="AC12" s="23"/>
      <c r="AD12" s="23"/>
      <c r="AE12" s="23"/>
      <c r="AF12" s="23"/>
    </row>
    <row r="13" spans="1:32" x14ac:dyDescent="0.25">
      <c r="A13" s="1">
        <v>11</v>
      </c>
      <c r="B13" s="4">
        <v>43476</v>
      </c>
      <c r="C13" s="1" t="s">
        <v>29</v>
      </c>
      <c r="D13" s="3">
        <v>39</v>
      </c>
      <c r="E13" s="1" t="s">
        <v>30</v>
      </c>
      <c r="G13" s="1">
        <v>11</v>
      </c>
      <c r="H13" s="4">
        <v>43882</v>
      </c>
      <c r="I13" s="1" t="s">
        <v>101</v>
      </c>
      <c r="J13" s="10">
        <v>25.26</v>
      </c>
      <c r="K13" s="1" t="s">
        <v>9</v>
      </c>
      <c r="M13" s="50"/>
      <c r="N13" s="50"/>
      <c r="O13" s="50"/>
      <c r="P13" s="50"/>
      <c r="Q13" s="50"/>
      <c r="S13" s="13"/>
      <c r="T13" s="16">
        <v>3.5294117999999999E-2</v>
      </c>
      <c r="U13" s="13"/>
      <c r="V13" s="13"/>
      <c r="W13" s="13"/>
      <c r="X13" s="13"/>
      <c r="Y13" s="13">
        <v>2</v>
      </c>
      <c r="AA13" s="41"/>
      <c r="AB13" s="23"/>
      <c r="AC13" s="23"/>
      <c r="AD13" s="23"/>
      <c r="AE13" s="23"/>
      <c r="AF13" s="23"/>
    </row>
    <row r="14" spans="1:32" x14ac:dyDescent="0.25">
      <c r="A14" s="1">
        <v>12</v>
      </c>
      <c r="B14" s="4">
        <v>43484</v>
      </c>
      <c r="C14" s="1" t="s">
        <v>31</v>
      </c>
      <c r="D14" s="3">
        <v>29</v>
      </c>
      <c r="E14" s="1" t="s">
        <v>30</v>
      </c>
      <c r="G14" s="1">
        <v>12</v>
      </c>
      <c r="H14" s="4">
        <v>43920</v>
      </c>
      <c r="I14" s="1" t="s">
        <v>102</v>
      </c>
      <c r="J14" s="3">
        <v>22.23</v>
      </c>
      <c r="K14" s="1" t="s">
        <v>23</v>
      </c>
      <c r="M14" s="17" t="s">
        <v>145</v>
      </c>
      <c r="N14" s="17" t="s">
        <v>142</v>
      </c>
      <c r="O14" s="3" t="s">
        <v>141</v>
      </c>
      <c r="P14" s="3" t="s">
        <v>143</v>
      </c>
      <c r="Q14" s="3" t="s">
        <v>144</v>
      </c>
      <c r="S14" s="13"/>
      <c r="T14" s="16">
        <v>7.7922078000000006E-2</v>
      </c>
      <c r="U14" s="13"/>
      <c r="V14" s="13"/>
      <c r="W14" s="13"/>
      <c r="X14" s="40"/>
      <c r="Y14" s="13">
        <v>3</v>
      </c>
      <c r="AA14" s="41"/>
      <c r="AB14" s="23"/>
      <c r="AC14" s="23"/>
      <c r="AD14" s="23"/>
      <c r="AE14" s="23"/>
      <c r="AF14" s="23"/>
    </row>
    <row r="15" spans="1:32" x14ac:dyDescent="0.25">
      <c r="A15" s="1">
        <v>13</v>
      </c>
      <c r="B15" s="4">
        <v>43485</v>
      </c>
      <c r="C15" s="1" t="s">
        <v>47</v>
      </c>
      <c r="D15" s="3">
        <v>8</v>
      </c>
      <c r="E15" s="1" t="s">
        <v>9</v>
      </c>
      <c r="G15" s="1">
        <v>13</v>
      </c>
      <c r="H15" s="3" t="s">
        <v>103</v>
      </c>
      <c r="I15" s="1" t="s">
        <v>104</v>
      </c>
      <c r="J15" s="3">
        <v>13</v>
      </c>
      <c r="K15" s="1" t="s">
        <v>14</v>
      </c>
      <c r="M15" s="18">
        <v>2018</v>
      </c>
      <c r="N15" s="19">
        <v>2</v>
      </c>
      <c r="O15" s="19">
        <v>-1</v>
      </c>
      <c r="P15" s="19">
        <v>-2</v>
      </c>
      <c r="Q15" s="18">
        <v>1</v>
      </c>
      <c r="S15" s="13"/>
      <c r="T15" s="16">
        <v>2.7108434000000001E-2</v>
      </c>
      <c r="U15" s="13"/>
      <c r="V15" s="13"/>
      <c r="W15" s="13"/>
      <c r="X15" s="13"/>
      <c r="Y15" s="13">
        <f>SUM(Y12:Y14)</f>
        <v>6</v>
      </c>
      <c r="AA15" s="41"/>
      <c r="AB15" s="23"/>
      <c r="AC15" s="23"/>
      <c r="AD15" s="23"/>
      <c r="AE15" s="23"/>
      <c r="AF15" s="23"/>
    </row>
    <row r="16" spans="1:32" x14ac:dyDescent="0.25">
      <c r="A16" s="1">
        <v>14</v>
      </c>
      <c r="B16" s="4">
        <v>43494</v>
      </c>
      <c r="C16" s="1" t="s">
        <v>32</v>
      </c>
      <c r="D16" s="3">
        <v>9</v>
      </c>
      <c r="E16" s="1" t="s">
        <v>9</v>
      </c>
      <c r="G16" s="1">
        <v>14</v>
      </c>
      <c r="H16" s="3" t="s">
        <v>105</v>
      </c>
      <c r="I16" s="1" t="s">
        <v>106</v>
      </c>
      <c r="J16" s="3">
        <v>17</v>
      </c>
      <c r="K16" s="1" t="s">
        <v>14</v>
      </c>
      <c r="M16" s="18">
        <v>2019</v>
      </c>
      <c r="N16" s="19">
        <v>7</v>
      </c>
      <c r="O16" s="19">
        <v>1</v>
      </c>
      <c r="P16" s="19">
        <v>7</v>
      </c>
      <c r="Q16" s="18">
        <v>1</v>
      </c>
      <c r="S16" s="13"/>
      <c r="T16" s="16">
        <v>9.1666666999999993E-2</v>
      </c>
      <c r="U16" s="13"/>
      <c r="V16" s="13"/>
      <c r="W16" s="13"/>
      <c r="X16" s="13"/>
      <c r="Y16" s="13"/>
      <c r="AA16" s="50"/>
      <c r="AB16" s="50"/>
      <c r="AC16" s="50"/>
      <c r="AD16" s="50"/>
      <c r="AE16" s="50"/>
      <c r="AF16" s="23"/>
    </row>
    <row r="17" spans="1:32" x14ac:dyDescent="0.25">
      <c r="A17" s="1">
        <v>15</v>
      </c>
      <c r="B17" s="4">
        <v>43514</v>
      </c>
      <c r="C17" s="1" t="s">
        <v>33</v>
      </c>
      <c r="D17" s="3">
        <v>10</v>
      </c>
      <c r="E17" s="1" t="s">
        <v>23</v>
      </c>
      <c r="G17" s="1">
        <v>15</v>
      </c>
      <c r="H17" s="3" t="s">
        <v>125</v>
      </c>
      <c r="I17" s="1" t="s">
        <v>104</v>
      </c>
      <c r="J17" s="3">
        <v>14</v>
      </c>
      <c r="K17" s="1" t="s">
        <v>107</v>
      </c>
      <c r="M17" s="3" t="s">
        <v>146</v>
      </c>
      <c r="N17" s="3">
        <v>9</v>
      </c>
      <c r="O17" s="17">
        <v>0</v>
      </c>
      <c r="P17" s="17">
        <v>5</v>
      </c>
      <c r="Q17" s="3">
        <v>2</v>
      </c>
      <c r="S17" s="13"/>
      <c r="T17" s="16">
        <v>2.1341463000000001E-2</v>
      </c>
      <c r="U17" s="13"/>
      <c r="V17" s="13"/>
      <c r="W17" s="13"/>
      <c r="X17" s="13"/>
      <c r="AA17" s="13"/>
      <c r="AB17" s="13"/>
      <c r="AC17" s="13"/>
      <c r="AD17" s="23"/>
      <c r="AE17" s="16"/>
      <c r="AF17" s="13"/>
    </row>
    <row r="18" spans="1:32" x14ac:dyDescent="0.25">
      <c r="A18" s="1">
        <v>16</v>
      </c>
      <c r="B18" s="4">
        <v>43528</v>
      </c>
      <c r="C18" s="1" t="s">
        <v>43</v>
      </c>
      <c r="D18" s="3">
        <v>41</v>
      </c>
      <c r="E18" s="1" t="s">
        <v>36</v>
      </c>
      <c r="G18" s="1">
        <v>16</v>
      </c>
      <c r="H18" s="3" t="s">
        <v>111</v>
      </c>
      <c r="I18" s="1" t="s">
        <v>112</v>
      </c>
      <c r="J18" s="3">
        <v>8</v>
      </c>
      <c r="K18" s="1" t="s">
        <v>79</v>
      </c>
      <c r="S18" s="13"/>
      <c r="T18" s="23">
        <v>2.3529412E-2</v>
      </c>
      <c r="U18" s="23"/>
      <c r="V18" s="23"/>
      <c r="W18" s="23"/>
      <c r="X18" s="23"/>
      <c r="AA18" s="13"/>
      <c r="AB18" s="13"/>
      <c r="AC18" s="13"/>
      <c r="AD18" s="13"/>
      <c r="AE18" s="13"/>
      <c r="AF18" s="13"/>
    </row>
    <row r="19" spans="1:32" x14ac:dyDescent="0.25">
      <c r="A19" s="1">
        <v>17</v>
      </c>
      <c r="B19" s="7" t="s">
        <v>48</v>
      </c>
      <c r="C19" s="1" t="s">
        <v>46</v>
      </c>
      <c r="D19" s="3">
        <v>28</v>
      </c>
      <c r="E19" s="1" t="s">
        <v>23</v>
      </c>
      <c r="G19" s="1">
        <v>17</v>
      </c>
      <c r="H19" s="3" t="s">
        <v>108</v>
      </c>
      <c r="I19" s="1" t="s">
        <v>109</v>
      </c>
      <c r="J19" s="10">
        <v>29.3</v>
      </c>
      <c r="K19" s="1" t="s">
        <v>110</v>
      </c>
      <c r="M19" s="51" t="s">
        <v>161</v>
      </c>
      <c r="N19" s="51"/>
      <c r="O19" s="51"/>
      <c r="P19" s="51"/>
      <c r="Q19" s="51"/>
      <c r="S19" s="13"/>
      <c r="T19" s="23">
        <v>4.9382716E-2</v>
      </c>
      <c r="U19" s="23"/>
      <c r="V19" s="28" t="s">
        <v>190</v>
      </c>
      <c r="W19" s="23"/>
      <c r="X19" s="13"/>
      <c r="AA19" s="13"/>
      <c r="AB19" s="13"/>
      <c r="AC19" s="13"/>
      <c r="AD19" s="13"/>
      <c r="AE19" s="13"/>
      <c r="AF19" s="13"/>
    </row>
    <row r="20" spans="1:32" x14ac:dyDescent="0.25">
      <c r="A20" s="1">
        <v>18</v>
      </c>
      <c r="B20" s="4">
        <v>43535</v>
      </c>
      <c r="C20" s="1" t="s">
        <v>44</v>
      </c>
      <c r="D20" s="10">
        <v>5</v>
      </c>
      <c r="E20" s="1" t="s">
        <v>45</v>
      </c>
      <c r="G20" s="1">
        <v>18</v>
      </c>
      <c r="H20" s="3" t="s">
        <v>113</v>
      </c>
      <c r="I20" s="1" t="s">
        <v>114</v>
      </c>
      <c r="J20" s="3">
        <v>31.32</v>
      </c>
      <c r="K20" s="1" t="s">
        <v>110</v>
      </c>
      <c r="M20" s="51" t="s">
        <v>151</v>
      </c>
      <c r="N20" s="51"/>
      <c r="O20" s="51"/>
      <c r="P20" s="51"/>
      <c r="Q20" s="51"/>
      <c r="S20" s="13"/>
      <c r="T20" s="23">
        <f>SUM(T12:T19)</f>
        <v>0.33234244899999998</v>
      </c>
      <c r="U20" s="23"/>
      <c r="V20" s="23"/>
      <c r="W20" s="23"/>
      <c r="X20" s="13"/>
    </row>
    <row r="21" spans="1:32" x14ac:dyDescent="0.25">
      <c r="A21" s="1">
        <v>19</v>
      </c>
      <c r="B21" s="4">
        <v>43549</v>
      </c>
      <c r="C21" s="1" t="s">
        <v>34</v>
      </c>
      <c r="D21" s="3">
        <v>12</v>
      </c>
      <c r="E21" s="1" t="s">
        <v>23</v>
      </c>
      <c r="G21" s="1">
        <v>19</v>
      </c>
      <c r="H21" s="4">
        <v>44136</v>
      </c>
      <c r="I21" s="1" t="s">
        <v>100</v>
      </c>
      <c r="J21" s="3">
        <v>20</v>
      </c>
      <c r="K21" s="1" t="s">
        <v>79</v>
      </c>
      <c r="M21" s="49" t="s">
        <v>153</v>
      </c>
      <c r="N21" s="49"/>
      <c r="O21" s="49"/>
      <c r="P21" s="49"/>
      <c r="Q21" s="49"/>
      <c r="S21" s="13"/>
      <c r="T21" s="16"/>
      <c r="U21" s="16"/>
      <c r="V21" s="16"/>
      <c r="W21" s="23"/>
      <c r="X21" s="13"/>
    </row>
    <row r="22" spans="1:32" x14ac:dyDescent="0.25">
      <c r="A22" s="1">
        <v>20</v>
      </c>
      <c r="B22" s="4">
        <v>43574</v>
      </c>
      <c r="C22" s="1" t="s">
        <v>35</v>
      </c>
      <c r="D22" s="3">
        <v>42</v>
      </c>
      <c r="E22" s="1" t="s">
        <v>36</v>
      </c>
      <c r="G22" s="1">
        <v>20</v>
      </c>
      <c r="H22" s="4">
        <v>44150</v>
      </c>
      <c r="I22" s="1" t="s">
        <v>118</v>
      </c>
      <c r="J22" s="3" t="s">
        <v>119</v>
      </c>
      <c r="K22" s="1" t="s">
        <v>94</v>
      </c>
      <c r="M22" s="49" t="s">
        <v>154</v>
      </c>
      <c r="N22" s="49"/>
      <c r="O22" s="49"/>
      <c r="P22" s="49"/>
      <c r="Q22" s="49"/>
      <c r="S22" s="13"/>
      <c r="T22" s="23"/>
      <c r="U22" s="23">
        <f>SUM(T20/8)</f>
        <v>4.1542806124999998E-2</v>
      </c>
      <c r="V22" s="23"/>
      <c r="W22" s="23"/>
      <c r="X22" s="13"/>
    </row>
    <row r="23" spans="1:32" x14ac:dyDescent="0.25">
      <c r="A23" s="1">
        <v>21</v>
      </c>
      <c r="B23" s="3" t="s">
        <v>37</v>
      </c>
      <c r="C23" s="1" t="s">
        <v>38</v>
      </c>
      <c r="D23" s="10">
        <v>34.35</v>
      </c>
      <c r="E23" s="1" t="s">
        <v>39</v>
      </c>
      <c r="G23" s="1">
        <v>21</v>
      </c>
      <c r="H23" s="3" t="s">
        <v>115</v>
      </c>
      <c r="I23" s="1" t="s">
        <v>116</v>
      </c>
      <c r="J23" s="3" t="s">
        <v>117</v>
      </c>
      <c r="K23" s="1" t="s">
        <v>107</v>
      </c>
      <c r="M23" s="49" t="s">
        <v>155</v>
      </c>
      <c r="N23" s="49"/>
      <c r="O23" s="49"/>
      <c r="P23" s="49"/>
      <c r="Q23" s="49"/>
      <c r="S23" s="13"/>
      <c r="T23" s="16"/>
      <c r="U23" s="13"/>
      <c r="V23" s="13"/>
      <c r="W23" s="13"/>
      <c r="X23" s="13"/>
    </row>
    <row r="24" spans="1:32" x14ac:dyDescent="0.25">
      <c r="A24" s="1">
        <v>22</v>
      </c>
      <c r="B24" s="3" t="s">
        <v>76</v>
      </c>
      <c r="C24" s="1" t="s">
        <v>25</v>
      </c>
      <c r="D24" s="3">
        <v>20</v>
      </c>
      <c r="E24" s="1" t="s">
        <v>57</v>
      </c>
      <c r="G24" s="1">
        <v>22</v>
      </c>
      <c r="H24" s="4">
        <v>44207</v>
      </c>
      <c r="I24" s="1" t="s">
        <v>120</v>
      </c>
      <c r="J24" s="3">
        <v>1</v>
      </c>
      <c r="K24" s="1" t="s">
        <v>121</v>
      </c>
      <c r="M24" t="s">
        <v>156</v>
      </c>
      <c r="N24" s="13"/>
      <c r="O24" s="13"/>
      <c r="P24" s="13"/>
      <c r="Q24" s="13"/>
      <c r="S24" s="13"/>
      <c r="T24" s="13"/>
      <c r="U24" s="13"/>
      <c r="V24" s="13"/>
      <c r="W24" s="13"/>
      <c r="X24" s="13"/>
    </row>
    <row r="25" spans="1:32" x14ac:dyDescent="0.25">
      <c r="A25" s="1">
        <v>23</v>
      </c>
      <c r="B25" s="3" t="s">
        <v>40</v>
      </c>
      <c r="C25" s="1" t="s">
        <v>41</v>
      </c>
      <c r="D25" s="10">
        <v>3</v>
      </c>
      <c r="E25" s="2" t="s">
        <v>42</v>
      </c>
      <c r="G25" s="1">
        <v>23</v>
      </c>
      <c r="H25" s="4">
        <v>44216</v>
      </c>
      <c r="I25" s="1" t="s">
        <v>122</v>
      </c>
      <c r="J25" s="3" t="s">
        <v>123</v>
      </c>
      <c r="K25" s="1" t="s">
        <v>124</v>
      </c>
      <c r="S25" s="13"/>
      <c r="T25" s="13"/>
      <c r="U25" s="13"/>
      <c r="V25" s="13"/>
      <c r="W25" s="13"/>
      <c r="X25" s="40"/>
    </row>
    <row r="26" spans="1:32" x14ac:dyDescent="0.25">
      <c r="A26" s="1">
        <v>24</v>
      </c>
      <c r="B26" s="3" t="s">
        <v>55</v>
      </c>
      <c r="C26" s="1" t="s">
        <v>38</v>
      </c>
      <c r="D26" s="3" t="s">
        <v>56</v>
      </c>
      <c r="E26" s="1" t="s">
        <v>57</v>
      </c>
      <c r="G26" s="1">
        <v>24</v>
      </c>
      <c r="H26" s="4">
        <v>44214</v>
      </c>
      <c r="I26" s="1" t="s">
        <v>126</v>
      </c>
      <c r="J26" s="3">
        <v>24</v>
      </c>
      <c r="K26" s="1" t="s">
        <v>128</v>
      </c>
      <c r="M26" s="17" t="s">
        <v>145</v>
      </c>
      <c r="N26" s="17" t="s">
        <v>142</v>
      </c>
      <c r="O26" s="3" t="s">
        <v>141</v>
      </c>
      <c r="P26" s="3" t="s">
        <v>143</v>
      </c>
      <c r="Q26" s="3" t="s">
        <v>144</v>
      </c>
      <c r="S26" s="13"/>
      <c r="T26" s="13"/>
      <c r="U26" s="13"/>
      <c r="V26" s="13"/>
      <c r="W26" s="13"/>
      <c r="X26" s="13"/>
    </row>
    <row r="27" spans="1:32" x14ac:dyDescent="0.25">
      <c r="A27" s="1">
        <v>25</v>
      </c>
      <c r="B27" s="3" t="s">
        <v>49</v>
      </c>
      <c r="C27" s="1" t="s">
        <v>50</v>
      </c>
      <c r="D27" s="3">
        <v>33</v>
      </c>
      <c r="E27" s="1" t="s">
        <v>51</v>
      </c>
      <c r="G27" s="1">
        <v>25</v>
      </c>
      <c r="H27" s="4">
        <v>44232</v>
      </c>
      <c r="I27" s="1" t="s">
        <v>129</v>
      </c>
      <c r="J27" s="3" t="s">
        <v>130</v>
      </c>
      <c r="K27" s="1" t="s">
        <v>131</v>
      </c>
      <c r="M27" s="18">
        <v>2018</v>
      </c>
      <c r="N27" s="19">
        <v>2</v>
      </c>
      <c r="O27" s="19">
        <v>-1</v>
      </c>
      <c r="P27" s="19">
        <v>-2</v>
      </c>
      <c r="Q27" s="18">
        <v>1</v>
      </c>
    </row>
    <row r="28" spans="1:32" x14ac:dyDescent="0.25">
      <c r="A28" s="1">
        <v>26</v>
      </c>
      <c r="B28" s="3" t="s">
        <v>52</v>
      </c>
      <c r="C28" s="1" t="s">
        <v>53</v>
      </c>
      <c r="D28" s="3">
        <v>13</v>
      </c>
      <c r="E28" s="1" t="s">
        <v>54</v>
      </c>
      <c r="G28" s="1">
        <v>26</v>
      </c>
      <c r="H28" s="4">
        <v>44235</v>
      </c>
      <c r="I28" s="1" t="s">
        <v>132</v>
      </c>
      <c r="J28" s="10">
        <v>5</v>
      </c>
      <c r="K28" s="1" t="s">
        <v>133</v>
      </c>
      <c r="M28" s="18">
        <v>2019</v>
      </c>
      <c r="N28" s="19">
        <v>7</v>
      </c>
      <c r="O28" s="19">
        <v>0</v>
      </c>
      <c r="P28" s="19">
        <v>7</v>
      </c>
      <c r="Q28" s="18">
        <v>0</v>
      </c>
    </row>
    <row r="29" spans="1:32" x14ac:dyDescent="0.25">
      <c r="A29" s="1">
        <v>27</v>
      </c>
      <c r="B29" s="3" t="s">
        <v>52</v>
      </c>
      <c r="C29" s="1" t="s">
        <v>38</v>
      </c>
      <c r="D29" s="3">
        <v>46</v>
      </c>
      <c r="E29" s="1" t="s">
        <v>58</v>
      </c>
      <c r="G29" s="1">
        <v>27</v>
      </c>
      <c r="H29" s="4">
        <v>44242</v>
      </c>
      <c r="I29" s="1" t="s">
        <v>134</v>
      </c>
      <c r="J29" s="10">
        <v>7</v>
      </c>
      <c r="K29" s="1" t="s">
        <v>135</v>
      </c>
      <c r="M29" s="3">
        <v>2020</v>
      </c>
      <c r="N29" s="3">
        <v>4</v>
      </c>
      <c r="O29" s="3">
        <v>1</v>
      </c>
      <c r="P29" s="3">
        <v>4</v>
      </c>
      <c r="Q29" s="3">
        <v>1</v>
      </c>
    </row>
    <row r="30" spans="1:32" x14ac:dyDescent="0.25">
      <c r="A30" s="1">
        <v>28</v>
      </c>
      <c r="B30" s="3" t="s">
        <v>59</v>
      </c>
      <c r="C30" s="1" t="s">
        <v>60</v>
      </c>
      <c r="D30" s="3">
        <v>45</v>
      </c>
      <c r="E30" s="1" t="s">
        <v>61</v>
      </c>
      <c r="M30" s="3" t="s">
        <v>146</v>
      </c>
      <c r="N30" s="3">
        <v>13</v>
      </c>
      <c r="O30" s="17">
        <v>0</v>
      </c>
      <c r="P30" s="17">
        <v>9</v>
      </c>
      <c r="Q30" s="3">
        <v>2</v>
      </c>
    </row>
    <row r="31" spans="1:32" x14ac:dyDescent="0.25">
      <c r="A31" s="1">
        <v>29</v>
      </c>
      <c r="B31" s="4">
        <v>43785</v>
      </c>
      <c r="C31" s="1" t="s">
        <v>62</v>
      </c>
      <c r="D31" s="3">
        <v>22.23</v>
      </c>
      <c r="E31" s="1" t="s">
        <v>63</v>
      </c>
    </row>
    <row r="32" spans="1:32" x14ac:dyDescent="0.25">
      <c r="A32" s="1">
        <v>30</v>
      </c>
      <c r="B32" s="4">
        <v>43798</v>
      </c>
      <c r="C32" s="1" t="s">
        <v>64</v>
      </c>
      <c r="D32" s="3">
        <v>14</v>
      </c>
      <c r="E32" s="1" t="s">
        <v>23</v>
      </c>
      <c r="M32" s="51" t="s">
        <v>162</v>
      </c>
      <c r="N32" s="51"/>
      <c r="O32" s="51"/>
      <c r="P32" s="51"/>
      <c r="Q32" s="51"/>
    </row>
    <row r="33" spans="1:27" x14ac:dyDescent="0.25">
      <c r="A33" s="1">
        <v>31</v>
      </c>
      <c r="B33" s="4">
        <v>43777</v>
      </c>
      <c r="C33" s="1" t="s">
        <v>65</v>
      </c>
      <c r="D33" s="3">
        <v>26</v>
      </c>
      <c r="E33" s="1" t="s">
        <v>66</v>
      </c>
      <c r="M33" s="51" t="s">
        <v>163</v>
      </c>
      <c r="N33" s="51"/>
      <c r="O33" s="51"/>
      <c r="P33" s="51"/>
      <c r="Q33" s="51"/>
    </row>
    <row r="34" spans="1:27" x14ac:dyDescent="0.25">
      <c r="A34" s="1">
        <v>32</v>
      </c>
      <c r="B34" s="4">
        <v>43876</v>
      </c>
      <c r="C34" s="1" t="s">
        <v>67</v>
      </c>
      <c r="D34" s="11">
        <v>1.2</v>
      </c>
      <c r="E34" s="1" t="s">
        <v>68</v>
      </c>
      <c r="M34" s="49" t="s">
        <v>157</v>
      </c>
      <c r="N34" s="49"/>
      <c r="O34" s="49"/>
      <c r="P34" s="49"/>
      <c r="Q34" s="49"/>
    </row>
    <row r="35" spans="1:27" x14ac:dyDescent="0.25">
      <c r="A35" s="1">
        <v>33</v>
      </c>
      <c r="B35" s="4">
        <v>43903</v>
      </c>
      <c r="C35" s="1" t="s">
        <v>33</v>
      </c>
      <c r="D35" s="3">
        <v>11</v>
      </c>
      <c r="E35" s="1" t="s">
        <v>57</v>
      </c>
      <c r="M35" s="49" t="s">
        <v>158</v>
      </c>
      <c r="N35" s="49"/>
      <c r="O35" s="49"/>
      <c r="P35" s="49"/>
      <c r="Q35" s="49"/>
    </row>
    <row r="36" spans="1:27" x14ac:dyDescent="0.25">
      <c r="A36" s="1">
        <v>34</v>
      </c>
      <c r="B36" s="3" t="s">
        <v>69</v>
      </c>
      <c r="C36" s="1" t="s">
        <v>70</v>
      </c>
      <c r="D36" s="3">
        <v>38</v>
      </c>
      <c r="E36" s="1" t="s">
        <v>66</v>
      </c>
      <c r="M36" s="49" t="s">
        <v>187</v>
      </c>
      <c r="N36" s="49"/>
      <c r="O36" s="49"/>
      <c r="P36" s="49"/>
      <c r="Q36" s="49"/>
    </row>
    <row r="37" spans="1:27" x14ac:dyDescent="0.25">
      <c r="A37" s="1">
        <v>35</v>
      </c>
      <c r="B37" s="4">
        <v>44075</v>
      </c>
      <c r="C37" s="1" t="s">
        <v>71</v>
      </c>
      <c r="D37" s="10" t="s">
        <v>72</v>
      </c>
      <c r="E37" s="1" t="s">
        <v>73</v>
      </c>
      <c r="M37" t="s">
        <v>188</v>
      </c>
      <c r="N37" s="13"/>
      <c r="O37" s="13"/>
      <c r="P37" s="13"/>
      <c r="Q37" s="13"/>
    </row>
    <row r="38" spans="1:27" x14ac:dyDescent="0.25">
      <c r="A38" s="1">
        <v>36</v>
      </c>
      <c r="B38" s="4">
        <v>44098</v>
      </c>
      <c r="C38" s="1" t="s">
        <v>71</v>
      </c>
      <c r="D38" s="3">
        <v>19</v>
      </c>
      <c r="E38" s="1" t="s">
        <v>23</v>
      </c>
    </row>
    <row r="39" spans="1:27" x14ac:dyDescent="0.25">
      <c r="A39" s="1">
        <v>37</v>
      </c>
      <c r="B39" s="4">
        <v>44209</v>
      </c>
      <c r="C39" s="1" t="s">
        <v>74</v>
      </c>
      <c r="D39" s="3">
        <v>31</v>
      </c>
      <c r="E39" s="1" t="s">
        <v>75</v>
      </c>
    </row>
    <row r="40" spans="1:27" x14ac:dyDescent="0.25"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7" x14ac:dyDescent="0.25">
      <c r="K41" s="13"/>
      <c r="L41" s="13"/>
      <c r="M41" s="13"/>
      <c r="N41" s="13"/>
      <c r="O41" s="14"/>
      <c r="P41" s="13"/>
      <c r="Q41" s="13"/>
      <c r="R41" s="13"/>
      <c r="S41" s="13"/>
      <c r="T41" s="13"/>
      <c r="U41" s="13"/>
      <c r="V41" s="13"/>
    </row>
    <row r="42" spans="1:27" x14ac:dyDescent="0.25">
      <c r="A42" s="50"/>
      <c r="B42" s="54" t="s">
        <v>159</v>
      </c>
      <c r="C42" s="54"/>
      <c r="D42" s="54"/>
      <c r="K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50"/>
      <c r="B43" s="3" t="s">
        <v>136</v>
      </c>
      <c r="C43" s="3" t="s">
        <v>137</v>
      </c>
      <c r="D43" s="3" t="s">
        <v>138</v>
      </c>
      <c r="K43" s="14"/>
      <c r="R43" s="13"/>
      <c r="S43" s="14"/>
      <c r="T43" s="14"/>
      <c r="U43" s="14"/>
      <c r="V43" s="14"/>
      <c r="W43" s="13"/>
      <c r="X43" s="23"/>
      <c r="Y43" s="23"/>
      <c r="Z43" s="23"/>
      <c r="AA43" s="23"/>
    </row>
    <row r="44" spans="1:27" x14ac:dyDescent="0.25">
      <c r="A44" s="13"/>
      <c r="B44" s="3">
        <v>2018</v>
      </c>
      <c r="C44" s="3">
        <v>2</v>
      </c>
      <c r="D44" s="3">
        <v>24.25</v>
      </c>
      <c r="K44" s="14"/>
      <c r="R44" s="13"/>
      <c r="S44" s="14"/>
      <c r="T44" s="14"/>
      <c r="U44" s="14"/>
      <c r="V44" s="14"/>
      <c r="W44" s="13"/>
      <c r="X44" s="23"/>
      <c r="Y44" s="23"/>
      <c r="Z44" s="23"/>
      <c r="AA44" s="23"/>
    </row>
    <row r="45" spans="1:27" x14ac:dyDescent="0.25">
      <c r="A45" s="13"/>
      <c r="B45" s="3">
        <v>2019</v>
      </c>
      <c r="C45" s="3">
        <v>7</v>
      </c>
      <c r="D45" s="3" t="s">
        <v>139</v>
      </c>
      <c r="K45" s="14"/>
      <c r="R45" s="13"/>
      <c r="S45" s="14"/>
      <c r="T45" s="14"/>
      <c r="U45" s="14"/>
      <c r="V45" s="14"/>
      <c r="W45" s="13"/>
      <c r="X45" s="23"/>
      <c r="Y45" s="23"/>
      <c r="Z45" s="23"/>
      <c r="AA45" s="23"/>
    </row>
    <row r="46" spans="1:27" x14ac:dyDescent="0.25">
      <c r="A46" s="13"/>
      <c r="B46" s="3">
        <v>2020</v>
      </c>
      <c r="C46" s="3">
        <v>4</v>
      </c>
      <c r="D46" s="3" t="s">
        <v>140</v>
      </c>
      <c r="K46" s="14"/>
      <c r="R46" s="13"/>
      <c r="S46" s="14"/>
      <c r="T46" s="14"/>
      <c r="U46" s="14"/>
      <c r="V46" s="14"/>
      <c r="W46" s="13"/>
      <c r="X46" s="23"/>
      <c r="Y46" s="23"/>
      <c r="Z46" s="23"/>
      <c r="AA46" s="23"/>
    </row>
    <row r="47" spans="1:27" x14ac:dyDescent="0.25">
      <c r="A47" s="13"/>
      <c r="B47" s="3">
        <v>2021</v>
      </c>
      <c r="C47" s="3">
        <v>2</v>
      </c>
      <c r="D47" s="3">
        <v>5.7</v>
      </c>
      <c r="K47" s="14"/>
      <c r="R47" s="13"/>
      <c r="S47" s="14"/>
      <c r="T47" s="14"/>
      <c r="U47" s="14"/>
      <c r="V47" s="14"/>
      <c r="W47" s="13"/>
      <c r="X47" s="23"/>
      <c r="Y47" s="23"/>
      <c r="Z47" s="23"/>
      <c r="AA47" s="23"/>
    </row>
    <row r="48" spans="1:27" x14ac:dyDescent="0.25">
      <c r="K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2" x14ac:dyDescent="0.25">
      <c r="B49" s="17" t="s">
        <v>178</v>
      </c>
      <c r="C49" s="26" t="s">
        <v>179</v>
      </c>
      <c r="D49" s="26" t="s">
        <v>180</v>
      </c>
      <c r="K49" s="13"/>
      <c r="R49" s="13"/>
      <c r="S49" s="13"/>
      <c r="T49" s="13"/>
      <c r="U49" s="13"/>
      <c r="V49" s="13"/>
    </row>
    <row r="50" spans="2:22" x14ac:dyDescent="0.25">
      <c r="B50" s="31">
        <v>2018</v>
      </c>
      <c r="C50" s="31">
        <v>1</v>
      </c>
      <c r="D50" s="31">
        <v>0</v>
      </c>
      <c r="K50" s="13"/>
      <c r="R50" s="13"/>
      <c r="S50" s="13"/>
      <c r="T50" s="13"/>
      <c r="U50" s="13"/>
      <c r="V50" s="13"/>
    </row>
    <row r="51" spans="2:22" x14ac:dyDescent="0.25">
      <c r="B51" s="31"/>
      <c r="C51" s="31">
        <v>2</v>
      </c>
      <c r="D51" s="31">
        <v>0</v>
      </c>
      <c r="K51" s="13"/>
      <c r="R51" s="13"/>
      <c r="S51" s="13"/>
      <c r="T51" s="13"/>
      <c r="U51" s="13"/>
      <c r="V51" s="13"/>
    </row>
    <row r="52" spans="2:22" x14ac:dyDescent="0.25">
      <c r="B52" s="31"/>
      <c r="C52" s="31">
        <v>3</v>
      </c>
      <c r="D52" s="31">
        <v>0</v>
      </c>
      <c r="K52" s="13"/>
      <c r="R52" s="13"/>
      <c r="S52" s="13"/>
      <c r="T52" s="13"/>
      <c r="U52" s="13"/>
      <c r="V52" s="13"/>
    </row>
    <row r="53" spans="2:22" x14ac:dyDescent="0.25">
      <c r="B53" s="31"/>
      <c r="C53" s="31">
        <v>4</v>
      </c>
      <c r="D53" s="31">
        <v>0</v>
      </c>
      <c r="K53" s="13"/>
      <c r="R53" s="13"/>
      <c r="S53" s="13"/>
      <c r="T53" s="13"/>
      <c r="U53" s="13"/>
      <c r="V53" s="13"/>
    </row>
    <row r="54" spans="2:22" x14ac:dyDescent="0.25">
      <c r="B54" s="31"/>
      <c r="C54" s="31">
        <v>5</v>
      </c>
      <c r="D54" s="31">
        <v>0</v>
      </c>
      <c r="K54" s="13"/>
      <c r="R54" s="13"/>
      <c r="S54" s="13"/>
      <c r="T54" s="13"/>
      <c r="U54" s="13"/>
      <c r="V54" s="13"/>
    </row>
    <row r="55" spans="2:22" x14ac:dyDescent="0.25">
      <c r="B55" s="31"/>
      <c r="C55" s="31">
        <v>6</v>
      </c>
      <c r="D55" s="31">
        <v>0</v>
      </c>
      <c r="K55" s="13"/>
      <c r="R55" s="13"/>
      <c r="S55" s="13"/>
      <c r="T55" s="13"/>
      <c r="U55" s="13"/>
      <c r="V55" s="13"/>
    </row>
    <row r="56" spans="2:22" x14ac:dyDescent="0.25">
      <c r="B56" s="31"/>
      <c r="C56" s="31">
        <v>7</v>
      </c>
      <c r="D56" s="31">
        <v>0</v>
      </c>
      <c r="K56" s="13"/>
      <c r="R56" s="13"/>
      <c r="S56" s="13"/>
      <c r="T56" s="13"/>
      <c r="U56" s="13"/>
      <c r="V56" s="13"/>
    </row>
    <row r="57" spans="2:22" x14ac:dyDescent="0.25">
      <c r="B57" s="31"/>
      <c r="C57" s="31">
        <v>8</v>
      </c>
      <c r="D57" s="31">
        <v>0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2:22" x14ac:dyDescent="0.25">
      <c r="B58" s="31"/>
      <c r="C58" s="31">
        <v>9</v>
      </c>
      <c r="D58" s="31">
        <v>0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2:22" x14ac:dyDescent="0.25">
      <c r="B59" s="31"/>
      <c r="C59" s="31">
        <v>10</v>
      </c>
      <c r="D59" s="31">
        <v>0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2:22" x14ac:dyDescent="0.25">
      <c r="B60" s="31"/>
      <c r="C60" s="31">
        <v>11</v>
      </c>
      <c r="D60" s="31">
        <v>0</v>
      </c>
      <c r="F60">
        <v>2019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2:22" x14ac:dyDescent="0.25">
      <c r="B61" s="31"/>
      <c r="C61" s="31">
        <v>12</v>
      </c>
      <c r="D61" s="31">
        <v>2</v>
      </c>
      <c r="F61" s="17" t="s">
        <v>179</v>
      </c>
      <c r="G61" s="17" t="s">
        <v>142</v>
      </c>
      <c r="H61" s="26" t="s">
        <v>141</v>
      </c>
      <c r="I61" s="26" t="s">
        <v>143</v>
      </c>
      <c r="J61" s="26" t="s">
        <v>144</v>
      </c>
      <c r="L61" s="24" t="s">
        <v>181</v>
      </c>
      <c r="M61" s="24"/>
    </row>
    <row r="62" spans="2:22" x14ac:dyDescent="0.25">
      <c r="B62" s="34">
        <v>2019</v>
      </c>
      <c r="C62" s="34">
        <v>1</v>
      </c>
      <c r="D62" s="34">
        <v>0</v>
      </c>
      <c r="F62" s="26">
        <v>1</v>
      </c>
      <c r="G62" s="17">
        <v>0</v>
      </c>
      <c r="H62" s="17">
        <v>-11</v>
      </c>
      <c r="I62" s="17">
        <f>G62*H62</f>
        <v>0</v>
      </c>
      <c r="J62" s="26">
        <f>H62*H62</f>
        <v>121</v>
      </c>
      <c r="L62" s="27">
        <f>G74/F73</f>
        <v>0.58333333333333337</v>
      </c>
    </row>
    <row r="63" spans="2:22" x14ac:dyDescent="0.25">
      <c r="B63" s="35"/>
      <c r="C63" s="34">
        <v>2</v>
      </c>
      <c r="D63" s="34">
        <v>0</v>
      </c>
      <c r="F63" s="26">
        <v>2</v>
      </c>
      <c r="G63" s="26">
        <v>0</v>
      </c>
      <c r="H63" s="17">
        <v>-9</v>
      </c>
      <c r="I63" s="17">
        <f>G63*H63</f>
        <v>0</v>
      </c>
      <c r="J63" s="26">
        <f>H63*H63</f>
        <v>81</v>
      </c>
      <c r="L63" s="22" t="s">
        <v>182</v>
      </c>
      <c r="M63" s="22"/>
    </row>
    <row r="64" spans="2:22" x14ac:dyDescent="0.25">
      <c r="B64" s="35"/>
      <c r="C64" s="34">
        <v>3</v>
      </c>
      <c r="D64" s="34">
        <v>1</v>
      </c>
      <c r="F64" s="17">
        <v>3</v>
      </c>
      <c r="G64" s="26">
        <v>1</v>
      </c>
      <c r="H64" s="26">
        <v>-7</v>
      </c>
      <c r="I64" s="17">
        <f t="shared" ref="I64:I73" si="0">G64*H64</f>
        <v>-7</v>
      </c>
      <c r="J64" s="26">
        <f t="shared" ref="J64:J73" si="1">H64*H64</f>
        <v>49</v>
      </c>
      <c r="L64" s="22">
        <f>I74/J74</f>
        <v>-1.5734265734265736E-2</v>
      </c>
      <c r="M64" s="22"/>
    </row>
    <row r="65" spans="2:13" x14ac:dyDescent="0.25">
      <c r="B65" s="35"/>
      <c r="C65" s="34">
        <v>4</v>
      </c>
      <c r="D65" s="34">
        <v>0</v>
      </c>
      <c r="F65" s="26">
        <v>4</v>
      </c>
      <c r="G65" s="26">
        <v>0</v>
      </c>
      <c r="H65" s="26">
        <v>-5</v>
      </c>
      <c r="I65" s="17">
        <f t="shared" si="0"/>
        <v>0</v>
      </c>
      <c r="J65" s="26">
        <f t="shared" si="1"/>
        <v>25</v>
      </c>
      <c r="L65" s="22" t="s">
        <v>183</v>
      </c>
      <c r="M65" s="22"/>
    </row>
    <row r="66" spans="2:13" x14ac:dyDescent="0.25">
      <c r="B66" s="35"/>
      <c r="C66" s="34">
        <v>5</v>
      </c>
      <c r="D66" s="34">
        <v>3</v>
      </c>
      <c r="F66" s="26">
        <v>5</v>
      </c>
      <c r="G66" s="26">
        <v>3</v>
      </c>
      <c r="H66" s="26">
        <v>-3</v>
      </c>
      <c r="I66" s="17">
        <f t="shared" si="0"/>
        <v>-9</v>
      </c>
      <c r="J66" s="26">
        <f t="shared" si="1"/>
        <v>9</v>
      </c>
      <c r="L66" s="22">
        <f>L62+L64*13</f>
        <v>0.37878787878787878</v>
      </c>
      <c r="M66" s="13"/>
    </row>
    <row r="67" spans="2:13" x14ac:dyDescent="0.25">
      <c r="B67" s="35"/>
      <c r="C67" s="34">
        <v>6</v>
      </c>
      <c r="D67" s="34">
        <v>1</v>
      </c>
      <c r="F67" s="17">
        <v>6</v>
      </c>
      <c r="G67" s="26">
        <v>1</v>
      </c>
      <c r="H67" s="26">
        <v>-1</v>
      </c>
      <c r="I67" s="17">
        <f t="shared" si="0"/>
        <v>-1</v>
      </c>
      <c r="J67" s="26">
        <f t="shared" si="1"/>
        <v>1</v>
      </c>
    </row>
    <row r="68" spans="2:13" x14ac:dyDescent="0.25">
      <c r="B68" s="35"/>
      <c r="C68" s="34">
        <v>7</v>
      </c>
      <c r="D68" s="34">
        <v>0</v>
      </c>
      <c r="F68" s="26">
        <v>7</v>
      </c>
      <c r="G68" s="26">
        <v>0</v>
      </c>
      <c r="H68" s="26">
        <v>1</v>
      </c>
      <c r="I68" s="17">
        <f t="shared" si="0"/>
        <v>0</v>
      </c>
      <c r="J68" s="26">
        <f t="shared" si="1"/>
        <v>1</v>
      </c>
    </row>
    <row r="69" spans="2:13" x14ac:dyDescent="0.25">
      <c r="B69" s="35"/>
      <c r="C69" s="34">
        <v>8</v>
      </c>
      <c r="D69" s="34">
        <v>1</v>
      </c>
      <c r="F69" s="26">
        <v>8</v>
      </c>
      <c r="G69" s="26">
        <v>1</v>
      </c>
      <c r="H69" s="26">
        <v>3</v>
      </c>
      <c r="I69" s="17">
        <f t="shared" si="0"/>
        <v>3</v>
      </c>
      <c r="J69" s="26">
        <f t="shared" si="1"/>
        <v>9</v>
      </c>
    </row>
    <row r="70" spans="2:13" x14ac:dyDescent="0.25">
      <c r="B70" s="35"/>
      <c r="C70" s="34">
        <v>9</v>
      </c>
      <c r="D70" s="34">
        <v>1</v>
      </c>
      <c r="F70" s="17">
        <v>9</v>
      </c>
      <c r="G70" s="26">
        <v>1</v>
      </c>
      <c r="H70" s="26">
        <v>5</v>
      </c>
      <c r="I70" s="17">
        <f t="shared" si="0"/>
        <v>5</v>
      </c>
      <c r="J70" s="26">
        <f t="shared" si="1"/>
        <v>25</v>
      </c>
    </row>
    <row r="71" spans="2:13" x14ac:dyDescent="0.25">
      <c r="B71" s="35"/>
      <c r="C71" s="34">
        <v>10</v>
      </c>
      <c r="D71" s="34">
        <v>0</v>
      </c>
      <c r="F71" s="26">
        <v>10</v>
      </c>
      <c r="G71" s="26">
        <v>0</v>
      </c>
      <c r="H71" s="26">
        <v>7</v>
      </c>
      <c r="I71" s="17">
        <f t="shared" si="0"/>
        <v>0</v>
      </c>
      <c r="J71" s="26">
        <f t="shared" si="1"/>
        <v>49</v>
      </c>
    </row>
    <row r="72" spans="2:13" x14ac:dyDescent="0.25">
      <c r="B72" s="35"/>
      <c r="C72" s="34">
        <v>11</v>
      </c>
      <c r="D72" s="34">
        <v>0</v>
      </c>
      <c r="F72" s="26">
        <v>11</v>
      </c>
      <c r="G72" s="26">
        <v>0</v>
      </c>
      <c r="H72" s="26">
        <v>9</v>
      </c>
      <c r="I72" s="17">
        <f t="shared" si="0"/>
        <v>0</v>
      </c>
      <c r="J72" s="26">
        <f t="shared" si="1"/>
        <v>81</v>
      </c>
    </row>
    <row r="73" spans="2:13" x14ac:dyDescent="0.25">
      <c r="B73" s="35"/>
      <c r="C73" s="34">
        <v>12</v>
      </c>
      <c r="D73" s="34">
        <v>0</v>
      </c>
      <c r="F73" s="17">
        <v>12</v>
      </c>
      <c r="G73" s="26">
        <v>0</v>
      </c>
      <c r="H73" s="26">
        <v>11</v>
      </c>
      <c r="I73" s="17">
        <f t="shared" si="0"/>
        <v>0</v>
      </c>
      <c r="J73" s="26">
        <f t="shared" si="1"/>
        <v>121</v>
      </c>
    </row>
    <row r="74" spans="2:13" x14ac:dyDescent="0.25">
      <c r="B74" s="36">
        <v>2020</v>
      </c>
      <c r="C74" s="37">
        <v>1</v>
      </c>
      <c r="D74" s="37">
        <v>0</v>
      </c>
      <c r="F74" s="39" t="s">
        <v>146</v>
      </c>
      <c r="G74" s="26">
        <f>SUM(G62:G73)</f>
        <v>7</v>
      </c>
      <c r="H74" s="26">
        <f>SUM(H62:H73)</f>
        <v>0</v>
      </c>
      <c r="I74" s="26">
        <f>SUM(I62:I73)</f>
        <v>-9</v>
      </c>
      <c r="J74" s="26">
        <f>SUM(J62:J73)</f>
        <v>572</v>
      </c>
    </row>
    <row r="75" spans="2:13" x14ac:dyDescent="0.25">
      <c r="B75" s="36"/>
      <c r="C75" s="37">
        <v>2</v>
      </c>
      <c r="D75" s="37">
        <v>2</v>
      </c>
      <c r="G75" s="25"/>
      <c r="H75" s="25"/>
      <c r="I75" s="25"/>
    </row>
    <row r="76" spans="2:13" x14ac:dyDescent="0.25">
      <c r="B76" s="36"/>
      <c r="C76" s="37">
        <v>3</v>
      </c>
      <c r="D76" s="37">
        <v>0</v>
      </c>
    </row>
    <row r="77" spans="2:13" x14ac:dyDescent="0.25">
      <c r="B77" s="36"/>
      <c r="C77" s="37">
        <v>4</v>
      </c>
      <c r="D77" s="37">
        <v>0</v>
      </c>
      <c r="F77">
        <v>2020</v>
      </c>
      <c r="K77" s="13"/>
      <c r="L77" s="13"/>
    </row>
    <row r="78" spans="2:13" x14ac:dyDescent="0.25">
      <c r="B78" s="36"/>
      <c r="C78" s="37">
        <v>5</v>
      </c>
      <c r="D78" s="37">
        <v>0</v>
      </c>
      <c r="F78" s="17" t="s">
        <v>179</v>
      </c>
      <c r="G78" s="17" t="s">
        <v>142</v>
      </c>
      <c r="H78" s="26" t="s">
        <v>141</v>
      </c>
      <c r="I78" s="26" t="s">
        <v>143</v>
      </c>
      <c r="J78" s="26" t="s">
        <v>144</v>
      </c>
      <c r="L78" s="24" t="s">
        <v>184</v>
      </c>
    </row>
    <row r="79" spans="2:13" x14ac:dyDescent="0.25">
      <c r="B79" s="36"/>
      <c r="C79" s="37">
        <v>6</v>
      </c>
      <c r="D79" s="37">
        <v>0</v>
      </c>
      <c r="F79" s="26">
        <v>1</v>
      </c>
      <c r="G79">
        <f>L62+L64*13</f>
        <v>0.37878787878787878</v>
      </c>
      <c r="H79" s="17">
        <v>13</v>
      </c>
      <c r="I79" s="17">
        <f>G79*H79</f>
        <v>4.9242424242424239</v>
      </c>
      <c r="J79" s="26">
        <f>H79*H79</f>
        <v>169</v>
      </c>
      <c r="L79" s="27">
        <v>0.56759906800000004</v>
      </c>
    </row>
    <row r="80" spans="2:13" x14ac:dyDescent="0.25">
      <c r="B80" s="36"/>
      <c r="C80" s="37">
        <v>7</v>
      </c>
      <c r="D80" s="37">
        <v>0</v>
      </c>
      <c r="F80" s="26">
        <v>2</v>
      </c>
      <c r="G80" s="26"/>
      <c r="H80" s="17">
        <v>-9</v>
      </c>
      <c r="I80" s="17">
        <f>G80*H80</f>
        <v>0</v>
      </c>
      <c r="J80" s="26">
        <f>H80*H80</f>
        <v>81</v>
      </c>
      <c r="L80" s="22" t="s">
        <v>185</v>
      </c>
    </row>
    <row r="81" spans="2:12" ht="16.5" customHeight="1" x14ac:dyDescent="0.25">
      <c r="B81" s="36"/>
      <c r="C81" s="37">
        <v>8</v>
      </c>
      <c r="D81" s="37">
        <v>1</v>
      </c>
      <c r="F81" s="17">
        <v>3</v>
      </c>
      <c r="G81" s="26"/>
      <c r="H81" s="26">
        <v>-7</v>
      </c>
      <c r="I81" s="17">
        <f t="shared" ref="I81:I90" si="2">G81*H81</f>
        <v>0</v>
      </c>
      <c r="J81" s="26">
        <f t="shared" ref="J81:J90" si="3">H81*H81</f>
        <v>49</v>
      </c>
      <c r="L81" s="22">
        <v>-5.5003480000000004E-3</v>
      </c>
    </row>
    <row r="82" spans="2:12" x14ac:dyDescent="0.25">
      <c r="B82" s="36"/>
      <c r="C82" s="37">
        <v>9</v>
      </c>
      <c r="D82" s="37">
        <v>1</v>
      </c>
      <c r="F82" s="26">
        <v>4</v>
      </c>
      <c r="G82" s="26"/>
      <c r="H82" s="26">
        <v>-5</v>
      </c>
      <c r="I82" s="17">
        <f t="shared" si="2"/>
        <v>0</v>
      </c>
      <c r="J82" s="26">
        <f t="shared" si="3"/>
        <v>25</v>
      </c>
      <c r="L82" s="22" t="s">
        <v>183</v>
      </c>
    </row>
    <row r="83" spans="2:12" x14ac:dyDescent="0.25">
      <c r="B83" s="36"/>
      <c r="C83" s="37">
        <v>10</v>
      </c>
      <c r="D83" s="37">
        <v>0</v>
      </c>
      <c r="F83" s="26">
        <v>5</v>
      </c>
      <c r="G83" s="26"/>
      <c r="H83" s="26">
        <v>-3</v>
      </c>
      <c r="I83" s="17">
        <f t="shared" si="2"/>
        <v>0</v>
      </c>
      <c r="J83" s="26">
        <f t="shared" si="3"/>
        <v>9</v>
      </c>
      <c r="L83" s="22">
        <f>L79+L81*15</f>
        <v>0.48509384800000005</v>
      </c>
    </row>
    <row r="84" spans="2:12" x14ac:dyDescent="0.25">
      <c r="B84" s="36"/>
      <c r="C84" s="37">
        <v>11</v>
      </c>
      <c r="D84" s="37">
        <v>0</v>
      </c>
      <c r="F84" s="17">
        <v>6</v>
      </c>
      <c r="G84" s="26"/>
      <c r="H84" s="26">
        <v>-1</v>
      </c>
      <c r="I84" s="17">
        <f t="shared" si="2"/>
        <v>0</v>
      </c>
      <c r="J84" s="26">
        <f t="shared" si="3"/>
        <v>1</v>
      </c>
    </row>
    <row r="85" spans="2:12" x14ac:dyDescent="0.25">
      <c r="B85" s="36"/>
      <c r="C85" s="37">
        <v>12</v>
      </c>
      <c r="D85" s="37">
        <v>0</v>
      </c>
      <c r="F85" s="26">
        <v>7</v>
      </c>
      <c r="G85" s="26"/>
      <c r="H85" s="26">
        <v>1</v>
      </c>
      <c r="I85" s="17">
        <f t="shared" si="2"/>
        <v>0</v>
      </c>
      <c r="J85" s="26">
        <f t="shared" si="3"/>
        <v>1</v>
      </c>
    </row>
    <row r="86" spans="2:12" x14ac:dyDescent="0.25">
      <c r="B86" s="32">
        <v>2021</v>
      </c>
      <c r="C86" s="32">
        <v>1</v>
      </c>
      <c r="D86" s="32">
        <v>0</v>
      </c>
      <c r="F86" s="26">
        <v>8</v>
      </c>
      <c r="G86" s="26"/>
      <c r="H86" s="26">
        <v>3</v>
      </c>
      <c r="I86" s="17">
        <f t="shared" si="2"/>
        <v>0</v>
      </c>
      <c r="J86" s="26">
        <f t="shared" si="3"/>
        <v>9</v>
      </c>
    </row>
    <row r="87" spans="2:12" x14ac:dyDescent="0.25">
      <c r="B87" s="33"/>
      <c r="C87" s="32">
        <v>2</v>
      </c>
      <c r="D87" s="32">
        <v>2</v>
      </c>
      <c r="F87" s="17">
        <v>9</v>
      </c>
      <c r="G87" s="26"/>
      <c r="H87" s="26">
        <v>5</v>
      </c>
      <c r="I87" s="17">
        <f t="shared" si="2"/>
        <v>0</v>
      </c>
      <c r="J87" s="26">
        <f t="shared" si="3"/>
        <v>25</v>
      </c>
    </row>
    <row r="88" spans="2:12" x14ac:dyDescent="0.25">
      <c r="B88" s="33"/>
      <c r="C88" s="32">
        <v>3</v>
      </c>
      <c r="D88" s="32">
        <v>0</v>
      </c>
      <c r="F88" s="26">
        <v>10</v>
      </c>
      <c r="G88" s="26"/>
      <c r="H88" s="26">
        <v>7</v>
      </c>
      <c r="I88" s="17">
        <f t="shared" si="2"/>
        <v>0</v>
      </c>
      <c r="J88" s="26">
        <f t="shared" si="3"/>
        <v>49</v>
      </c>
    </row>
    <row r="89" spans="2:12" x14ac:dyDescent="0.25">
      <c r="B89" s="33"/>
      <c r="C89" s="32">
        <v>4</v>
      </c>
      <c r="D89" s="32">
        <v>0</v>
      </c>
      <c r="F89" s="26">
        <v>11</v>
      </c>
      <c r="G89" s="26"/>
      <c r="H89" s="26">
        <v>9</v>
      </c>
      <c r="I89" s="17">
        <f t="shared" si="2"/>
        <v>0</v>
      </c>
      <c r="J89" s="26">
        <f t="shared" si="3"/>
        <v>81</v>
      </c>
    </row>
    <row r="90" spans="2:12" x14ac:dyDescent="0.25">
      <c r="B90" s="33"/>
      <c r="C90" s="32">
        <v>5</v>
      </c>
      <c r="D90" s="32">
        <v>0</v>
      </c>
      <c r="F90" s="17">
        <v>12</v>
      </c>
      <c r="G90" s="26"/>
      <c r="H90" s="26">
        <v>11</v>
      </c>
      <c r="I90" s="17">
        <f t="shared" si="2"/>
        <v>0</v>
      </c>
      <c r="J90" s="26">
        <f t="shared" si="3"/>
        <v>121</v>
      </c>
    </row>
    <row r="91" spans="2:12" x14ac:dyDescent="0.25">
      <c r="B91" s="38"/>
      <c r="C91" s="32">
        <v>6</v>
      </c>
      <c r="D91" s="38">
        <v>0</v>
      </c>
      <c r="E91" s="8"/>
      <c r="F91" s="39" t="s">
        <v>146</v>
      </c>
      <c r="G91" s="26"/>
      <c r="H91" s="26">
        <f>SUM(H79:H90)</f>
        <v>24</v>
      </c>
      <c r="I91" s="26">
        <f>SUM(I79:I90)</f>
        <v>4.9242424242424239</v>
      </c>
      <c r="J91" s="26">
        <f>SUM(J79:J90)</f>
        <v>620</v>
      </c>
    </row>
    <row r="92" spans="2:12" x14ac:dyDescent="0.25">
      <c r="B92" s="38"/>
      <c r="C92" s="32">
        <v>7</v>
      </c>
      <c r="D92" s="38">
        <v>0</v>
      </c>
      <c r="E92" s="8"/>
    </row>
    <row r="93" spans="2:12" x14ac:dyDescent="0.25">
      <c r="B93" s="38"/>
      <c r="C93" s="32">
        <v>8</v>
      </c>
      <c r="D93" s="38">
        <v>0</v>
      </c>
      <c r="E93" s="8"/>
    </row>
    <row r="94" spans="2:12" x14ac:dyDescent="0.25">
      <c r="B94" s="38"/>
      <c r="C94" s="32">
        <v>9</v>
      </c>
      <c r="D94" s="38">
        <v>0</v>
      </c>
      <c r="E94" s="8"/>
    </row>
    <row r="95" spans="2:12" x14ac:dyDescent="0.25">
      <c r="B95" s="38"/>
      <c r="C95" s="32">
        <v>10</v>
      </c>
      <c r="D95" s="38">
        <v>0</v>
      </c>
      <c r="E95" s="8"/>
    </row>
    <row r="96" spans="2:12" x14ac:dyDescent="0.25">
      <c r="B96" s="38"/>
      <c r="C96" s="32">
        <v>11</v>
      </c>
      <c r="D96" s="38">
        <v>0</v>
      </c>
      <c r="E96" s="8"/>
    </row>
    <row r="97" spans="2:5" x14ac:dyDescent="0.25">
      <c r="B97" s="38"/>
      <c r="C97" s="32">
        <v>12</v>
      </c>
      <c r="D97" s="38">
        <v>0</v>
      </c>
      <c r="E97" s="8"/>
    </row>
    <row r="98" spans="2:5" x14ac:dyDescent="0.25">
      <c r="B98" s="8"/>
      <c r="C98" s="9"/>
      <c r="D98" s="8"/>
      <c r="E98" s="8"/>
    </row>
    <row r="99" spans="2:5" x14ac:dyDescent="0.25">
      <c r="B99" s="8"/>
      <c r="C99" s="9"/>
      <c r="D99" s="8"/>
      <c r="E99" s="8"/>
    </row>
  </sheetData>
  <mergeCells count="17">
    <mergeCell ref="A1:E1"/>
    <mergeCell ref="G1:K1"/>
    <mergeCell ref="A42:A43"/>
    <mergeCell ref="B42:D42"/>
    <mergeCell ref="M2:Q2"/>
    <mergeCell ref="M36:Q36"/>
    <mergeCell ref="M32:Q32"/>
    <mergeCell ref="M33:Q33"/>
    <mergeCell ref="M34:Q34"/>
    <mergeCell ref="M35:Q35"/>
    <mergeCell ref="M21:Q21"/>
    <mergeCell ref="AA16:AE16"/>
    <mergeCell ref="M23:Q23"/>
    <mergeCell ref="M19:Q19"/>
    <mergeCell ref="M13:Q13"/>
    <mergeCell ref="M22:Q22"/>
    <mergeCell ref="M20:Q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Anggun</cp:lastModifiedBy>
  <cp:lastPrinted>2021-03-16T02:31:53Z</cp:lastPrinted>
  <dcterms:created xsi:type="dcterms:W3CDTF">2021-03-15T08:07:27Z</dcterms:created>
  <dcterms:modified xsi:type="dcterms:W3CDTF">2021-08-04T00:59:15Z</dcterms:modified>
</cp:coreProperties>
</file>