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13_ncr:1_{01984BB7-A2E3-4D1E-8088-99A83E407E6E}" xr6:coauthVersionLast="47" xr6:coauthVersionMax="47" xr10:uidLastSave="{00000000-0000-0000-0000-000000000000}"/>
  <bookViews>
    <workbookView xWindow="-108" yWindow="-108" windowWidth="23256" windowHeight="12576" xr2:uid="{E958D9C5-5EC1-44B1-9788-9F6985CF4D74}"/>
  </bookViews>
  <sheets>
    <sheet name="Ana Sayfa" sheetId="1" r:id="rId1"/>
    <sheet name="Ürünler" sheetId="2" r:id="rId2"/>
    <sheet name="Satışlar" sheetId="3" r:id="rId3"/>
    <sheet name="Personeller" sheetId="4" r:id="rId4"/>
    <sheet name="Veri Tabanı" sheetId="5" state="hidden" r:id="rId5"/>
  </sheets>
  <definedNames>
    <definedName name="Personeller">Tablo3[[#All],[Ad Soyad]]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U5" i="5"/>
  <c r="T4" i="5"/>
  <c r="T5" i="5"/>
  <c r="U3" i="5"/>
  <c r="T3" i="5"/>
  <c r="M6" i="4"/>
  <c r="M7" i="4"/>
  <c r="M8" i="4"/>
  <c r="M9" i="4"/>
  <c r="M10" i="4"/>
  <c r="M11" i="4"/>
  <c r="L9" i="4"/>
  <c r="L6" i="4"/>
  <c r="L7" i="4"/>
  <c r="L8" i="4"/>
  <c r="L10" i="4"/>
  <c r="L11" i="4"/>
  <c r="N7" i="3"/>
  <c r="P7" i="3" s="1"/>
  <c r="R7" i="3" s="1"/>
  <c r="N8" i="3"/>
  <c r="P8" i="3" s="1"/>
  <c r="R8" i="3" s="1"/>
  <c r="N9" i="3"/>
  <c r="P9" i="3" s="1"/>
  <c r="R9" i="3" s="1"/>
  <c r="N10" i="3"/>
  <c r="P10" i="3" s="1"/>
  <c r="R10" i="3" s="1"/>
  <c r="N11" i="3"/>
  <c r="P11" i="3" s="1"/>
  <c r="R11" i="3" s="1"/>
  <c r="N12" i="3"/>
  <c r="P12" i="3" s="1"/>
  <c r="R12" i="3" s="1"/>
  <c r="N13" i="3"/>
  <c r="P13" i="3" s="1"/>
  <c r="R13" i="3" s="1"/>
  <c r="N14" i="3"/>
  <c r="P14" i="3" s="1"/>
  <c r="R14" i="3" s="1"/>
  <c r="N15" i="3"/>
  <c r="P15" i="3" s="1"/>
  <c r="R15" i="3" s="1"/>
  <c r="N6" i="3"/>
  <c r="P6" i="3" s="1"/>
  <c r="R6" i="3" s="1"/>
  <c r="C2" i="5"/>
  <c r="C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<sst xmlns="http://schemas.openxmlformats.org/spreadsheetml/2006/main" count="170" uniqueCount="77">
  <si>
    <t xml:space="preserve"> </t>
  </si>
  <si>
    <t>Ürün Markası</t>
  </si>
  <si>
    <t>Ürün Modeli</t>
  </si>
  <si>
    <t>Fiyat</t>
  </si>
  <si>
    <t>Stok Adeti</t>
  </si>
  <si>
    <t>A3</t>
  </si>
  <si>
    <t>Tarih</t>
  </si>
  <si>
    <t>Satış Personeli</t>
  </si>
  <si>
    <t>Müşteri Adı</t>
  </si>
  <si>
    <t>Müşteri Konumu</t>
  </si>
  <si>
    <t>Marka</t>
  </si>
  <si>
    <t>Modeli</t>
  </si>
  <si>
    <t>Emre Akyüz</t>
  </si>
  <si>
    <t>Ahmet Tekin</t>
  </si>
  <si>
    <t>İzmir</t>
  </si>
  <si>
    <t>Audi</t>
  </si>
  <si>
    <t>Emre  Ağmil</t>
  </si>
  <si>
    <t>Hyundai</t>
  </si>
  <si>
    <t>i20</t>
  </si>
  <si>
    <t>Akif Karaca</t>
  </si>
  <si>
    <t>Betül  Alpaslan</t>
  </si>
  <si>
    <t>Bekir  Çolak</t>
  </si>
  <si>
    <t>Ankara</t>
  </si>
  <si>
    <t>Nissan</t>
  </si>
  <si>
    <t>Zeynep Yılmaz</t>
  </si>
  <si>
    <t>Emine  Karahan</t>
  </si>
  <si>
    <t>Erzurum</t>
  </si>
  <si>
    <t>Opel</t>
  </si>
  <si>
    <t>Astra</t>
  </si>
  <si>
    <t>Ayça Ersoy</t>
  </si>
  <si>
    <t>Trabzon</t>
  </si>
  <si>
    <t>Corsa-e</t>
  </si>
  <si>
    <t>Ahmet Yavuz</t>
  </si>
  <si>
    <t>Emre  Saydık</t>
  </si>
  <si>
    <t>Bursa</t>
  </si>
  <si>
    <t>A4</t>
  </si>
  <si>
    <t>Arif Bilen</t>
  </si>
  <si>
    <t>Deniz Karahan</t>
  </si>
  <si>
    <t>İstanbul</t>
  </si>
  <si>
    <t>X-Trail</t>
  </si>
  <si>
    <t>Berat El</t>
  </si>
  <si>
    <t>Corsa</t>
  </si>
  <si>
    <t>A5</t>
  </si>
  <si>
    <t>Tucson</t>
  </si>
  <si>
    <t>Micra</t>
  </si>
  <si>
    <t>Qashqhai</t>
  </si>
  <si>
    <t>Insignia</t>
  </si>
  <si>
    <t>Ad Soyad</t>
  </si>
  <si>
    <t>Bölge</t>
  </si>
  <si>
    <t>Prim Limiti</t>
  </si>
  <si>
    <t>Prim Yüzdesi</t>
  </si>
  <si>
    <t>Ege</t>
  </si>
  <si>
    <t>Aslı Kara</t>
  </si>
  <si>
    <t>Marmara</t>
  </si>
  <si>
    <t>Ayça Karakuzu</t>
  </si>
  <si>
    <t>Karadeniz</t>
  </si>
  <si>
    <t>Toplam Satış Tutarı</t>
  </si>
  <si>
    <t>Hakedilen prim</t>
  </si>
  <si>
    <t>Liste Fiyatı</t>
  </si>
  <si>
    <t>Satış Fiyatı</t>
  </si>
  <si>
    <t>Adet</t>
  </si>
  <si>
    <t>Toplam Tutar</t>
  </si>
  <si>
    <t>İskonto</t>
  </si>
  <si>
    <t>Satır Etiketleri</t>
  </si>
  <si>
    <t>Genel Toplam</t>
  </si>
  <si>
    <t>Toplam Toplam Tutar</t>
  </si>
  <si>
    <t>Toplam Adet</t>
  </si>
  <si>
    <t>Oca</t>
  </si>
  <si>
    <t>Şub</t>
  </si>
  <si>
    <t>Mar</t>
  </si>
  <si>
    <t>Ağu</t>
  </si>
  <si>
    <t>Eyl</t>
  </si>
  <si>
    <t>Eki</t>
  </si>
  <si>
    <t>Toplam ciro</t>
  </si>
  <si>
    <t>toplam satılan ürün</t>
  </si>
  <si>
    <t>Model</t>
  </si>
  <si>
    <t>Satış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</si>
</sst>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&quot;₺&quot;#,##0"/>
    <numFmt numFmtId="165" formatCode="&quot;₺&quot;#,##0.00"/>
    <numFmt numFmtId="166" formatCode="&quot;₺&quot;#,###,&quot;K&quot;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0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44" fontId="0" fillId="0" borderId="0" xfId="1" applyFont="1"/>
    <xf numFmtId="0" fontId="2" fillId="2" borderId="9" xfId="0" applyFont="1" applyFill="1" applyBorder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0" fontId="0" fillId="0" borderId="9" xfId="0" applyBorder="1"/>
    <xf numFmtId="164" fontId="0" fillId="0" borderId="1" xfId="0" applyNumberFormat="1" applyBorder="1"/>
    <xf numFmtId="0" fontId="0" fillId="0" borderId="10" xfId="0" applyBorder="1"/>
    <xf numFmtId="0" fontId="2" fillId="2" borderId="12" xfId="0" applyFont="1" applyFill="1" applyBorder="1"/>
    <xf numFmtId="0" fontId="2" fillId="2" borderId="1" xfId="0" applyFont="1" applyFill="1" applyBorder="1"/>
    <xf numFmtId="0" fontId="0" fillId="3" borderId="8" xfId="0" applyFill="1" applyBorder="1"/>
    <xf numFmtId="0" fontId="0" fillId="3" borderId="1" xfId="0" applyFill="1" applyBorder="1"/>
    <xf numFmtId="164" fontId="0" fillId="3" borderId="8" xfId="0" applyNumberFormat="1" applyFill="1" applyBorder="1"/>
    <xf numFmtId="10" fontId="0" fillId="3" borderId="8" xfId="0" applyNumberFormat="1" applyFill="1" applyBorder="1"/>
    <xf numFmtId="10" fontId="0" fillId="0" borderId="1" xfId="0" applyNumberFormat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3" xfId="0" applyFill="1" applyBorder="1"/>
    <xf numFmtId="0" fontId="3" fillId="0" borderId="9" xfId="0" applyFont="1" applyBorder="1"/>
    <xf numFmtId="0" fontId="3" fillId="3" borderId="9" xfId="0" applyFont="1" applyFill="1" applyBorder="1"/>
    <xf numFmtId="0" fontId="2" fillId="2" borderId="14" xfId="0" applyFont="1" applyFill="1" applyBorder="1"/>
    <xf numFmtId="0" fontId="2" fillId="2" borderId="11" xfId="0" applyFont="1" applyFill="1" applyBorder="1"/>
    <xf numFmtId="14" fontId="0" fillId="3" borderId="13" xfId="0" applyNumberFormat="1" applyFill="1" applyBorder="1"/>
    <xf numFmtId="14" fontId="0" fillId="0" borderId="9" xfId="0" applyNumberFormat="1" applyBorder="1"/>
    <xf numFmtId="14" fontId="0" fillId="3" borderId="9" xfId="0" applyNumberFormat="1" applyFill="1" applyBorder="1"/>
    <xf numFmtId="14" fontId="0" fillId="0" borderId="5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6" xfId="0" applyNumberFormat="1" applyBorder="1"/>
    <xf numFmtId="44" fontId="0" fillId="0" borderId="0" xfId="0" applyNumberFormat="1"/>
    <xf numFmtId="44" fontId="0" fillId="0" borderId="6" xfId="1" applyFont="1" applyBorder="1"/>
    <xf numFmtId="10" fontId="0" fillId="0" borderId="6" xfId="0" applyNumberFormat="1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araBirimi" xfId="1" builtinId="4"/>
  </cellStyles>
  <dxfs count="27">
    <dxf>
      <numFmt numFmtId="165" formatCode="&quot;₺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₺&quot;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₺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charset val="16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₺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</a:t>
            </a:r>
            <a:r>
              <a:rPr lang="tr-TR" baseline="0">
                <a:latin typeface="Bahnschrift" panose="020B0502040204020203" pitchFamily="34" charset="0"/>
              </a:rPr>
              <a:t> Satış Adeti |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5427127084634037E-2"/>
                  <c:h val="7.0182199045590504E-2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3019255201619456E-2"/>
                  <c:h val="7.0182199045590504E-2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5427127084634037E-2"/>
                  <c:h val="7.0182199045590504E-2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0242870850663219E-2"/>
                  <c:h val="6.3793309877222648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44570755913831"/>
          <c:y val="0.14833340543890663"/>
          <c:w val="0.73309707126545798"/>
          <c:h val="0.800740608081391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'Veri Tabanı'!$B$7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A-4DB5-AAC9-40827E7FAD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A-4DB5-AAC9-40827E7FAD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A-4DB5-AAC9-40827E7FA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Tabanı'!$B$8:$B$12</c:f>
              <c:numCache>
                <c:formatCode>"₺"#,###,"K"</c:formatCode>
                <c:ptCount val="4"/>
                <c:pt idx="0">
                  <c:v>3724000</c:v>
                </c:pt>
                <c:pt idx="1">
                  <c:v>6603500</c:v>
                </c:pt>
                <c:pt idx="2">
                  <c:v>9771350</c:v>
                </c:pt>
                <c:pt idx="3">
                  <c:v>11405525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DB5-AAC9-40827E7FAD68}"/>
            </c:ext>
          </c:extLst>
        </c:ser>
        <c:ser>
          <c:idx val="1"/>
          <c:order val="1"/>
          <c:tx>
            <c:strRef>
              <c:f>'Veri Tabanı'!$C$7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34A-4DB5-AAC9-40827E7FAD6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34A-4DB5-AAC9-40827E7FAD6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34A-4DB5-AAC9-40827E7FAD6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34A-4DB5-AAC9-40827E7FAD68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427127084634037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4A-4DB5-AAC9-40827E7FAD68}"/>
                </c:ext>
              </c:extLst>
            </c:dLbl>
            <c:dLbl>
              <c:idx val="1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019255201619456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34A-4DB5-AAC9-40827E7FAD68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427127084634037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34A-4DB5-AAC9-40827E7FAD68}"/>
                </c:ext>
              </c:extLst>
            </c:dLbl>
            <c:dLbl>
              <c:idx val="3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242870850663219E-2"/>
                      <c:h val="6.37933098772226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34A-4DB5-AAC9-40827E7FAD68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Tabanı'!$C$8:$C$12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4A-4DB5-AAC9-40827E7FA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853705872"/>
        <c:axId val="853706832"/>
      </c:barChart>
      <c:catAx>
        <c:axId val="85370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3706832"/>
        <c:crosses val="autoZero"/>
        <c:auto val="1"/>
        <c:lblAlgn val="ctr"/>
        <c:lblOffset val="100"/>
        <c:noMultiLvlLbl val="0"/>
      </c:catAx>
      <c:valAx>
        <c:axId val="8537068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853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Aylık Satış Trendi  | Adet</a:t>
            </a:r>
          </a:p>
        </c:rich>
      </c:tx>
      <c:layout>
        <c:manualLayout>
          <c:xMode val="edge"/>
          <c:yMode val="edge"/>
          <c:x val="0.2308888888888889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'Veri Tabanı'!$K$8</c:f>
              <c:strCache>
                <c:ptCount val="1"/>
                <c:pt idx="0">
                  <c:v>Toplam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Tabanı'!$J$9:$J$15</c:f>
              <c:strCache>
                <c:ptCount val="6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Ağu</c:v>
                </c:pt>
                <c:pt idx="4">
                  <c:v>Eyl</c:v>
                </c:pt>
                <c:pt idx="5">
                  <c:v>Eki</c:v>
                </c:pt>
              </c:strCache>
            </c:strRef>
          </c:cat>
          <c:val>
            <c:numRef>
              <c:f>'Veri Tabanı'!$K$9:$K$15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839-8249-B5A890577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799376"/>
        <c:axId val="1102799856"/>
      </c:lineChart>
      <c:catAx>
        <c:axId val="1102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856"/>
        <c:crosses val="autoZero"/>
        <c:auto val="1"/>
        <c:lblAlgn val="ctr"/>
        <c:lblOffset val="100"/>
        <c:noMultiLvlLbl val="0"/>
      </c:catAx>
      <c:valAx>
        <c:axId val="1102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376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  <a:r>
              <a:rPr lang="tr-TR" baseline="0"/>
              <a:t> Satışın Marka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Tabanı'!$P$12</c:f>
              <c:strCache>
                <c:ptCount val="1"/>
                <c:pt idx="0">
                  <c:v>Toplam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6-417F-8181-6C8D05237E2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6-417F-8181-6C8D05237E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06-417F-8181-6C8D05237E2C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06-417F-8181-6C8D05237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Tabanı'!$O$13:$O$17</c:f>
              <c:strCache>
                <c:ptCount val="4"/>
                <c:pt idx="0">
                  <c:v>Hyundai</c:v>
                </c:pt>
                <c:pt idx="1">
                  <c:v>Opel</c:v>
                </c:pt>
                <c:pt idx="2">
                  <c:v>Nissan</c:v>
                </c:pt>
                <c:pt idx="3">
                  <c:v>Audi</c:v>
                </c:pt>
              </c:strCache>
            </c:strRef>
          </c:cat>
          <c:val>
            <c:numRef>
              <c:f>'Veri Tabanı'!$P$13:$P$17</c:f>
              <c:numCache>
                <c:formatCode>"₺"#,###,"K"</c:formatCode>
                <c:ptCount val="4"/>
                <c:pt idx="0">
                  <c:v>4841200</c:v>
                </c:pt>
                <c:pt idx="1">
                  <c:v>6603500</c:v>
                </c:pt>
                <c:pt idx="2">
                  <c:v>6950525</c:v>
                </c:pt>
                <c:pt idx="3">
                  <c:v>13109150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06-417F-8181-6C8D05237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Personel</a:t>
            </a:r>
            <a:r>
              <a:rPr lang="tr-TR" baseline="0"/>
              <a:t> Satış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Tabanı'!$C$40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2-4210-905E-D35ADDFDD3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2-4210-905E-D35ADDFDD3B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E2-4210-905E-D35ADDFDD3B1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2-4210-905E-D35ADDFDD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Tabanı'!$B$41:$B$45</c:f>
              <c:strCache>
                <c:ptCount val="4"/>
                <c:pt idx="0">
                  <c:v>Akif Karaca</c:v>
                </c:pt>
                <c:pt idx="1">
                  <c:v>Emre Akyüz</c:v>
                </c:pt>
                <c:pt idx="2">
                  <c:v>Zeynep Yılmaz</c:v>
                </c:pt>
                <c:pt idx="3">
                  <c:v>Ahmet Yavuz</c:v>
                </c:pt>
              </c:strCache>
            </c:strRef>
          </c:cat>
          <c:val>
            <c:numRef>
              <c:f>'Veri Tabanı'!$C$41:$C$45</c:f>
              <c:numCache>
                <c:formatCode>"₺"#,###,"K"</c:formatCode>
                <c:ptCount val="4"/>
                <c:pt idx="0">
                  <c:v>11405525</c:v>
                </c:pt>
                <c:pt idx="1">
                  <c:v>9771350</c:v>
                </c:pt>
                <c:pt idx="2">
                  <c:v>6603500</c:v>
                </c:pt>
                <c:pt idx="3">
                  <c:v>3724000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2-4210-905E-D35ADDFDD3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</a:t>
            </a:r>
            <a:r>
              <a:rPr lang="tr-TR" baseline="0">
                <a:latin typeface="Bahnschrift" panose="020B0502040204020203" pitchFamily="34" charset="0"/>
              </a:rPr>
              <a:t> Satış Adeti |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4570755913831"/>
          <c:y val="9.7222222222222224E-2"/>
          <c:w val="0.73309707126545798"/>
          <c:h val="0.851851851851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'Veri Tabanı'!$B$7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2-478A-82DD-25AF921C2D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2-478A-82DD-25AF921C2D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2-478A-82DD-25AF921C2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Tabanı'!$B$8:$B$12</c:f>
              <c:numCache>
                <c:formatCode>"₺"#,###,"K"</c:formatCode>
                <c:ptCount val="4"/>
                <c:pt idx="0">
                  <c:v>3724000</c:v>
                </c:pt>
                <c:pt idx="1">
                  <c:v>6603500</c:v>
                </c:pt>
                <c:pt idx="2">
                  <c:v>9771350</c:v>
                </c:pt>
                <c:pt idx="3">
                  <c:v>11405525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78A-82DD-25AF921C2D6D}"/>
            </c:ext>
          </c:extLst>
        </c:ser>
        <c:ser>
          <c:idx val="1"/>
          <c:order val="1"/>
          <c:tx>
            <c:strRef>
              <c:f>'Veri Tabanı'!$C$7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F2-478A-82DD-25AF921C2D6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8F2-478A-82DD-25AF921C2D6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8F2-478A-82DD-25AF921C2D6D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F2-478A-82DD-25AF921C2D6D}"/>
                </c:ext>
              </c:extLst>
            </c:dLbl>
            <c:dLbl>
              <c:idx val="1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F2-478A-82DD-25AF921C2D6D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F2-478A-82DD-25AF921C2D6D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Tabanı'!$C$8:$C$12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2-478A-82DD-25AF921C2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853705872"/>
        <c:axId val="853706832"/>
      </c:barChart>
      <c:catAx>
        <c:axId val="85370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3706832"/>
        <c:crosses val="autoZero"/>
        <c:auto val="1"/>
        <c:lblAlgn val="ctr"/>
        <c:lblOffset val="100"/>
        <c:noMultiLvlLbl val="0"/>
      </c:catAx>
      <c:valAx>
        <c:axId val="8537068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853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Aylık Satış Trendi  | Adet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'Veri Tabanı'!$K$8</c:f>
              <c:strCache>
                <c:ptCount val="1"/>
                <c:pt idx="0">
                  <c:v>Toplam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Tabanı'!$J$9:$J$15</c:f>
              <c:strCache>
                <c:ptCount val="6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Ağu</c:v>
                </c:pt>
                <c:pt idx="4">
                  <c:v>Eyl</c:v>
                </c:pt>
                <c:pt idx="5">
                  <c:v>Eki</c:v>
                </c:pt>
              </c:strCache>
            </c:strRef>
          </c:cat>
          <c:val>
            <c:numRef>
              <c:f>'Veri Tabanı'!$K$9:$K$15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F-4B21-878C-6949DB12FB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799376"/>
        <c:axId val="1102799856"/>
      </c:lineChart>
      <c:catAx>
        <c:axId val="1102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856"/>
        <c:crosses val="autoZero"/>
        <c:auto val="1"/>
        <c:lblAlgn val="ctr"/>
        <c:lblOffset val="100"/>
        <c:noMultiLvlLbl val="0"/>
      </c:catAx>
      <c:valAx>
        <c:axId val="1102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3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  <a:r>
              <a:rPr lang="tr-TR" baseline="0"/>
              <a:t> Satışın Marka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Tabanı'!$P$12</c:f>
              <c:strCache>
                <c:ptCount val="1"/>
                <c:pt idx="0">
                  <c:v>Toplam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F-472B-BF4C-A4FDCA563A7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8F-472B-BF4C-A4FDCA563A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F-472B-BF4C-A4FDCA563A7F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8F-472B-BF4C-A4FDCA563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Tabanı'!$O$13:$O$17</c:f>
              <c:strCache>
                <c:ptCount val="4"/>
                <c:pt idx="0">
                  <c:v>Hyundai</c:v>
                </c:pt>
                <c:pt idx="1">
                  <c:v>Opel</c:v>
                </c:pt>
                <c:pt idx="2">
                  <c:v>Nissan</c:v>
                </c:pt>
                <c:pt idx="3">
                  <c:v>Audi</c:v>
                </c:pt>
              </c:strCache>
            </c:strRef>
          </c:cat>
          <c:val>
            <c:numRef>
              <c:f>'Veri Tabanı'!$P$13:$P$17</c:f>
              <c:numCache>
                <c:formatCode>"₺"#,###,"K"</c:formatCode>
                <c:ptCount val="4"/>
                <c:pt idx="0">
                  <c:v>4841200</c:v>
                </c:pt>
                <c:pt idx="1">
                  <c:v>6603500</c:v>
                </c:pt>
                <c:pt idx="2">
                  <c:v>6950525</c:v>
                </c:pt>
                <c:pt idx="3">
                  <c:v>13109150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72B-BF4C-A4FDCA563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Personel</a:t>
            </a:r>
            <a:r>
              <a:rPr lang="tr-TR" baseline="0"/>
              <a:t> Satış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Tabanı'!$C$40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CB-4D5A-9379-D22AE0D522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B-4D5A-9379-D22AE0D5224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CB-4D5A-9379-D22AE0D52245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B-4D5A-9379-D22AE0D52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Tabanı'!$B$41:$B$45</c:f>
              <c:strCache>
                <c:ptCount val="4"/>
                <c:pt idx="0">
                  <c:v>Akif Karaca</c:v>
                </c:pt>
                <c:pt idx="1">
                  <c:v>Emre Akyüz</c:v>
                </c:pt>
                <c:pt idx="2">
                  <c:v>Zeynep Yılmaz</c:v>
                </c:pt>
                <c:pt idx="3">
                  <c:v>Ahmet Yavuz</c:v>
                </c:pt>
              </c:strCache>
            </c:strRef>
          </c:cat>
          <c:val>
            <c:numRef>
              <c:f>'Veri Tabanı'!$C$41:$C$45</c:f>
              <c:numCache>
                <c:formatCode>"₺"#,###,"K"</c:formatCode>
                <c:ptCount val="4"/>
                <c:pt idx="0">
                  <c:v>11405525</c:v>
                </c:pt>
                <c:pt idx="1">
                  <c:v>9771350</c:v>
                </c:pt>
                <c:pt idx="2">
                  <c:v>6603500</c:v>
                </c:pt>
                <c:pt idx="3">
                  <c:v>3724000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D5A-9379-D22AE0D52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9.emf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hyperlink" Target="#Personeller!A1"/><Relationship Id="rId9" Type="http://schemas.openxmlformats.org/officeDocument/2006/relationships/chart" Target="../charts/chart1.xml"/><Relationship Id="rId14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AEFDD2E2-90E2-7E68-A16D-A1299E297D71}"/>
            </a:ext>
          </a:extLst>
        </xdr:cNvPr>
        <xdr:cNvSpPr/>
      </xdr:nvSpPr>
      <xdr:spPr>
        <a:xfrm>
          <a:off x="0" y="66261"/>
          <a:ext cx="1497496" cy="715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8FC7AE70-923A-3211-972E-D15FCF964281}"/>
            </a:ext>
          </a:extLst>
        </xdr:cNvPr>
        <xdr:cNvSpPr/>
      </xdr:nvSpPr>
      <xdr:spPr>
        <a:xfrm>
          <a:off x="125896" y="841513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CCF74103-AA34-6C48-43F3-C8EF4F624492}"/>
            </a:ext>
          </a:extLst>
        </xdr:cNvPr>
        <xdr:cNvSpPr/>
      </xdr:nvSpPr>
      <xdr:spPr>
        <a:xfrm>
          <a:off x="125896" y="1630018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D5DE890C-1DCA-B1B5-149B-978A38C6210F}"/>
            </a:ext>
          </a:extLst>
        </xdr:cNvPr>
        <xdr:cNvSpPr/>
      </xdr:nvSpPr>
      <xdr:spPr>
        <a:xfrm>
          <a:off x="125896" y="2411896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C95B2C4C-2943-5EC2-F700-FE892F31DDBB}"/>
            </a:ext>
          </a:extLst>
        </xdr:cNvPr>
        <xdr:cNvSpPr/>
      </xdr:nvSpPr>
      <xdr:spPr>
        <a:xfrm>
          <a:off x="125896" y="3193775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33CE51-BB35-DAEE-5EF3-E2464B71D4C3}"/>
            </a:ext>
          </a:extLst>
        </xdr:cNvPr>
        <xdr:cNvSpPr/>
      </xdr:nvSpPr>
      <xdr:spPr>
        <a:xfrm>
          <a:off x="125895" y="841513"/>
          <a:ext cx="1311965" cy="563217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75C72E-D0CD-E27B-B0D9-4E502B975352}"/>
            </a:ext>
          </a:extLst>
        </xdr:cNvPr>
        <xdr:cNvSpPr/>
      </xdr:nvSpPr>
      <xdr:spPr>
        <a:xfrm>
          <a:off x="125895" y="1623392"/>
          <a:ext cx="1298713" cy="56542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189802-C634-7DCB-ABA2-159499662886}"/>
            </a:ext>
          </a:extLst>
        </xdr:cNvPr>
        <xdr:cNvSpPr/>
      </xdr:nvSpPr>
      <xdr:spPr>
        <a:xfrm>
          <a:off x="125895" y="2398643"/>
          <a:ext cx="1285461" cy="5742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27D63E-E3D1-1191-9645-E4831CD7A5E0}"/>
            </a:ext>
          </a:extLst>
        </xdr:cNvPr>
        <xdr:cNvSpPr/>
      </xdr:nvSpPr>
      <xdr:spPr>
        <a:xfrm>
          <a:off x="125895" y="3193775"/>
          <a:ext cx="1285461" cy="56321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94136</xdr:colOff>
      <xdr:row>6</xdr:row>
      <xdr:rowOff>159025</xdr:rowOff>
    </xdr:to>
    <xdr:pic>
      <xdr:nvPicPr>
        <xdr:cNvPr id="12" name="Resim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56E01-E903-B6CE-B4A2-3A1E7CB0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918" y="940903"/>
          <a:ext cx="331305" cy="331305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80883</xdr:colOff>
      <xdr:row>19</xdr:row>
      <xdr:rowOff>125895</xdr:rowOff>
    </xdr:to>
    <xdr:pic>
      <xdr:nvPicPr>
        <xdr:cNvPr id="14" name="Resim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793F3B-2CD1-DDBB-266C-2ADBC857B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40" y="3313043"/>
          <a:ext cx="337930" cy="3379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120640</xdr:colOff>
      <xdr:row>15</xdr:row>
      <xdr:rowOff>127721</xdr:rowOff>
    </xdr:to>
    <xdr:pic>
      <xdr:nvPicPr>
        <xdr:cNvPr id="16" name="Resim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2513C6-08A7-8F01-FC7A-252227C3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267" y="2445026"/>
          <a:ext cx="448460" cy="465652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133892</xdr:colOff>
      <xdr:row>11</xdr:row>
      <xdr:rowOff>98817</xdr:rowOff>
    </xdr:to>
    <xdr:pic>
      <xdr:nvPicPr>
        <xdr:cNvPr id="18" name="Resim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F58D51-8A5F-9871-ADD7-2B763F6C8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232" y="1702905"/>
          <a:ext cx="436747" cy="436747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Dikdörtgen 12">
          <a:extLst>
            <a:ext uri="{FF2B5EF4-FFF2-40B4-BE49-F238E27FC236}">
              <a16:creationId xmlns:a16="http://schemas.microsoft.com/office/drawing/2014/main" id="{16A0AEBB-F7ED-EA31-533F-627AA573414C}"/>
            </a:ext>
          </a:extLst>
        </xdr:cNvPr>
        <xdr:cNvSpPr/>
      </xdr:nvSpPr>
      <xdr:spPr>
        <a:xfrm>
          <a:off x="4333461" y="185530"/>
          <a:ext cx="5334000" cy="204083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218660</xdr:colOff>
      <xdr:row>0</xdr:row>
      <xdr:rowOff>165652</xdr:rowOff>
    </xdr:from>
    <xdr:to>
      <xdr:col>16</xdr:col>
      <xdr:colOff>205408</xdr:colOff>
      <xdr:row>22</xdr:row>
      <xdr:rowOff>132521</xdr:rowOff>
    </xdr:to>
    <xdr:sp macro="" textlink="">
      <xdr:nvSpPr>
        <xdr:cNvPr id="15" name="Dikdörtgen 14">
          <a:extLst>
            <a:ext uri="{FF2B5EF4-FFF2-40B4-BE49-F238E27FC236}">
              <a16:creationId xmlns:a16="http://schemas.microsoft.com/office/drawing/2014/main" id="{C3755275-D143-4FD1-9C3C-E274FD521989}"/>
            </a:ext>
          </a:extLst>
        </xdr:cNvPr>
        <xdr:cNvSpPr/>
      </xdr:nvSpPr>
      <xdr:spPr>
        <a:xfrm>
          <a:off x="1769164" y="165652"/>
          <a:ext cx="2305879" cy="4048539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18</xdr:col>
      <xdr:colOff>0</xdr:colOff>
      <xdr:row>13</xdr:row>
      <xdr:rowOff>13252</xdr:rowOff>
    </xdr:from>
    <xdr:to>
      <xdr:col>41</xdr:col>
      <xdr:colOff>0</xdr:colOff>
      <xdr:row>23</xdr:row>
      <xdr:rowOff>0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F89A6EC8-5191-1ED6-1EDA-79E238D355AA}"/>
            </a:ext>
          </a:extLst>
        </xdr:cNvPr>
        <xdr:cNvSpPr/>
      </xdr:nvSpPr>
      <xdr:spPr>
        <a:xfrm>
          <a:off x="4333461" y="2425148"/>
          <a:ext cx="5334000" cy="184205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42</xdr:col>
      <xdr:colOff>0</xdr:colOff>
      <xdr:row>1</xdr:row>
      <xdr:rowOff>0</xdr:rowOff>
    </xdr:from>
    <xdr:to>
      <xdr:col>52</xdr:col>
      <xdr:colOff>0</xdr:colOff>
      <xdr:row>12</xdr:row>
      <xdr:rowOff>0</xdr:rowOff>
    </xdr:to>
    <xdr:sp macro="" textlink="">
      <xdr:nvSpPr>
        <xdr:cNvPr id="19" name="Dikdörtgen 18">
          <a:extLst>
            <a:ext uri="{FF2B5EF4-FFF2-40B4-BE49-F238E27FC236}">
              <a16:creationId xmlns:a16="http://schemas.microsoft.com/office/drawing/2014/main" id="{56D81EB8-7DFB-1058-E7CE-C2410A460F86}"/>
            </a:ext>
          </a:extLst>
        </xdr:cNvPr>
        <xdr:cNvSpPr/>
      </xdr:nvSpPr>
      <xdr:spPr>
        <a:xfrm>
          <a:off x="9899374" y="185530"/>
          <a:ext cx="2319130" cy="204083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41</xdr:col>
      <xdr:colOff>225287</xdr:colOff>
      <xdr:row>13</xdr:row>
      <xdr:rowOff>19878</xdr:rowOff>
    </xdr:from>
    <xdr:to>
      <xdr:col>52</xdr:col>
      <xdr:colOff>0</xdr:colOff>
      <xdr:row>23</xdr:row>
      <xdr:rowOff>6626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2B8992B0-D3F3-3839-2E61-1D024851532C}"/>
            </a:ext>
          </a:extLst>
        </xdr:cNvPr>
        <xdr:cNvSpPr/>
      </xdr:nvSpPr>
      <xdr:spPr>
        <a:xfrm>
          <a:off x="9892748" y="2431774"/>
          <a:ext cx="2325756" cy="184205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18</xdr:col>
      <xdr:colOff>33129</xdr:colOff>
      <xdr:row>1</xdr:row>
      <xdr:rowOff>33132</xdr:rowOff>
    </xdr:from>
    <xdr:to>
      <xdr:col>40</xdr:col>
      <xdr:colOff>205409</xdr:colOff>
      <xdr:row>11</xdr:row>
      <xdr:rowOff>165653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5978F3A6-1B29-4B7F-90D1-825CF011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26504</xdr:colOff>
      <xdr:row>13</xdr:row>
      <xdr:rowOff>33130</xdr:rowOff>
    </xdr:from>
    <xdr:to>
      <xdr:col>41</xdr:col>
      <xdr:colOff>0</xdr:colOff>
      <xdr:row>22</xdr:row>
      <xdr:rowOff>145773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6FC11E3D-D1F4-4C32-9519-04E573D0E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19879</xdr:colOff>
      <xdr:row>1</xdr:row>
      <xdr:rowOff>39757</xdr:rowOff>
    </xdr:from>
    <xdr:to>
      <xdr:col>51</xdr:col>
      <xdr:colOff>218662</xdr:colOff>
      <xdr:row>11</xdr:row>
      <xdr:rowOff>159027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A2D3D5DD-5561-43D1-8512-2C20E74DF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26504</xdr:colOff>
      <xdr:row>13</xdr:row>
      <xdr:rowOff>66262</xdr:rowOff>
    </xdr:from>
    <xdr:to>
      <xdr:col>51</xdr:col>
      <xdr:colOff>218661</xdr:colOff>
      <xdr:row>22</xdr:row>
      <xdr:rowOff>172278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14ADBE3B-3693-4667-BED0-58BA6DA7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</xdr:row>
      <xdr:rowOff>1</xdr:rowOff>
    </xdr:from>
    <xdr:to>
      <xdr:col>12</xdr:col>
      <xdr:colOff>92765</xdr:colOff>
      <xdr:row>3</xdr:row>
      <xdr:rowOff>66262</xdr:rowOff>
    </xdr:to>
    <xdr:sp macro="" textlink="">
      <xdr:nvSpPr>
        <xdr:cNvPr id="25" name="Dikdörtgen 24">
          <a:extLst>
            <a:ext uri="{FF2B5EF4-FFF2-40B4-BE49-F238E27FC236}">
              <a16:creationId xmlns:a16="http://schemas.microsoft.com/office/drawing/2014/main" id="{27BFBEFF-E45C-4A9D-8D80-B9A3DA55DF81}"/>
            </a:ext>
          </a:extLst>
        </xdr:cNvPr>
        <xdr:cNvSpPr/>
      </xdr:nvSpPr>
      <xdr:spPr>
        <a:xfrm>
          <a:off x="1782417" y="185531"/>
          <a:ext cx="1252331" cy="437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2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Toplam Ciro</a:t>
          </a:r>
        </a:p>
      </xdr:txBody>
    </xdr:sp>
    <xdr:clientData/>
  </xdr:twoCellAnchor>
  <xdr:twoCellAnchor>
    <xdr:from>
      <xdr:col>6</xdr:col>
      <xdr:colOff>231912</xdr:colOff>
      <xdr:row>5</xdr:row>
      <xdr:rowOff>178904</xdr:rowOff>
    </xdr:from>
    <xdr:to>
      <xdr:col>14</xdr:col>
      <xdr:colOff>198782</xdr:colOff>
      <xdr:row>9</xdr:row>
      <xdr:rowOff>0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A362A69A-B24C-A58D-BF7B-194EE3888C40}"/>
            </a:ext>
          </a:extLst>
        </xdr:cNvPr>
        <xdr:cNvSpPr/>
      </xdr:nvSpPr>
      <xdr:spPr>
        <a:xfrm>
          <a:off x="1782416" y="1106556"/>
          <a:ext cx="1822175" cy="563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2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Toplam</a:t>
          </a:r>
          <a:r>
            <a:rPr lang="tr-TR" sz="1200" b="1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 Satılan Ürün</a:t>
          </a:r>
          <a:endParaRPr lang="tr-TR" sz="12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59635</xdr:colOff>
      <xdr:row>2</xdr:row>
      <xdr:rowOff>172279</xdr:rowOff>
    </xdr:from>
    <xdr:to>
      <xdr:col>11</xdr:col>
      <xdr:colOff>225287</xdr:colOff>
      <xdr:row>5</xdr:row>
      <xdr:rowOff>172278</xdr:rowOff>
    </xdr:to>
    <xdr:sp macro="" textlink="'Veri Tabanı'!C1">
      <xdr:nvSpPr>
        <xdr:cNvPr id="33" name="Dikdörtgen 32">
          <a:extLst>
            <a:ext uri="{FF2B5EF4-FFF2-40B4-BE49-F238E27FC236}">
              <a16:creationId xmlns:a16="http://schemas.microsoft.com/office/drawing/2014/main" id="{D6D0327D-1FB9-990D-A0D8-8B159345C03C}"/>
            </a:ext>
          </a:extLst>
        </xdr:cNvPr>
        <xdr:cNvSpPr/>
      </xdr:nvSpPr>
      <xdr:spPr>
        <a:xfrm>
          <a:off x="1842052" y="543340"/>
          <a:ext cx="1093305" cy="556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7EE7DB1-BF97-4CEC-996C-3461B9F23F17}" type="TxLink">
            <a:rPr lang="en-US" sz="16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₺31.504K</a:t>
          </a:fld>
          <a:endParaRPr lang="tr-TR" sz="16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132522</xdr:colOff>
      <xdr:row>8</xdr:row>
      <xdr:rowOff>152401</xdr:rowOff>
    </xdr:from>
    <xdr:to>
      <xdr:col>15</xdr:col>
      <xdr:colOff>46381</xdr:colOff>
      <xdr:row>11</xdr:row>
      <xdr:rowOff>92764</xdr:rowOff>
    </xdr:to>
    <xdr:sp macro="" textlink="'Veri Tabanı'!C2">
      <xdr:nvSpPr>
        <xdr:cNvPr id="34" name="Dikdörtgen 33">
          <a:extLst>
            <a:ext uri="{FF2B5EF4-FFF2-40B4-BE49-F238E27FC236}">
              <a16:creationId xmlns:a16="http://schemas.microsoft.com/office/drawing/2014/main" id="{32690593-391D-78BD-A9F4-1A483BA5C232}"/>
            </a:ext>
          </a:extLst>
        </xdr:cNvPr>
        <xdr:cNvSpPr/>
      </xdr:nvSpPr>
      <xdr:spPr>
        <a:xfrm>
          <a:off x="1914939" y="1636644"/>
          <a:ext cx="1769164" cy="4969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3BFD277-97E6-4CE5-B922-FCDB7FBBADC9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pPr algn="l"/>
            <a:t>23</a:t>
          </a:fld>
          <a:endParaRPr lang="tr-TR" sz="16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119269</xdr:colOff>
      <xdr:row>12</xdr:row>
      <xdr:rowOff>13253</xdr:rowOff>
    </xdr:from>
    <xdr:to>
      <xdr:col>14</xdr:col>
      <xdr:colOff>225286</xdr:colOff>
      <xdr:row>15</xdr:row>
      <xdr:rowOff>86139</xdr:rowOff>
    </xdr:to>
    <xdr:sp macro="" textlink="">
      <xdr:nvSpPr>
        <xdr:cNvPr id="36" name="Dikdörtgen 35">
          <a:extLst>
            <a:ext uri="{FF2B5EF4-FFF2-40B4-BE49-F238E27FC236}">
              <a16:creationId xmlns:a16="http://schemas.microsoft.com/office/drawing/2014/main" id="{32D9421A-C776-AA56-7945-D80F3E360A55}"/>
            </a:ext>
          </a:extLst>
        </xdr:cNvPr>
        <xdr:cNvSpPr/>
      </xdr:nvSpPr>
      <xdr:spPr>
        <a:xfrm>
          <a:off x="1901686" y="2239618"/>
          <a:ext cx="1729409" cy="62947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200" b="1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En Çok Satan 3 Ürün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112644</xdr:colOff>
          <xdr:row>14</xdr:row>
          <xdr:rowOff>86139</xdr:rowOff>
        </xdr:from>
        <xdr:to>
          <xdr:col>15</xdr:col>
          <xdr:colOff>132521</xdr:colOff>
          <xdr:row>19</xdr:row>
          <xdr:rowOff>172279</xdr:rowOff>
        </xdr:to>
        <xdr:pic>
          <xdr:nvPicPr>
            <xdr:cNvPr id="37" name="Resim 36">
              <a:extLst>
                <a:ext uri="{FF2B5EF4-FFF2-40B4-BE49-F238E27FC236}">
                  <a16:creationId xmlns:a16="http://schemas.microsoft.com/office/drawing/2014/main" id="{0B206A03-6D2C-B58C-63A6-FC23B70010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i Tabanı'!$T$2:$U$5" spid="_x0000_s103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895061" y="2683565"/>
              <a:ext cx="1875182" cy="10137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14</xdr:row>
          <xdr:rowOff>83820</xdr:rowOff>
        </xdr:from>
        <xdr:to>
          <xdr:col>15</xdr:col>
          <xdr:colOff>129540</xdr:colOff>
          <xdr:row>19</xdr:row>
          <xdr:rowOff>175260</xdr:rowOff>
        </xdr:to>
        <xdr:pic>
          <xdr:nvPicPr>
            <xdr:cNvPr id="1028" name="Resim 36">
              <a:extLst>
                <a:ext uri="{FF2B5EF4-FFF2-40B4-BE49-F238E27FC236}">
                  <a16:creationId xmlns:a16="http://schemas.microsoft.com/office/drawing/2014/main" id="{F393F41D-00C9-D976-B617-19C083898C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i Tabanı'!$T$2:$U$5" spid="_x0000_s103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897380" y="2644140"/>
              <a:ext cx="1844040" cy="10058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526332F7-DDAA-4A95-8F8F-87FF2379C7CE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0489B87C-3038-4360-AF02-75EC65839E7A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F8985618-C015-41C9-9893-9941A672FD46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61D9209F-281B-448B-843B-C710ABFE515D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A6BFEC62-5162-4596-BAF1-FEE2FA813247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BF292-FC3D-4392-AF3A-7F03D0B176B0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75DB88-1ABD-4A97-B4EB-4F16B1856067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F85E08-B1EB-469D-92D9-73B08D5A5458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FF22AD-DDD5-4E26-9669-8F590A21ED45}"/>
            </a:ext>
          </a:extLst>
        </xdr:cNvPr>
        <xdr:cNvSpPr/>
      </xdr:nvSpPr>
      <xdr:spPr>
        <a:xfrm>
          <a:off x="125895" y="3148718"/>
          <a:ext cx="1288774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1BD435-EB03-4DDF-AA1D-49DD355FC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BA0CEB-8D40-4997-A766-3845CF68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D6E8AA-AF99-415E-97E8-960B79DEC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1C92D5-6D6F-4E6A-908A-C0ECC69B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634441B3-B738-4C13-86FF-C17AD752A6CD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F7AF5ED6-6D81-498E-81C1-6C925B6E543A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9B6714D2-0060-49DB-A843-3DB2D9931653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1058FD71-2DF2-4102-A44F-8132BBB7E936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0AC0F7C5-31A3-4A10-8396-D89E49F68710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15FDB-9AB9-4F3F-A3B8-A5EB38B5108D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78671-AB26-4EC5-AB8C-6F542D1082FB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F8B2BF-C224-446B-B0CA-0CB647A71BB5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B9B04D-8DFC-4541-8F1F-DA7500F22880}"/>
            </a:ext>
          </a:extLst>
        </xdr:cNvPr>
        <xdr:cNvSpPr/>
      </xdr:nvSpPr>
      <xdr:spPr>
        <a:xfrm>
          <a:off x="125895" y="2822715"/>
          <a:ext cx="1285461" cy="563217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96A8E0-F52D-4817-9703-6611D4872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1A318-D159-4FB2-801D-BE65D64F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FDDAB9-8661-40E1-8662-0098D3D36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BDD4CC-DA00-4EF1-9215-DCB232E21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32C17DBC-C5EC-4442-8D60-EAA924ACB775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C59E54F3-C85C-446A-A8C6-FB5F631B63F2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2AA71411-8001-46C9-B911-62AE4F78C79F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F3CD5235-00F7-4815-93C9-BF7FDF5359B3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CA2D7C7C-F836-4702-BC83-7308A27C2174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D067F-D1F3-448A-AC95-650D84063D02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A9CFE7-ED5C-457C-AEFA-A2A37520A09E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183FA7-82F0-42B6-BACC-7F6DBC4E1F84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0CCD56-412A-46DB-BD40-FE02C9B85026}"/>
            </a:ext>
          </a:extLst>
        </xdr:cNvPr>
        <xdr:cNvSpPr/>
      </xdr:nvSpPr>
      <xdr:spPr>
        <a:xfrm>
          <a:off x="125895" y="3148718"/>
          <a:ext cx="1288774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41F81F-1BF8-4C51-BA7D-29092E793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18D99E-0C1D-4B8E-9AF1-23C9F0BC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C9426-7229-49C2-B59E-52315536A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75673D-91AF-467A-9FC7-E4D01DF2D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13</xdr:row>
      <xdr:rowOff>7620</xdr:rowOff>
    </xdr:from>
    <xdr:to>
      <xdr:col>6</xdr:col>
      <xdr:colOff>312420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99E8429-59EE-943D-2FB2-F310B5D3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19</xdr:row>
      <xdr:rowOff>15240</xdr:rowOff>
    </xdr:from>
    <xdr:to>
      <xdr:col>12</xdr:col>
      <xdr:colOff>381000</xdr:colOff>
      <xdr:row>34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A0CCD97-35E9-DB5C-F9F2-E49F3F68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15240</xdr:rowOff>
    </xdr:from>
    <xdr:to>
      <xdr:col>16</xdr:col>
      <xdr:colOff>167640</xdr:colOff>
      <xdr:row>31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594C566A-459B-106C-6EC1-714CA794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1028700</xdr:colOff>
      <xdr:row>43</xdr:row>
      <xdr:rowOff>83820</xdr:rowOff>
    </xdr:from>
    <xdr:to>
      <xdr:col>9</xdr:col>
      <xdr:colOff>670560</xdr:colOff>
      <xdr:row>58</xdr:row>
      <xdr:rowOff>83820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1964FBE-88C5-6444-2155-1B05E4F1E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0.390397453702" createdVersion="8" refreshedVersion="8" minRefreshableVersion="3" recordCount="10" xr:uid="{9B418806-CD95-4A01-B30D-A9C61B52E465}">
  <cacheSource type="worksheet">
    <worksheetSource name="Tablo6"/>
  </cacheSource>
  <cacheFields count="13">
    <cacheField name="Tarih" numFmtId="14">
      <sharedItems containsSemiMixedTypes="0" containsNonDate="0" containsDate="1" containsString="0" minDate="2025-01-01T00:00:00" maxDate="2025-10-08T00:00:00" count="10">
        <d v="2025-08-17T00:00:00"/>
        <d v="2025-09-01T00:00:00"/>
        <d v="2025-09-06T00:00:00"/>
        <d v="2025-09-08T00:00:00"/>
        <d v="2025-10-07T00:00:00"/>
        <d v="2025-01-01T00:00:00"/>
        <d v="2025-02-01T00:00:00"/>
        <d v="2025-02-06T00:00:00"/>
        <d v="2025-03-08T00:00:00"/>
        <d v="2025-03-07T00:00:00"/>
      </sharedItems>
      <fieldGroup par="12"/>
    </cacheField>
    <cacheField name="Satış Personeli" numFmtId="0">
      <sharedItems count="4">
        <s v="Emre Akyüz"/>
        <s v="Akif Karaca"/>
        <s v="Zeynep Yılmaz"/>
        <s v="Ahmet Yavuz"/>
      </sharedItems>
    </cacheField>
    <cacheField name="Müşteri Adı" numFmtId="0">
      <sharedItems/>
    </cacheField>
    <cacheField name="Müşteri Konumu" numFmtId="0">
      <sharedItems/>
    </cacheField>
    <cacheField name="Marka" numFmtId="0">
      <sharedItems count="4">
        <s v="Audi"/>
        <s v="Hyundai"/>
        <s v="Nissan"/>
        <s v="Opel"/>
      </sharedItems>
    </cacheField>
    <cacheField name="Modeli" numFmtId="0">
      <sharedItems count="7">
        <s v="A3"/>
        <s v="i20"/>
        <s v="Astra"/>
        <s v="Corsa-e"/>
        <s v="A4"/>
        <s v="X-Trail"/>
        <s v="Corsa"/>
      </sharedItems>
    </cacheField>
    <cacheField name="Liste Fiyatı" numFmtId="44">
      <sharedItems containsSemiMixedTypes="0" containsString="0" containsNumber="1" containsInteger="1" minValue="980000" maxValue="2100000"/>
    </cacheField>
    <cacheField name="İskonto" numFmtId="10">
      <sharedItems containsSemiMixedTypes="0" containsString="0" containsNumber="1" minValue="5.0000000000000001E-3" maxValue="0.02"/>
    </cacheField>
    <cacheField name="Satış Fiyatı" numFmtId="44">
      <sharedItems containsSemiMixedTypes="0" containsString="0" containsNumber="1" containsInteger="1" minValue="960400" maxValue="2058000"/>
    </cacheField>
    <cacheField name="Adet" numFmtId="0">
      <sharedItems containsSemiMixedTypes="0" containsString="0" containsNumber="1" containsInteger="1" minValue="1" maxValue="4"/>
    </cacheField>
    <cacheField name="Toplam Tutar" numFmtId="44">
      <sharedItems containsSemiMixedTypes="0" containsString="0" containsNumber="1" containsInteger="1" minValue="960400" maxValue="5029725"/>
    </cacheField>
    <cacheField name="Gün (Tarih)" numFmtId="0" databaseField="0">
      <fieldGroup base="0">
        <rangePr groupBy="days" startDate="2025-01-01T00:00:00" endDate="2025-10-08T00:00:00"/>
        <groupItems count="368">
          <s v="&lt;1.01.2025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8.10.2025"/>
        </groupItems>
      </fieldGroup>
    </cacheField>
    <cacheField name="Ay (Tarih)" numFmtId="0" databaseField="0">
      <fieldGroup base="0">
        <rangePr groupBy="months" startDate="2025-01-01T00:00:00" endDate="2025-10-08T00:00:00"/>
        <groupItems count="14">
          <s v="&lt;1.01.2025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8.10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Ahmet Tekin"/>
    <s v="İzmir"/>
    <x v="0"/>
    <x v="0"/>
    <n v="1500000"/>
    <n v="0.01"/>
    <n v="1485000"/>
    <n v="2"/>
    <n v="2970000"/>
  </r>
  <r>
    <x v="1"/>
    <x v="0"/>
    <s v="Emre  Ağmil"/>
    <s v="İzmir"/>
    <x v="1"/>
    <x v="1"/>
    <n v="980000"/>
    <n v="0.02"/>
    <n v="960400"/>
    <n v="1"/>
    <n v="960400"/>
  </r>
  <r>
    <x v="2"/>
    <x v="1"/>
    <s v="Betül  Alpaslan"/>
    <s v="İzmir"/>
    <x v="0"/>
    <x v="0"/>
    <n v="1500000"/>
    <n v="0.01"/>
    <n v="1485000"/>
    <n v="3"/>
    <n v="4455000"/>
  </r>
  <r>
    <x v="3"/>
    <x v="1"/>
    <s v="Bekir  Çolak"/>
    <s v="Ankara"/>
    <x v="2"/>
    <x v="1"/>
    <n v="980000"/>
    <n v="0.02"/>
    <n v="960400"/>
    <n v="2"/>
    <n v="1920800"/>
  </r>
  <r>
    <x v="4"/>
    <x v="2"/>
    <s v="Emine  Karahan"/>
    <s v="Erzurum"/>
    <x v="3"/>
    <x v="2"/>
    <n v="1250000"/>
    <n v="5.0000000000000001E-3"/>
    <n v="1243750"/>
    <n v="2"/>
    <n v="2487500"/>
  </r>
  <r>
    <x v="5"/>
    <x v="2"/>
    <s v="Ayça Ersoy"/>
    <s v="Trabzon"/>
    <x v="3"/>
    <x v="3"/>
    <n v="2100000"/>
    <n v="0.02"/>
    <n v="2058000"/>
    <n v="2"/>
    <n v="4116000"/>
  </r>
  <r>
    <x v="6"/>
    <x v="3"/>
    <s v="Emre  Saydık"/>
    <s v="Bursa"/>
    <x v="0"/>
    <x v="4"/>
    <n v="1900000"/>
    <n v="0.02"/>
    <n v="1862000"/>
    <n v="2"/>
    <n v="3724000"/>
  </r>
  <r>
    <x v="7"/>
    <x v="0"/>
    <s v="Arif Bilen"/>
    <s v="İzmir"/>
    <x v="1"/>
    <x v="1"/>
    <n v="980000"/>
    <n v="0.01"/>
    <n v="970200"/>
    <n v="4"/>
    <n v="3880800"/>
  </r>
  <r>
    <x v="8"/>
    <x v="1"/>
    <s v="Deniz Karahan"/>
    <s v="İstanbul"/>
    <x v="2"/>
    <x v="5"/>
    <n v="1685000"/>
    <n v="5.0000000000000001E-3"/>
    <n v="1676575"/>
    <n v="3"/>
    <n v="5029725"/>
  </r>
  <r>
    <x v="9"/>
    <x v="0"/>
    <s v="Berat El"/>
    <s v="Bursa"/>
    <x v="0"/>
    <x v="6"/>
    <n v="985000"/>
    <n v="5.0000000000000001E-3"/>
    <n v="980075"/>
    <n v="2"/>
    <n v="1960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DB966-4C47-4F35-A1C9-B1F8410AE5B3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Q9:R14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90377-DFEB-4D6A-9A08-47217C85EC4E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7:C12" firstHeaderRow="0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axis="axisRow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10" showAll="0"/>
    <pivotField numFmtId="44" showAll="0"/>
    <pivotField dataField="1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Toplam Tutar" fld="10" baseField="0" baseItem="0" numFmtId="166"/>
    <dataField name="Toplam Adet" fld="9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9621E-FBC5-499B-8D17-85FFA97A614E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O12:P17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49798-A71E-4151-8918-59A734495DA0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T7:U1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4"/>
        <item x="2"/>
        <item x="6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10" showAll="0"/>
    <pivotField numFmtId="44" showAll="0"/>
    <pivotField dataField="1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 v="5"/>
    </i>
    <i>
      <x/>
    </i>
    <i>
      <x v="6"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Toplam Ad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36CE7-14FE-46B6-8A7C-B8FB9614C76A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3">
  <location ref="B40:C4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FBEB2-827B-44F2-8D5D-493E4F651DB7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1">
  <location ref="J8:K1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44" showAll="0"/>
    <pivotField numFmtId="10" showAll="0"/>
    <pivotField numFmtId="44" showAll="0"/>
    <pivotField dataField="1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7">
    <i>
      <x v="1"/>
    </i>
    <i>
      <x v="2"/>
    </i>
    <i>
      <x v="3"/>
    </i>
    <i>
      <x v="8"/>
    </i>
    <i>
      <x v="9"/>
    </i>
    <i>
      <x v="10"/>
    </i>
    <i t="grand">
      <x/>
    </i>
  </rowItems>
  <colItems count="1">
    <i/>
  </colItems>
  <dataFields count="1">
    <dataField name="Toplam Adet" fld="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8CB4F-F924-4A14-8923-A13A9A9525B9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O41:P46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8ACE70-E39B-49E3-8453-0A7392569FD7}" name="Tablo5" displayName="Tablo5" ref="H5:K17" totalsRowShown="0" headerRowDxfId="26" headerRowBorderDxfId="25">
  <autoFilter ref="H5:K17" xr:uid="{B78ACE70-E39B-49E3-8453-0A7392569FD7}"/>
  <tableColumns count="4">
    <tableColumn id="1" xr3:uid="{78387685-6465-4EEE-BBD5-3E12B81A1A55}" name="Ürün Markası" dataDxfId="24"/>
    <tableColumn id="2" xr3:uid="{D4540BB6-87B0-47FB-AF88-6331F8506A32}" name="Ürün Modeli" dataDxfId="23"/>
    <tableColumn id="3" xr3:uid="{33CA71DD-48CD-4923-A801-A940F5F590CE}" name="Fiyat" dataDxfId="22"/>
    <tableColumn id="4" xr3:uid="{BE9CE464-6EED-4BCB-BEB9-C6558B6743C4}" name="Stok Adeti" dataDxfId="2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3CF035-6BD1-40B7-90D3-61703D90C842}" name="Tablo6" displayName="Tablo6" ref="H5:R15" totalsRowShown="0" headerRowDxfId="20" tableBorderDxfId="19">
  <autoFilter ref="H5:R15" xr:uid="{D43CF035-6BD1-40B7-90D3-61703D90C842}"/>
  <tableColumns count="11">
    <tableColumn id="1" xr3:uid="{978CF693-D1AE-4D5B-B98F-716BECC3CB21}" name="Tarih" dataDxfId="18"/>
    <tableColumn id="2" xr3:uid="{200AF221-FC1D-4590-A9A9-2D840267477C}" name="Satış Personeli" dataDxfId="17"/>
    <tableColumn id="3" xr3:uid="{B06FD0D2-004E-48E5-9BF7-14CA0DD406FE}" name="Müşteri Adı" dataDxfId="16"/>
    <tableColumn id="4" xr3:uid="{52FFB9D7-10B9-4F0C-85A5-6909102CD7DB}" name="Müşteri Konumu" dataDxfId="15"/>
    <tableColumn id="5" xr3:uid="{B1BB5AFD-A67A-4636-B481-0B1CFF7167D2}" name="Marka" dataDxfId="14"/>
    <tableColumn id="6" xr3:uid="{E7579774-5139-4137-8429-2F862ACB0480}" name="Modeli" dataDxfId="13"/>
    <tableColumn id="7" xr3:uid="{0D28A4FE-7B3D-4EEB-B472-AD003B1F0B7B}" name="Liste Fiyatı" dataDxfId="12" dataCellStyle="ParaBirimi">
      <calculatedColumnFormula>VLOOKUP(M6,Tablo5[[Ürün Modeli]:[Fiyat]],2,0)</calculatedColumnFormula>
    </tableColumn>
    <tableColumn id="8" xr3:uid="{D596ADA7-7B57-477B-85F2-C34FD0F30B0D}" name="İskonto" dataDxfId="11"/>
    <tableColumn id="9" xr3:uid="{8A9A410E-2E82-430C-95C1-B7A57CA33566}" name="Satış Fiyatı" dataDxfId="10">
      <calculatedColumnFormula>N6-N6*O6</calculatedColumnFormula>
    </tableColumn>
    <tableColumn id="10" xr3:uid="{E4AD857C-34C0-4A05-AB84-5AFC6CBE966E}" name="Adet" dataDxfId="9"/>
    <tableColumn id="11" xr3:uid="{4ECF7ADA-ABCA-448C-9081-37F9A083422F}" name="Toplam Tutar" dataDxfId="8">
      <calculatedColumnFormula>P6*Q6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FA7221-3B4A-4E5A-9199-784CFDD7B308}" name="Tablo3" displayName="Tablo3" ref="H5:M11" totalsRowShown="0" headerRowDxfId="7" tableBorderDxfId="6">
  <autoFilter ref="H5:M11" xr:uid="{C0FA7221-3B4A-4E5A-9199-784CFDD7B308}"/>
  <tableColumns count="6">
    <tableColumn id="1" xr3:uid="{E3A49D44-7E55-4144-BF66-412F74881A14}" name="Ad Soyad" dataDxfId="5"/>
    <tableColumn id="2" xr3:uid="{E713EBFB-6025-4863-967D-AC57D33ED780}" name="Bölge" dataDxfId="4"/>
    <tableColumn id="3" xr3:uid="{F77B48F9-598D-4573-972D-DACA9DC76DA3}" name="Prim Limiti" dataDxfId="3"/>
    <tableColumn id="4" xr3:uid="{FE502DDE-A8FA-4F7F-8DB6-01B05E806C70}" name="Prim Yüzdesi" dataDxfId="2"/>
    <tableColumn id="5" xr3:uid="{0555F791-B00E-4721-9D04-7040B92BD22D}" name="Toplam Satış Tutarı" dataDxfId="1" dataCellStyle="ParaBirimi">
      <calculatedColumnFormula>SUMIF(Tablo6[Satış Personeli],Tablo3[[#This Row],[Ad Soyad]],Tablo6[Toplam Tutar])</calculatedColumnFormula>
    </tableColumn>
    <tableColumn id="6" xr3:uid="{B5860AA7-6F5E-42CA-83B3-431E6BAEC536}" name="Hakedilen prim" dataDxfId="0" dataCellStyle="ParaBirimi">
      <calculatedColumnFormula>IF(Tablo3[[#This Row],[Toplam Satış Tutarı]]&gt;Tablo3[[#This Row],[Prim Limiti]],Tablo3[[#This Row],[Toplam Satış Tutarı]]*Tablo3[[#This Row],[Prim Yüzdesi]],0)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A812-B1DF-4F06-B356-9CB13E43EDEF}">
  <dimension ref="A2:F2"/>
  <sheetViews>
    <sheetView tabSelected="1" zoomScale="115" zoomScaleNormal="115" workbookViewId="0"/>
  </sheetViews>
  <sheetFormatPr defaultRowHeight="14.4" x14ac:dyDescent="0.3"/>
  <cols>
    <col min="1" max="6" width="3.77734375" style="1" customWidth="1"/>
    <col min="7" max="58" width="3.33203125" customWidth="1"/>
  </cols>
  <sheetData>
    <row r="2" spans="3:3" x14ac:dyDescent="0.3">
      <c r="C2" s="1" t="s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131C-D88A-43A1-9C58-CF81EB9CB1AB}">
  <dimension ref="A2:K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3.77734375" customWidth="1"/>
    <col min="9" max="9" width="12.6640625" customWidth="1"/>
    <col min="10" max="10" width="15.21875" customWidth="1"/>
    <col min="11" max="11" width="12.33203125" customWidth="1"/>
  </cols>
  <sheetData>
    <row r="2" spans="3:11" x14ac:dyDescent="0.3">
      <c r="C2" s="1" t="s">
        <v>0</v>
      </c>
    </row>
    <row r="5" spans="3:11" x14ac:dyDescent="0.3">
      <c r="H5" s="5" t="s">
        <v>1</v>
      </c>
      <c r="I5" s="6" t="s">
        <v>2</v>
      </c>
      <c r="J5" s="6" t="s">
        <v>3</v>
      </c>
      <c r="K5" s="7" t="s">
        <v>4</v>
      </c>
    </row>
    <row r="6" spans="3:11" x14ac:dyDescent="0.3">
      <c r="H6" s="8" t="s">
        <v>15</v>
      </c>
      <c r="I6" s="9" t="s">
        <v>5</v>
      </c>
      <c r="J6" s="10">
        <v>1500000</v>
      </c>
      <c r="K6" s="11">
        <v>4</v>
      </c>
    </row>
    <row r="7" spans="3:11" x14ac:dyDescent="0.3">
      <c r="H7" s="8" t="s">
        <v>15</v>
      </c>
      <c r="I7" s="9" t="s">
        <v>35</v>
      </c>
      <c r="J7" s="10">
        <v>1900000</v>
      </c>
      <c r="K7" s="11">
        <v>7</v>
      </c>
    </row>
    <row r="8" spans="3:11" x14ac:dyDescent="0.3">
      <c r="H8" s="12" t="s">
        <v>15</v>
      </c>
      <c r="I8" s="4" t="s">
        <v>42</v>
      </c>
      <c r="J8" s="13">
        <v>2600000</v>
      </c>
      <c r="K8" s="14">
        <v>4</v>
      </c>
    </row>
    <row r="9" spans="3:11" x14ac:dyDescent="0.3">
      <c r="H9" s="12" t="s">
        <v>17</v>
      </c>
      <c r="I9" s="4" t="s">
        <v>18</v>
      </c>
      <c r="J9" s="13">
        <v>980000</v>
      </c>
      <c r="K9" s="14">
        <v>4</v>
      </c>
    </row>
    <row r="10" spans="3:11" x14ac:dyDescent="0.3">
      <c r="H10" s="12" t="s">
        <v>17</v>
      </c>
      <c r="I10" s="4" t="s">
        <v>43</v>
      </c>
      <c r="J10" s="13">
        <v>1450000</v>
      </c>
      <c r="K10" s="14">
        <v>6</v>
      </c>
    </row>
    <row r="11" spans="3:11" x14ac:dyDescent="0.3">
      <c r="H11" s="12" t="s">
        <v>23</v>
      </c>
      <c r="I11" s="4" t="s">
        <v>44</v>
      </c>
      <c r="J11" s="13">
        <v>870000</v>
      </c>
      <c r="K11" s="14">
        <v>3</v>
      </c>
    </row>
    <row r="12" spans="3:11" x14ac:dyDescent="0.3">
      <c r="H12" s="12" t="s">
        <v>23</v>
      </c>
      <c r="I12" s="4" t="s">
        <v>45</v>
      </c>
      <c r="J12" s="13">
        <v>1285000</v>
      </c>
      <c r="K12" s="14">
        <v>6</v>
      </c>
    </row>
    <row r="13" spans="3:11" x14ac:dyDescent="0.3">
      <c r="H13" s="12" t="s">
        <v>23</v>
      </c>
      <c r="I13" s="4" t="s">
        <v>39</v>
      </c>
      <c r="J13" s="13">
        <v>1685000</v>
      </c>
      <c r="K13" s="14">
        <v>8</v>
      </c>
    </row>
    <row r="14" spans="3:11" x14ac:dyDescent="0.3">
      <c r="H14" s="12" t="s">
        <v>27</v>
      </c>
      <c r="I14" s="4" t="s">
        <v>41</v>
      </c>
      <c r="J14" s="13">
        <v>985000</v>
      </c>
      <c r="K14" s="14">
        <v>5</v>
      </c>
    </row>
    <row r="15" spans="3:11" x14ac:dyDescent="0.3">
      <c r="H15" s="12" t="s">
        <v>27</v>
      </c>
      <c r="I15" s="4" t="s">
        <v>28</v>
      </c>
      <c r="J15" s="13">
        <v>1250000</v>
      </c>
      <c r="K15" s="14">
        <v>9</v>
      </c>
    </row>
    <row r="16" spans="3:11" x14ac:dyDescent="0.3">
      <c r="H16" s="12" t="s">
        <v>27</v>
      </c>
      <c r="I16" s="4" t="s">
        <v>46</v>
      </c>
      <c r="J16" s="13">
        <v>1850000</v>
      </c>
      <c r="K16" s="14">
        <v>7</v>
      </c>
    </row>
    <row r="17" spans="8:11" x14ac:dyDescent="0.3">
      <c r="H17" s="8" t="s">
        <v>27</v>
      </c>
      <c r="I17" s="9" t="s">
        <v>31</v>
      </c>
      <c r="J17" s="10">
        <v>2100000</v>
      </c>
      <c r="K17" s="11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F91E-0A9A-4CEC-BE53-9C1A29BE1891}">
  <dimension ref="A2:R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2.33203125" customWidth="1"/>
    <col min="9" max="9" width="15.109375" customWidth="1"/>
    <col min="10" max="10" width="13.44140625" bestFit="1" customWidth="1"/>
    <col min="11" max="11" width="16.33203125" customWidth="1"/>
    <col min="12" max="12" width="11.33203125" customWidth="1"/>
    <col min="13" max="13" width="10.109375" customWidth="1"/>
    <col min="14" max="14" width="14.21875" bestFit="1" customWidth="1"/>
    <col min="15" max="15" width="8.88671875" customWidth="1"/>
    <col min="16" max="16" width="14.21875" bestFit="1" customWidth="1"/>
    <col min="18" max="18" width="14.21875" bestFit="1" customWidth="1"/>
  </cols>
  <sheetData>
    <row r="2" spans="3:18" x14ac:dyDescent="0.3">
      <c r="C2" s="1" t="s">
        <v>0</v>
      </c>
    </row>
    <row r="5" spans="3:18" x14ac:dyDescent="0.3">
      <c r="H5" s="3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16" t="s">
        <v>11</v>
      </c>
      <c r="N5" s="27" t="s">
        <v>58</v>
      </c>
      <c r="O5" s="27" t="s">
        <v>62</v>
      </c>
      <c r="P5" s="27" t="s">
        <v>59</v>
      </c>
      <c r="Q5" s="27" t="s">
        <v>60</v>
      </c>
      <c r="R5" s="28" t="s">
        <v>61</v>
      </c>
    </row>
    <row r="6" spans="3:18" x14ac:dyDescent="0.3">
      <c r="H6" s="29">
        <v>45886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5</v>
      </c>
      <c r="N6" s="33">
        <f>VLOOKUP(M6,Tablo5[[Ürün Modeli]:[Fiyat]],2,0)</f>
        <v>1500000</v>
      </c>
      <c r="O6" s="21">
        <v>0.01</v>
      </c>
      <c r="P6" s="34">
        <f>N6-N6*O6</f>
        <v>1485000</v>
      </c>
      <c r="Q6" s="4">
        <v>2</v>
      </c>
      <c r="R6" s="34">
        <f>P6*Q6</f>
        <v>2970000</v>
      </c>
    </row>
    <row r="7" spans="3:18" x14ac:dyDescent="0.3">
      <c r="H7" s="30">
        <v>45901</v>
      </c>
      <c r="I7" s="4" t="s">
        <v>12</v>
      </c>
      <c r="J7" s="4" t="s">
        <v>16</v>
      </c>
      <c r="K7" s="4" t="s">
        <v>14</v>
      </c>
      <c r="L7" s="4" t="s">
        <v>17</v>
      </c>
      <c r="M7" s="4" t="s">
        <v>18</v>
      </c>
      <c r="N7" s="33">
        <f>VLOOKUP(M7,Tablo5[[Ürün Modeli]:[Fiyat]],2,0)</f>
        <v>980000</v>
      </c>
      <c r="O7" s="21">
        <v>0.02</v>
      </c>
      <c r="P7" s="34">
        <f t="shared" ref="P7:P15" si="0">N7-N7*O7</f>
        <v>960400</v>
      </c>
      <c r="Q7" s="4">
        <v>1</v>
      </c>
      <c r="R7" s="34">
        <f t="shared" ref="R7:R15" si="1">P7*Q7</f>
        <v>960400</v>
      </c>
    </row>
    <row r="8" spans="3:18" x14ac:dyDescent="0.3">
      <c r="H8" s="31">
        <v>45906</v>
      </c>
      <c r="I8" s="18" t="s">
        <v>19</v>
      </c>
      <c r="J8" s="18" t="s">
        <v>20</v>
      </c>
      <c r="K8" s="18" t="s">
        <v>14</v>
      </c>
      <c r="L8" s="18" t="s">
        <v>15</v>
      </c>
      <c r="M8" s="18" t="s">
        <v>5</v>
      </c>
      <c r="N8" s="33">
        <f>VLOOKUP(M8,Tablo5[[Ürün Modeli]:[Fiyat]],2,0)</f>
        <v>1500000</v>
      </c>
      <c r="O8" s="21">
        <v>0.01</v>
      </c>
      <c r="P8" s="34">
        <f t="shared" si="0"/>
        <v>1485000</v>
      </c>
      <c r="Q8" s="4">
        <v>3</v>
      </c>
      <c r="R8" s="34">
        <f t="shared" si="1"/>
        <v>4455000</v>
      </c>
    </row>
    <row r="9" spans="3:18" x14ac:dyDescent="0.3">
      <c r="H9" s="30">
        <v>45908</v>
      </c>
      <c r="I9" s="4" t="s">
        <v>19</v>
      </c>
      <c r="J9" s="4" t="s">
        <v>21</v>
      </c>
      <c r="K9" s="4" t="s">
        <v>22</v>
      </c>
      <c r="L9" s="4" t="s">
        <v>23</v>
      </c>
      <c r="M9" s="4" t="s">
        <v>18</v>
      </c>
      <c r="N9" s="33">
        <f>VLOOKUP(M9,Tablo5[[Ürün Modeli]:[Fiyat]],2,0)</f>
        <v>980000</v>
      </c>
      <c r="O9" s="21">
        <v>0.02</v>
      </c>
      <c r="P9" s="34">
        <f t="shared" si="0"/>
        <v>960400</v>
      </c>
      <c r="Q9" s="4">
        <v>2</v>
      </c>
      <c r="R9" s="34">
        <f t="shared" si="1"/>
        <v>1920800</v>
      </c>
    </row>
    <row r="10" spans="3:18" x14ac:dyDescent="0.3">
      <c r="H10" s="31">
        <v>45937</v>
      </c>
      <c r="I10" s="18" t="s">
        <v>24</v>
      </c>
      <c r="J10" s="18" t="s">
        <v>25</v>
      </c>
      <c r="K10" s="18" t="s">
        <v>26</v>
      </c>
      <c r="L10" s="18" t="s">
        <v>27</v>
      </c>
      <c r="M10" s="18" t="s">
        <v>28</v>
      </c>
      <c r="N10" s="33">
        <f>VLOOKUP(M10,Tablo5[[Ürün Modeli]:[Fiyat]],2,0)</f>
        <v>1250000</v>
      </c>
      <c r="O10" s="21">
        <v>5.0000000000000001E-3</v>
      </c>
      <c r="P10" s="34">
        <f t="shared" si="0"/>
        <v>1243750</v>
      </c>
      <c r="Q10" s="4">
        <v>2</v>
      </c>
      <c r="R10" s="34">
        <f t="shared" si="1"/>
        <v>2487500</v>
      </c>
    </row>
    <row r="11" spans="3:18" x14ac:dyDescent="0.3">
      <c r="H11" s="30">
        <v>45658</v>
      </c>
      <c r="I11" s="4" t="s">
        <v>24</v>
      </c>
      <c r="J11" s="4" t="s">
        <v>29</v>
      </c>
      <c r="K11" s="4" t="s">
        <v>30</v>
      </c>
      <c r="L11" s="4" t="s">
        <v>27</v>
      </c>
      <c r="M11" s="4" t="s">
        <v>31</v>
      </c>
      <c r="N11" s="33">
        <f>VLOOKUP(M11,Tablo5[[Ürün Modeli]:[Fiyat]],2,0)</f>
        <v>2100000</v>
      </c>
      <c r="O11" s="21">
        <v>0.02</v>
      </c>
      <c r="P11" s="34">
        <f t="shared" si="0"/>
        <v>2058000</v>
      </c>
      <c r="Q11" s="4">
        <v>2</v>
      </c>
      <c r="R11" s="34">
        <f t="shared" si="1"/>
        <v>4116000</v>
      </c>
    </row>
    <row r="12" spans="3:18" x14ac:dyDescent="0.3">
      <c r="H12" s="31">
        <v>45689</v>
      </c>
      <c r="I12" s="18" t="s">
        <v>32</v>
      </c>
      <c r="J12" s="18" t="s">
        <v>33</v>
      </c>
      <c r="K12" s="18" t="s">
        <v>34</v>
      </c>
      <c r="L12" s="18" t="s">
        <v>15</v>
      </c>
      <c r="M12" s="18" t="s">
        <v>35</v>
      </c>
      <c r="N12" s="33">
        <f>VLOOKUP(M12,Tablo5[[Ürün Modeli]:[Fiyat]],2,0)</f>
        <v>1900000</v>
      </c>
      <c r="O12" s="21">
        <v>0.02</v>
      </c>
      <c r="P12" s="34">
        <f t="shared" si="0"/>
        <v>1862000</v>
      </c>
      <c r="Q12" s="4">
        <v>2</v>
      </c>
      <c r="R12" s="34">
        <f t="shared" si="1"/>
        <v>3724000</v>
      </c>
    </row>
    <row r="13" spans="3:18" x14ac:dyDescent="0.3">
      <c r="H13" s="30">
        <v>45694</v>
      </c>
      <c r="I13" s="4" t="s">
        <v>12</v>
      </c>
      <c r="J13" s="4" t="s">
        <v>36</v>
      </c>
      <c r="K13" s="4" t="s">
        <v>14</v>
      </c>
      <c r="L13" s="4" t="s">
        <v>17</v>
      </c>
      <c r="M13" s="4" t="s">
        <v>18</v>
      </c>
      <c r="N13" s="33">
        <f>VLOOKUP(M13,Tablo5[[Ürün Modeli]:[Fiyat]],2,0)</f>
        <v>980000</v>
      </c>
      <c r="O13" s="21">
        <v>0.01</v>
      </c>
      <c r="P13" s="34">
        <f t="shared" si="0"/>
        <v>970200</v>
      </c>
      <c r="Q13" s="4">
        <v>4</v>
      </c>
      <c r="R13" s="34">
        <f t="shared" si="1"/>
        <v>3880800</v>
      </c>
    </row>
    <row r="14" spans="3:18" x14ac:dyDescent="0.3">
      <c r="H14" s="31">
        <v>45724</v>
      </c>
      <c r="I14" s="18" t="s">
        <v>19</v>
      </c>
      <c r="J14" s="18" t="s">
        <v>37</v>
      </c>
      <c r="K14" s="18" t="s">
        <v>38</v>
      </c>
      <c r="L14" s="18" t="s">
        <v>23</v>
      </c>
      <c r="M14" s="18" t="s">
        <v>39</v>
      </c>
      <c r="N14" s="33">
        <f>VLOOKUP(M14,Tablo5[[Ürün Modeli]:[Fiyat]],2,0)</f>
        <v>1685000</v>
      </c>
      <c r="O14" s="21">
        <v>5.0000000000000001E-3</v>
      </c>
      <c r="P14" s="34">
        <f t="shared" si="0"/>
        <v>1676575</v>
      </c>
      <c r="Q14" s="4">
        <v>3</v>
      </c>
      <c r="R14" s="34">
        <f t="shared" si="1"/>
        <v>5029725</v>
      </c>
    </row>
    <row r="15" spans="3:18" x14ac:dyDescent="0.3">
      <c r="H15" s="32">
        <v>45723</v>
      </c>
      <c r="I15" s="9" t="s">
        <v>12</v>
      </c>
      <c r="J15" s="9" t="s">
        <v>40</v>
      </c>
      <c r="K15" s="9" t="s">
        <v>34</v>
      </c>
      <c r="L15" s="9" t="s">
        <v>15</v>
      </c>
      <c r="M15" s="9" t="s">
        <v>41</v>
      </c>
      <c r="N15" s="37">
        <f>VLOOKUP(M15,Tablo5[[Ürün Modeli]:[Fiyat]],2,0)</f>
        <v>985000</v>
      </c>
      <c r="O15" s="38">
        <v>5.0000000000000001E-3</v>
      </c>
      <c r="P15" s="35">
        <f t="shared" si="0"/>
        <v>980075</v>
      </c>
      <c r="Q15" s="9">
        <v>2</v>
      </c>
      <c r="R15" s="35">
        <f t="shared" si="1"/>
        <v>1960150</v>
      </c>
    </row>
    <row r="16" spans="3:18" x14ac:dyDescent="0.3">
      <c r="K16" t="e" vm="1">
        <v>#VALUE!</v>
      </c>
      <c r="N16" s="2"/>
      <c r="P16" s="36"/>
      <c r="R16" s="36"/>
    </row>
    <row r="17" spans="11:18" x14ac:dyDescent="0.3">
      <c r="K17" t="e" vm="2">
        <v>#VALUE!</v>
      </c>
      <c r="N17" s="2"/>
      <c r="P17" s="36"/>
      <c r="R17" s="36"/>
    </row>
  </sheetData>
  <dataValidations count="1">
    <dataValidation type="list" allowBlank="1" showInputMessage="1" showErrorMessage="1" sqref="I6" xr:uid="{358DA924-C55B-47C1-9DBE-962FF931B99C}">
      <formula1>Personeller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E84-F302-4E2C-B14A-7A9EF114EDD6}">
  <dimension ref="A2:M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1.88671875" bestFit="1" customWidth="1"/>
    <col min="10" max="10" width="11.44140625" customWidth="1"/>
    <col min="11" max="11" width="13.33203125" customWidth="1"/>
    <col min="12" max="12" width="18.33203125" customWidth="1"/>
    <col min="13" max="13" width="15.33203125" customWidth="1"/>
  </cols>
  <sheetData>
    <row r="2" spans="3:13" x14ac:dyDescent="0.3">
      <c r="C2" s="1" t="s">
        <v>0</v>
      </c>
    </row>
    <row r="5" spans="3:13" x14ac:dyDescent="0.3">
      <c r="H5" s="3" t="s">
        <v>47</v>
      </c>
      <c r="I5" s="16" t="s">
        <v>48</v>
      </c>
      <c r="J5" s="16" t="s">
        <v>49</v>
      </c>
      <c r="K5" s="16" t="s">
        <v>50</v>
      </c>
      <c r="L5" s="15" t="s">
        <v>56</v>
      </c>
      <c r="M5" s="15" t="s">
        <v>57</v>
      </c>
    </row>
    <row r="6" spans="3:13" x14ac:dyDescent="0.3">
      <c r="H6" s="24" t="s">
        <v>12</v>
      </c>
      <c r="I6" s="17" t="s">
        <v>51</v>
      </c>
      <c r="J6" s="19">
        <v>3000000</v>
      </c>
      <c r="K6" s="20">
        <v>0.01</v>
      </c>
      <c r="L6" s="40">
        <f>SUMIF(Tablo6[Satış Personeli],Tablo3[[#This Row],[Ad Soyad]],Tablo6[Toplam Tutar])</f>
        <v>9771350</v>
      </c>
      <c r="M6" s="39">
        <f>IF(Tablo3[[#This Row],[Toplam Satış Tutarı]]&gt;Tablo3[[#This Row],[Prim Limiti]],Tablo3[[#This Row],[Toplam Satış Tutarı]]*Tablo3[[#This Row],[Prim Yüzdesi]],0)</f>
        <v>97713.5</v>
      </c>
    </row>
    <row r="7" spans="3:13" x14ac:dyDescent="0.3">
      <c r="H7" s="25" t="s">
        <v>32</v>
      </c>
      <c r="I7" s="4" t="s">
        <v>51</v>
      </c>
      <c r="J7" s="13">
        <v>4000000</v>
      </c>
      <c r="K7" s="21">
        <v>0.02</v>
      </c>
      <c r="L7" s="40">
        <f>SUMIF(Tablo6[Satış Personeli],Tablo3[[#This Row],[Ad Soyad]],Tablo6[Toplam Tutar])</f>
        <v>3724000</v>
      </c>
      <c r="M7" s="39">
        <f>IF(Tablo3[[#This Row],[Toplam Satış Tutarı]]&gt;Tablo3[[#This Row],[Prim Limiti]],Tablo3[[#This Row],[Toplam Satış Tutarı]]*Tablo3[[#This Row],[Prim Yüzdesi]],0)</f>
        <v>0</v>
      </c>
    </row>
    <row r="8" spans="3:13" x14ac:dyDescent="0.3">
      <c r="H8" s="26" t="s">
        <v>52</v>
      </c>
      <c r="I8" s="18" t="s">
        <v>53</v>
      </c>
      <c r="J8" s="22">
        <v>4000000</v>
      </c>
      <c r="K8" s="23">
        <v>0.01</v>
      </c>
      <c r="L8" s="40">
        <f>SUMIF(Tablo6[Satış Personeli],Tablo3[[#This Row],[Ad Soyad]],Tablo6[Toplam Tutar])</f>
        <v>0</v>
      </c>
      <c r="M8" s="39">
        <f>IF(Tablo3[[#This Row],[Toplam Satış Tutarı]]&gt;Tablo3[[#This Row],[Prim Limiti]],Tablo3[[#This Row],[Toplam Satış Tutarı]]*Tablo3[[#This Row],[Prim Yüzdesi]],0)</f>
        <v>0</v>
      </c>
    </row>
    <row r="9" spans="3:13" x14ac:dyDescent="0.3">
      <c r="H9" s="25" t="s">
        <v>19</v>
      </c>
      <c r="I9" s="4" t="s">
        <v>53</v>
      </c>
      <c r="J9" s="13">
        <v>4500000</v>
      </c>
      <c r="K9" s="21">
        <v>0.01</v>
      </c>
      <c r="L9" s="40">
        <f>SUMIF(Tablo6[Satış Personeli],Tablo3[[#This Row],[Ad Soyad]],Tablo6[Toplam Tutar])</f>
        <v>11405525</v>
      </c>
      <c r="M9" s="39">
        <f>IF(Tablo3[[#This Row],[Toplam Satış Tutarı]]&gt;Tablo3[[#This Row],[Prim Limiti]],Tablo3[[#This Row],[Toplam Satış Tutarı]]*Tablo3[[#This Row],[Prim Yüzdesi]],0)</f>
        <v>114055.25</v>
      </c>
    </row>
    <row r="10" spans="3:13" x14ac:dyDescent="0.3">
      <c r="H10" s="26" t="s">
        <v>54</v>
      </c>
      <c r="I10" s="18" t="s">
        <v>53</v>
      </c>
      <c r="J10" s="22">
        <v>3000000</v>
      </c>
      <c r="K10" s="23">
        <v>0.02</v>
      </c>
      <c r="L10" s="40">
        <f>SUMIF(Tablo6[Satış Personeli],Tablo3[[#This Row],[Ad Soyad]],Tablo6[Toplam Tutar])</f>
        <v>0</v>
      </c>
      <c r="M10" s="39">
        <f>IF(Tablo3[[#This Row],[Toplam Satış Tutarı]]&gt;Tablo3[[#This Row],[Prim Limiti]],Tablo3[[#This Row],[Toplam Satış Tutarı]]*Tablo3[[#This Row],[Prim Yüzdesi]],0)</f>
        <v>0</v>
      </c>
    </row>
    <row r="11" spans="3:13" x14ac:dyDescent="0.3">
      <c r="H11" s="25" t="s">
        <v>24</v>
      </c>
      <c r="I11" s="4" t="s">
        <v>55</v>
      </c>
      <c r="J11" s="13">
        <v>4000000</v>
      </c>
      <c r="K11" s="21">
        <v>0.01</v>
      </c>
      <c r="L11" s="40">
        <f>SUMIF(Tablo6[Satış Personeli],Tablo3[[#This Row],[Ad Soyad]],Tablo6[Toplam Tutar])</f>
        <v>6603500</v>
      </c>
      <c r="M11" s="39">
        <f>IF(Tablo3[[#This Row],[Toplam Satış Tutarı]]&gt;Tablo3[[#This Row],[Prim Limiti]],Tablo3[[#This Row],[Toplam Satış Tutarı]]*Tablo3[[#This Row],[Prim Yüzdesi]],0)</f>
        <v>66035</v>
      </c>
    </row>
    <row r="14" spans="3:13" x14ac:dyDescent="0.3">
      <c r="K14" t="e" vm="3">
        <v>#VALUE!</v>
      </c>
    </row>
    <row r="15" spans="3:13" x14ac:dyDescent="0.3">
      <c r="K15" t="e" vm="4">
        <v>#VALUE!</v>
      </c>
    </row>
    <row r="16" spans="3:13" x14ac:dyDescent="0.3">
      <c r="K16" t="e" vm="1">
        <v>#VALUE!</v>
      </c>
    </row>
    <row r="17" spans="11:11" x14ac:dyDescent="0.3">
      <c r="K17" t="e" vm="2"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93B-25EF-44B9-97D7-69E8044A3AE8}">
  <dimension ref="A1:U46"/>
  <sheetViews>
    <sheetView zoomScale="65" zoomScaleNormal="65" workbookViewId="0">
      <selection activeCell="T2" sqref="T2:U5"/>
    </sheetView>
  </sheetViews>
  <sheetFormatPr defaultRowHeight="14.4" x14ac:dyDescent="0.3"/>
  <cols>
    <col min="1" max="1" width="15.33203125" bestFit="1" customWidth="1"/>
    <col min="2" max="3" width="18.5546875" bestFit="1" customWidth="1"/>
    <col min="10" max="10" width="15.33203125" bestFit="1" customWidth="1"/>
    <col min="11" max="11" width="11.44140625" bestFit="1" customWidth="1"/>
    <col min="15" max="15" width="15.33203125" bestFit="1" customWidth="1"/>
    <col min="16" max="16" width="18.5546875" customWidth="1"/>
    <col min="17" max="18" width="14.109375" customWidth="1"/>
    <col min="19" max="19" width="14.109375" bestFit="1" customWidth="1"/>
    <col min="20" max="20" width="13" customWidth="1"/>
    <col min="21" max="21" width="12.21875" customWidth="1"/>
  </cols>
  <sheetData>
    <row r="1" spans="1:21" x14ac:dyDescent="0.3">
      <c r="B1" t="s">
        <v>73</v>
      </c>
      <c r="C1" s="44">
        <f>GETPIVOTDATA("Toplam Toplam Tutar",$A$7)</f>
        <v>31504375</v>
      </c>
    </row>
    <row r="2" spans="1:21" x14ac:dyDescent="0.3">
      <c r="B2" t="s">
        <v>74</v>
      </c>
      <c r="C2">
        <f>GETPIVOTDATA("Toplam Adet",$A$7)</f>
        <v>23</v>
      </c>
      <c r="T2" s="45" t="s">
        <v>75</v>
      </c>
      <c r="U2" s="45" t="s">
        <v>76</v>
      </c>
    </row>
    <row r="3" spans="1:21" x14ac:dyDescent="0.3">
      <c r="T3" t="str">
        <f>T8</f>
        <v>i20</v>
      </c>
      <c r="U3">
        <f>VLOOKUP(T3,T8:U14,2,0)</f>
        <v>7</v>
      </c>
    </row>
    <row r="4" spans="1:21" x14ac:dyDescent="0.3">
      <c r="T4" t="str">
        <f t="shared" ref="T4:T5" si="0">T9</f>
        <v>A3</v>
      </c>
      <c r="U4">
        <f t="shared" ref="U4:U5" si="1">VLOOKUP(T4,T9:U15,2,0)</f>
        <v>5</v>
      </c>
    </row>
    <row r="5" spans="1:21" x14ac:dyDescent="0.3">
      <c r="T5" t="str">
        <f t="shared" si="0"/>
        <v>X-Trail</v>
      </c>
      <c r="U5">
        <f t="shared" si="1"/>
        <v>3</v>
      </c>
    </row>
    <row r="7" spans="1:21" x14ac:dyDescent="0.3">
      <c r="A7" s="41" t="s">
        <v>63</v>
      </c>
      <c r="B7" t="s">
        <v>65</v>
      </c>
      <c r="C7" t="s">
        <v>66</v>
      </c>
      <c r="T7" s="41" t="s">
        <v>63</v>
      </c>
      <c r="U7" t="s">
        <v>66</v>
      </c>
    </row>
    <row r="8" spans="1:21" x14ac:dyDescent="0.3">
      <c r="A8" s="42" t="s">
        <v>32</v>
      </c>
      <c r="B8" s="43">
        <v>3724000</v>
      </c>
      <c r="C8">
        <v>2</v>
      </c>
      <c r="J8" s="41" t="s">
        <v>63</v>
      </c>
      <c r="K8" t="s">
        <v>66</v>
      </c>
      <c r="T8" s="42" t="s">
        <v>18</v>
      </c>
      <c r="U8">
        <v>7</v>
      </c>
    </row>
    <row r="9" spans="1:21" x14ac:dyDescent="0.3">
      <c r="A9" s="42" t="s">
        <v>24</v>
      </c>
      <c r="B9" s="43">
        <v>6603500</v>
      </c>
      <c r="C9">
        <v>4</v>
      </c>
      <c r="J9" s="42" t="s">
        <v>67</v>
      </c>
      <c r="K9">
        <v>2</v>
      </c>
      <c r="Q9" s="41" t="s">
        <v>63</v>
      </c>
      <c r="R9" t="s">
        <v>65</v>
      </c>
      <c r="T9" s="42" t="s">
        <v>5</v>
      </c>
      <c r="U9">
        <v>5</v>
      </c>
    </row>
    <row r="10" spans="1:21" x14ac:dyDescent="0.3">
      <c r="A10" s="42" t="s">
        <v>12</v>
      </c>
      <c r="B10" s="43">
        <v>9771350</v>
      </c>
      <c r="C10">
        <v>9</v>
      </c>
      <c r="J10" s="42" t="s">
        <v>68</v>
      </c>
      <c r="K10">
        <v>6</v>
      </c>
      <c r="Q10" s="42" t="s">
        <v>17</v>
      </c>
      <c r="R10" s="43">
        <v>4841200</v>
      </c>
      <c r="T10" s="42" t="s">
        <v>39</v>
      </c>
      <c r="U10">
        <v>3</v>
      </c>
    </row>
    <row r="11" spans="1:21" x14ac:dyDescent="0.3">
      <c r="A11" s="42" t="s">
        <v>19</v>
      </c>
      <c r="B11" s="43">
        <v>11405525</v>
      </c>
      <c r="C11">
        <v>8</v>
      </c>
      <c r="J11" s="42" t="s">
        <v>69</v>
      </c>
      <c r="K11">
        <v>5</v>
      </c>
      <c r="Q11" s="42" t="s">
        <v>27</v>
      </c>
      <c r="R11" s="43">
        <v>6603500</v>
      </c>
      <c r="T11" s="42" t="s">
        <v>31</v>
      </c>
      <c r="U11">
        <v>2</v>
      </c>
    </row>
    <row r="12" spans="1:21" x14ac:dyDescent="0.3">
      <c r="A12" s="42" t="s">
        <v>64</v>
      </c>
      <c r="B12" s="43">
        <v>31504375</v>
      </c>
      <c r="C12">
        <v>23</v>
      </c>
      <c r="J12" s="42" t="s">
        <v>70</v>
      </c>
      <c r="K12">
        <v>2</v>
      </c>
      <c r="O12" s="41" t="s">
        <v>63</v>
      </c>
      <c r="P12" t="s">
        <v>65</v>
      </c>
      <c r="Q12" s="42" t="s">
        <v>23</v>
      </c>
      <c r="R12" s="43">
        <v>6950525</v>
      </c>
      <c r="T12" s="42" t="s">
        <v>35</v>
      </c>
      <c r="U12">
        <v>2</v>
      </c>
    </row>
    <row r="13" spans="1:21" x14ac:dyDescent="0.3">
      <c r="J13" s="42" t="s">
        <v>71</v>
      </c>
      <c r="K13">
        <v>6</v>
      </c>
      <c r="O13" s="42" t="s">
        <v>17</v>
      </c>
      <c r="P13" s="43">
        <v>4841200</v>
      </c>
      <c r="Q13" s="42" t="s">
        <v>15</v>
      </c>
      <c r="R13" s="43">
        <v>13109150</v>
      </c>
      <c r="T13" s="42" t="s">
        <v>28</v>
      </c>
      <c r="U13">
        <v>2</v>
      </c>
    </row>
    <row r="14" spans="1:21" x14ac:dyDescent="0.3">
      <c r="J14" s="42" t="s">
        <v>72</v>
      </c>
      <c r="K14">
        <v>2</v>
      </c>
      <c r="O14" s="42" t="s">
        <v>27</v>
      </c>
      <c r="P14" s="43">
        <v>6603500</v>
      </c>
      <c r="Q14" s="42" t="s">
        <v>64</v>
      </c>
      <c r="R14" s="43">
        <v>31504375</v>
      </c>
      <c r="T14" s="42" t="s">
        <v>41</v>
      </c>
      <c r="U14">
        <v>2</v>
      </c>
    </row>
    <row r="15" spans="1:21" x14ac:dyDescent="0.3">
      <c r="J15" s="42" t="s">
        <v>64</v>
      </c>
      <c r="K15">
        <v>23</v>
      </c>
      <c r="O15" s="42" t="s">
        <v>23</v>
      </c>
      <c r="P15" s="43">
        <v>6950525</v>
      </c>
      <c r="T15" s="42" t="s">
        <v>64</v>
      </c>
      <c r="U15">
        <v>23</v>
      </c>
    </row>
    <row r="16" spans="1:21" x14ac:dyDescent="0.3">
      <c r="O16" s="42" t="s">
        <v>15</v>
      </c>
      <c r="P16" s="43">
        <v>13109150</v>
      </c>
    </row>
    <row r="17" spans="15:16" x14ac:dyDescent="0.3">
      <c r="O17" s="42" t="s">
        <v>64</v>
      </c>
      <c r="P17" s="43">
        <v>31504375</v>
      </c>
    </row>
    <row r="40" spans="2:16" x14ac:dyDescent="0.3">
      <c r="B40" s="41" t="s">
        <v>63</v>
      </c>
      <c r="C40" t="s">
        <v>65</v>
      </c>
    </row>
    <row r="41" spans="2:16" x14ac:dyDescent="0.3">
      <c r="B41" s="42" t="s">
        <v>19</v>
      </c>
      <c r="C41" s="43">
        <v>11405525</v>
      </c>
      <c r="O41" s="41" t="s">
        <v>63</v>
      </c>
      <c r="P41" t="s">
        <v>65</v>
      </c>
    </row>
    <row r="42" spans="2:16" x14ac:dyDescent="0.3">
      <c r="B42" s="42" t="s">
        <v>12</v>
      </c>
      <c r="C42" s="43">
        <v>9771350</v>
      </c>
      <c r="O42" s="42" t="s">
        <v>17</v>
      </c>
      <c r="P42" s="43">
        <v>4841200</v>
      </c>
    </row>
    <row r="43" spans="2:16" x14ac:dyDescent="0.3">
      <c r="B43" s="42" t="s">
        <v>24</v>
      </c>
      <c r="C43" s="43">
        <v>6603500</v>
      </c>
      <c r="O43" s="42" t="s">
        <v>27</v>
      </c>
      <c r="P43" s="43">
        <v>6603500</v>
      </c>
    </row>
    <row r="44" spans="2:16" x14ac:dyDescent="0.3">
      <c r="B44" s="42" t="s">
        <v>32</v>
      </c>
      <c r="C44" s="43">
        <v>3724000</v>
      </c>
      <c r="O44" s="42" t="s">
        <v>23</v>
      </c>
      <c r="P44" s="43">
        <v>6950525</v>
      </c>
    </row>
    <row r="45" spans="2:16" x14ac:dyDescent="0.3">
      <c r="B45" s="42" t="s">
        <v>64</v>
      </c>
      <c r="C45" s="43">
        <v>31504375</v>
      </c>
      <c r="O45" s="42" t="s">
        <v>15</v>
      </c>
      <c r="P45" s="43">
        <v>13109150</v>
      </c>
    </row>
    <row r="46" spans="2:16" x14ac:dyDescent="0.3">
      <c r="O46" s="42" t="s">
        <v>64</v>
      </c>
      <c r="P46" s="43">
        <v>31504375</v>
      </c>
    </row>
  </sheetData>
  <conditionalFormatting sqref="U3:U5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{8C8843B1-6DEA-46D5-A0F1-CFD032592818}</x14:id>
        </ext>
      </extLst>
    </cfRule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843B1-6DEA-46D5-A0F1-CFD0325928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U3:U5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Ana Sayfa</vt:lpstr>
      <vt:lpstr>Ürünler</vt:lpstr>
      <vt:lpstr>Satışlar</vt:lpstr>
      <vt:lpstr>Personeller</vt:lpstr>
      <vt:lpstr>Veri Tabanı</vt:lpstr>
      <vt:lpstr>Personeller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2025-07-01T09:21:54Z</dcterms:created>
  <dcterms:modified xsi:type="dcterms:W3CDTF">2025-07-02T15:52:54Z</dcterms:modified>
</cp:coreProperties>
</file>