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13_ncr:1_{C9E52BDC-3A9C-C842-A775-19F77AE7E49F}" xr6:coauthVersionLast="47" xr6:coauthVersionMax="47" xr10:uidLastSave="{00000000-0000-0000-0000-000000000000}"/>
  <bookViews>
    <workbookView xWindow="10360" yWindow="5640" windowWidth="28040" windowHeight="17440" xr2:uid="{D4C53A14-1953-A546-822C-3E487603FF25}"/>
  </bookViews>
  <sheets>
    <sheet name="Kuresel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C27" i="1"/>
  <c r="E17" i="1"/>
  <c r="D17" i="1"/>
  <c r="F6" i="1"/>
  <c r="G6" i="1" s="1"/>
  <c r="H6" i="1" s="1"/>
  <c r="I33" i="1"/>
  <c r="D25" i="1"/>
  <c r="E25" i="1"/>
  <c r="M19" i="1"/>
  <c r="C26" i="1"/>
  <c r="E26" i="1"/>
  <c r="F26" i="1"/>
  <c r="G26" i="1"/>
  <c r="D26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D28" i="1"/>
  <c r="E28" i="1"/>
  <c r="F28" i="1"/>
  <c r="G28" i="1"/>
  <c r="C28" i="1"/>
  <c r="D24" i="1"/>
  <c r="E24" i="1"/>
  <c r="F24" i="1"/>
  <c r="G24" i="1"/>
  <c r="C24" i="1"/>
  <c r="E15" i="1"/>
  <c r="D16" i="1"/>
  <c r="E16" i="1"/>
  <c r="F16" i="1"/>
  <c r="G16" i="1"/>
  <c r="D18" i="1"/>
  <c r="E18" i="1"/>
  <c r="F18" i="1"/>
  <c r="G18" i="1"/>
  <c r="D19" i="1"/>
  <c r="E19" i="1"/>
  <c r="F19" i="1"/>
  <c r="G19" i="1"/>
  <c r="D20" i="1"/>
  <c r="E20" i="1"/>
  <c r="F20" i="1"/>
  <c r="G20" i="1"/>
  <c r="D21" i="1"/>
  <c r="E21" i="1"/>
  <c r="F21" i="1"/>
  <c r="G21" i="1"/>
  <c r="E14" i="1"/>
  <c r="F14" i="1"/>
  <c r="G14" i="1"/>
  <c r="D14" i="1"/>
  <c r="C4" i="1"/>
  <c r="C25" i="1" s="1"/>
  <c r="F4" i="1"/>
  <c r="F25" i="1" s="1"/>
  <c r="G17" i="1" l="1"/>
  <c r="F17" i="1"/>
  <c r="G4" i="1"/>
  <c r="G25" i="1" s="1"/>
  <c r="F15" i="1"/>
  <c r="D15" i="1"/>
  <c r="G15" i="1"/>
</calcChain>
</file>

<file path=xl/sharedStrings.xml><?xml version="1.0" encoding="utf-8"?>
<sst xmlns="http://schemas.openxmlformats.org/spreadsheetml/2006/main" count="65" uniqueCount="27">
  <si>
    <t>Gaz Talebi</t>
  </si>
  <si>
    <t>https://www.iea.org/reports/global-gas-security-review-2024</t>
  </si>
  <si>
    <t>s87</t>
  </si>
  <si>
    <t>bcm</t>
  </si>
  <si>
    <t>Kömür Talebi</t>
  </si>
  <si>
    <t>milyar ton</t>
  </si>
  <si>
    <t>https://www.iea.org/reports/coal-mid-year-update-july-2024</t>
  </si>
  <si>
    <t>Petrol Talebi</t>
  </si>
  <si>
    <t>milyon varil/gün</t>
  </si>
  <si>
    <t>https://www.iea.org/reports/oil-market-report-august-2024</t>
  </si>
  <si>
    <t>Yenilenebilir</t>
  </si>
  <si>
    <t>TWh</t>
  </si>
  <si>
    <t>Güneş</t>
  </si>
  <si>
    <t>Rüzgar</t>
  </si>
  <si>
    <t>Hidro</t>
  </si>
  <si>
    <t>https://www.iea.org/data-and-statistics/data-tools/renewable-energy-progress-tracker</t>
  </si>
  <si>
    <t>1 bcm = 35.17 PJ</t>
  </si>
  <si>
    <t>https://unit-converter.gasunie.nl</t>
  </si>
  <si>
    <t>https://www.bp.com/content/dam/bp/business-sites/en/global/corporate/pdfs/energy-economics/statistical-review/bp-stats-review-2022-approximate-conversion-factors.pdf</t>
  </si>
  <si>
    <t>1 mb/d</t>
  </si>
  <si>
    <t>coal</t>
  </si>
  <si>
    <t>oil</t>
  </si>
  <si>
    <t>EJ</t>
  </si>
  <si>
    <t>Elektrik Talebi</t>
  </si>
  <si>
    <t>Free Data Set</t>
  </si>
  <si>
    <t>Electricity 2024</t>
  </si>
  <si>
    <t>Elektrik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</si>
</sst>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9" fontId="0" fillId="0" borderId="0" xfId="1" applyFont="1"/>
    <xf numFmtId="164" fontId="0" fillId="0" borderId="0" xfId="0" applyNumberFormat="1"/>
    <xf numFmtId="0" fontId="2" fillId="0" borderId="0" xfId="2"/>
    <xf numFmtId="1" fontId="0" fillId="0" borderId="0" xfId="0" applyNumberFormat="1"/>
    <xf numFmtId="165" fontId="0" fillId="0" borderId="0" xfId="1" applyNumberFormat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oil-market-report-august-2024" TargetMode="External"/><Relationship Id="rId2" Type="http://schemas.openxmlformats.org/officeDocument/2006/relationships/hyperlink" Target="https://www.iea.org/reports/coal-mid-year-update-july-2024" TargetMode="External"/><Relationship Id="rId1" Type="http://schemas.openxmlformats.org/officeDocument/2006/relationships/hyperlink" Target="https://www.iea.org/reports/global-gas-security-review-2024" TargetMode="External"/><Relationship Id="rId6" Type="http://schemas.openxmlformats.org/officeDocument/2006/relationships/hyperlink" Target="https://unit-converter.gasunie.nl/" TargetMode="External"/><Relationship Id="rId5" Type="http://schemas.openxmlformats.org/officeDocument/2006/relationships/hyperlink" Target="https://www.bp.com/content/dam/bp/business-sites/en/global/corporate/pdfs/energy-economics/statistical-review/bp-stats-review-2022-approximate-conversion-factors.pdf" TargetMode="External"/><Relationship Id="rId4" Type="http://schemas.openxmlformats.org/officeDocument/2006/relationships/hyperlink" Target="https://www.iea.org/data-and-statistics/data-tools/renewable-energy-progress-tra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9084-39E0-4440-9CD8-CB8EDDB0C212}">
  <dimension ref="A2:M35"/>
  <sheetViews>
    <sheetView tabSelected="1" workbookViewId="0">
      <selection activeCell="G27" sqref="G27"/>
    </sheetView>
  </sheetViews>
  <sheetFormatPr baseColWidth="10" defaultRowHeight="16" x14ac:dyDescent="0.2"/>
  <sheetData>
    <row r="2" spans="1:11" x14ac:dyDescent="0.2"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</row>
    <row r="3" spans="1:11" x14ac:dyDescent="0.2">
      <c r="A3" t="s">
        <v>0</v>
      </c>
      <c r="B3" t="s">
        <v>3</v>
      </c>
      <c r="C3">
        <v>4124</v>
      </c>
      <c r="D3">
        <v>4064</v>
      </c>
      <c r="E3">
        <v>4093</v>
      </c>
      <c r="F3">
        <v>4200</v>
      </c>
      <c r="G3">
        <v>4293</v>
      </c>
      <c r="I3" t="s">
        <v>2</v>
      </c>
      <c r="J3" s="4" t="s">
        <v>1</v>
      </c>
    </row>
    <row r="4" spans="1:11" x14ac:dyDescent="0.2">
      <c r="A4" t="s">
        <v>4</v>
      </c>
      <c r="B4" t="s">
        <v>5</v>
      </c>
      <c r="C4" s="1">
        <f>D4/(1.04)</f>
        <v>8.0961538461538449</v>
      </c>
      <c r="D4">
        <v>8.42</v>
      </c>
      <c r="E4">
        <v>8.6999999999999993</v>
      </c>
      <c r="F4">
        <f>E4*1.004</f>
        <v>8.7347999999999999</v>
      </c>
      <c r="G4">
        <f>F4</f>
        <v>8.7347999999999999</v>
      </c>
      <c r="J4" s="4" t="s">
        <v>6</v>
      </c>
    </row>
    <row r="5" spans="1:11" x14ac:dyDescent="0.2">
      <c r="A5" t="s">
        <v>7</v>
      </c>
      <c r="B5" t="s">
        <v>8</v>
      </c>
      <c r="C5">
        <v>97.4</v>
      </c>
      <c r="D5">
        <v>100</v>
      </c>
      <c r="E5">
        <v>102.1</v>
      </c>
      <c r="F5">
        <v>103.1</v>
      </c>
      <c r="G5">
        <v>104</v>
      </c>
      <c r="J5" s="4" t="s">
        <v>9</v>
      </c>
    </row>
    <row r="6" spans="1:11" x14ac:dyDescent="0.2">
      <c r="A6" t="s">
        <v>23</v>
      </c>
      <c r="B6" t="s">
        <v>11</v>
      </c>
      <c r="C6">
        <v>28346</v>
      </c>
      <c r="D6">
        <v>29145</v>
      </c>
      <c r="E6">
        <v>29863</v>
      </c>
      <c r="F6" s="5">
        <f>E6*1.032</f>
        <v>30818.616000000002</v>
      </c>
      <c r="G6" s="5">
        <f>F6*1.032</f>
        <v>31804.811712000002</v>
      </c>
      <c r="H6" s="5">
        <f>G6*1.032</f>
        <v>32822.565686784001</v>
      </c>
      <c r="J6" s="4" t="s">
        <v>24</v>
      </c>
      <c r="K6" t="s">
        <v>25</v>
      </c>
    </row>
    <row r="7" spans="1:11" x14ac:dyDescent="0.2">
      <c r="A7" t="s">
        <v>10</v>
      </c>
      <c r="B7" t="s">
        <v>11</v>
      </c>
      <c r="C7">
        <v>7959.3</v>
      </c>
      <c r="D7">
        <v>8559.7999999999993</v>
      </c>
      <c r="E7">
        <v>9005.7000000000007</v>
      </c>
      <c r="F7">
        <v>9945.7000000000007</v>
      </c>
      <c r="G7">
        <v>11082.1</v>
      </c>
      <c r="J7" t="s">
        <v>9</v>
      </c>
    </row>
    <row r="8" spans="1:11" x14ac:dyDescent="0.2">
      <c r="A8" t="s">
        <v>12</v>
      </c>
      <c r="B8" t="s">
        <v>11</v>
      </c>
      <c r="C8">
        <v>1020.1</v>
      </c>
      <c r="D8">
        <v>1294.0999999999999</v>
      </c>
      <c r="E8">
        <v>1595.7</v>
      </c>
      <c r="F8">
        <v>2119.6999999999998</v>
      </c>
      <c r="G8">
        <v>2662.1</v>
      </c>
      <c r="J8" s="4" t="s">
        <v>15</v>
      </c>
    </row>
    <row r="9" spans="1:11" x14ac:dyDescent="0.2">
      <c r="A9" t="s">
        <v>13</v>
      </c>
      <c r="B9" t="s">
        <v>11</v>
      </c>
      <c r="C9">
        <v>1864.2</v>
      </c>
      <c r="D9">
        <v>2119.8000000000002</v>
      </c>
      <c r="E9">
        <v>2334.1</v>
      </c>
      <c r="F9">
        <v>2531.4</v>
      </c>
      <c r="G9">
        <v>2956.5</v>
      </c>
      <c r="J9" t="s">
        <v>15</v>
      </c>
    </row>
    <row r="10" spans="1:11" x14ac:dyDescent="0.2">
      <c r="A10" t="s">
        <v>14</v>
      </c>
      <c r="B10" t="s">
        <v>11</v>
      </c>
      <c r="C10">
        <v>4300</v>
      </c>
      <c r="D10">
        <v>4350.2</v>
      </c>
      <c r="E10">
        <v>4250.5</v>
      </c>
      <c r="F10">
        <v>4419.3</v>
      </c>
      <c r="G10">
        <v>4549.7</v>
      </c>
      <c r="J10" t="s">
        <v>15</v>
      </c>
    </row>
    <row r="11" spans="1:11" x14ac:dyDescent="0.2">
      <c r="D11">
        <v>187</v>
      </c>
      <c r="E11" t="s">
        <v>21</v>
      </c>
      <c r="J11" t="s">
        <v>15</v>
      </c>
    </row>
    <row r="12" spans="1:11" x14ac:dyDescent="0.2">
      <c r="D12">
        <v>169</v>
      </c>
      <c r="E12" t="s">
        <v>20</v>
      </c>
    </row>
    <row r="13" spans="1:11" x14ac:dyDescent="0.2">
      <c r="D13">
        <v>2022</v>
      </c>
      <c r="E13">
        <v>2023</v>
      </c>
      <c r="F13">
        <v>2024</v>
      </c>
      <c r="G13">
        <v>2025</v>
      </c>
    </row>
    <row r="14" spans="1:11" x14ac:dyDescent="0.2">
      <c r="B14" t="s">
        <v>0</v>
      </c>
      <c r="C14" t="s">
        <v>3</v>
      </c>
      <c r="D14" s="2">
        <f>D3/C3-1</f>
        <v>-1.4548981571290032E-2</v>
      </c>
      <c r="E14" s="2">
        <f t="shared" ref="E14:G14" si="0">E3/D3-1</f>
        <v>7.1358267716534751E-3</v>
      </c>
      <c r="F14" s="2">
        <f t="shared" si="0"/>
        <v>2.6142193989738605E-2</v>
      </c>
      <c r="G14" s="2">
        <f t="shared" si="0"/>
        <v>2.2142857142857242E-2</v>
      </c>
    </row>
    <row r="15" spans="1:11" x14ac:dyDescent="0.2">
      <c r="B15" t="s">
        <v>4</v>
      </c>
      <c r="C15" t="s">
        <v>5</v>
      </c>
      <c r="D15" s="2">
        <f t="shared" ref="D15:G15" si="1">D4/C4-1</f>
        <v>4.0000000000000258E-2</v>
      </c>
      <c r="E15" s="2">
        <f t="shared" si="1"/>
        <v>3.3254156769596088E-2</v>
      </c>
      <c r="F15" s="2">
        <f t="shared" si="1"/>
        <v>4.0000000000000036E-3</v>
      </c>
      <c r="G15" s="2">
        <f t="shared" si="1"/>
        <v>0</v>
      </c>
    </row>
    <row r="16" spans="1:11" x14ac:dyDescent="0.2">
      <c r="B16" t="s">
        <v>7</v>
      </c>
      <c r="C16" t="s">
        <v>8</v>
      </c>
      <c r="D16" s="2">
        <f t="shared" ref="D16:G17" si="2">D5/C5-1</f>
        <v>2.6694045174537884E-2</v>
      </c>
      <c r="E16" s="2">
        <f t="shared" si="2"/>
        <v>2.0999999999999908E-2</v>
      </c>
      <c r="F16" s="2">
        <f t="shared" si="2"/>
        <v>9.7943192948091173E-3</v>
      </c>
      <c r="G16" s="2">
        <f t="shared" si="2"/>
        <v>8.7293889427739746E-3</v>
      </c>
    </row>
    <row r="17" spans="1:13" x14ac:dyDescent="0.2">
      <c r="B17" t="s">
        <v>26</v>
      </c>
      <c r="C17" t="s">
        <v>11</v>
      </c>
      <c r="D17" s="6">
        <f t="shared" ref="D17:G18" si="3">D6/C6-1</f>
        <v>2.8187398574754718E-2</v>
      </c>
      <c r="E17" s="6">
        <f t="shared" si="2"/>
        <v>2.4635443472293739E-2</v>
      </c>
      <c r="F17" s="6">
        <f t="shared" si="2"/>
        <v>3.2000000000000028E-2</v>
      </c>
      <c r="G17" s="6">
        <f t="shared" si="2"/>
        <v>3.2000000000000028E-2</v>
      </c>
    </row>
    <row r="18" spans="1:13" x14ac:dyDescent="0.2">
      <c r="B18" t="s">
        <v>10</v>
      </c>
      <c r="C18" t="s">
        <v>11</v>
      </c>
      <c r="D18" s="2">
        <f t="shared" si="3"/>
        <v>7.5446333220257955E-2</v>
      </c>
      <c r="E18" s="2">
        <f t="shared" si="3"/>
        <v>5.2092338606042343E-2</v>
      </c>
      <c r="F18" s="2">
        <f t="shared" si="3"/>
        <v>0.10437833816360742</v>
      </c>
      <c r="G18" s="2">
        <f t="shared" si="3"/>
        <v>0.11426043415747511</v>
      </c>
    </row>
    <row r="19" spans="1:13" x14ac:dyDescent="0.2">
      <c r="B19" t="s">
        <v>12</v>
      </c>
      <c r="C19" t="s">
        <v>11</v>
      </c>
      <c r="D19" s="2">
        <f t="shared" ref="D19:G19" si="4">D8/C8-1</f>
        <v>0.26860111753749627</v>
      </c>
      <c r="E19" s="2">
        <f t="shared" si="4"/>
        <v>0.23305772351441179</v>
      </c>
      <c r="F19" s="2">
        <f t="shared" si="4"/>
        <v>0.32838252804411838</v>
      </c>
      <c r="G19" s="2">
        <f t="shared" si="4"/>
        <v>0.25588526678303536</v>
      </c>
      <c r="M19">
        <f>D12/D4</f>
        <v>20.071258907363422</v>
      </c>
    </row>
    <row r="20" spans="1:13" x14ac:dyDescent="0.2">
      <c r="B20" t="s">
        <v>13</v>
      </c>
      <c r="C20" t="s">
        <v>11</v>
      </c>
      <c r="D20" s="2">
        <f t="shared" ref="D20:G20" si="5">D9/C9-1</f>
        <v>0.13710975217251375</v>
      </c>
      <c r="E20" s="2">
        <f t="shared" si="5"/>
        <v>0.10109444287196889</v>
      </c>
      <c r="F20" s="2">
        <f t="shared" si="5"/>
        <v>8.4529368921640202E-2</v>
      </c>
      <c r="G20" s="2">
        <f t="shared" si="5"/>
        <v>0.16793078928656069</v>
      </c>
    </row>
    <row r="21" spans="1:13" x14ac:dyDescent="0.2">
      <c r="B21" t="s">
        <v>14</v>
      </c>
      <c r="C21" t="s">
        <v>11</v>
      </c>
      <c r="D21" s="2">
        <f t="shared" ref="D21:G21" si="6">D10/C10-1</f>
        <v>1.1674418604651127E-2</v>
      </c>
      <c r="E21" s="2">
        <f t="shared" si="6"/>
        <v>-2.2918486506367519E-2</v>
      </c>
      <c r="F21" s="2">
        <f t="shared" si="6"/>
        <v>3.9712974944124291E-2</v>
      </c>
      <c r="G21" s="2">
        <f t="shared" si="6"/>
        <v>2.9506935487520591E-2</v>
      </c>
    </row>
    <row r="23" spans="1:13" x14ac:dyDescent="0.2">
      <c r="C23">
        <v>2021</v>
      </c>
      <c r="D23">
        <v>2022</v>
      </c>
      <c r="E23">
        <v>2023</v>
      </c>
      <c r="F23">
        <v>2024</v>
      </c>
      <c r="G23">
        <v>2025</v>
      </c>
    </row>
    <row r="24" spans="1:13" x14ac:dyDescent="0.2">
      <c r="A24" t="s">
        <v>0</v>
      </c>
      <c r="B24" t="s">
        <v>22</v>
      </c>
      <c r="C24" s="3">
        <f>C3*35.17/1000</f>
        <v>145.04108000000002</v>
      </c>
      <c r="D24" s="3">
        <f t="shared" ref="D24:G24" si="7">D3*35.17/1000</f>
        <v>142.93088</v>
      </c>
      <c r="E24" s="3">
        <f t="shared" si="7"/>
        <v>143.95080999999999</v>
      </c>
      <c r="F24" s="3">
        <f t="shared" si="7"/>
        <v>147.714</v>
      </c>
      <c r="G24" s="3">
        <f t="shared" si="7"/>
        <v>150.98481000000001</v>
      </c>
      <c r="I24" t="s">
        <v>16</v>
      </c>
    </row>
    <row r="25" spans="1:13" x14ac:dyDescent="0.2">
      <c r="A25" t="s">
        <v>4</v>
      </c>
      <c r="B25" t="s">
        <v>22</v>
      </c>
      <c r="C25" s="1">
        <f>C4*20</f>
        <v>161.92307692307691</v>
      </c>
      <c r="D25" s="1">
        <f t="shared" ref="D25:G25" si="8">D4*20</f>
        <v>168.4</v>
      </c>
      <c r="E25" s="1">
        <f t="shared" si="8"/>
        <v>174</v>
      </c>
      <c r="F25" s="1">
        <f t="shared" si="8"/>
        <v>174.696</v>
      </c>
      <c r="G25" s="1">
        <f t="shared" si="8"/>
        <v>174.696</v>
      </c>
      <c r="J25" s="4" t="s">
        <v>17</v>
      </c>
    </row>
    <row r="26" spans="1:13" x14ac:dyDescent="0.2">
      <c r="A26" t="s">
        <v>7</v>
      </c>
      <c r="B26" t="s">
        <v>22</v>
      </c>
      <c r="C26">
        <f t="shared" ref="C26:G26" si="9">C5*1.87</f>
        <v>182.13800000000003</v>
      </c>
      <c r="D26">
        <f>D5*1.87</f>
        <v>187</v>
      </c>
      <c r="E26">
        <f t="shared" si="9"/>
        <v>190.92699999999999</v>
      </c>
      <c r="F26">
        <f t="shared" si="9"/>
        <v>192.797</v>
      </c>
      <c r="G26">
        <f t="shared" si="9"/>
        <v>194.48000000000002</v>
      </c>
      <c r="J26" s="4" t="s">
        <v>18</v>
      </c>
    </row>
    <row r="27" spans="1:13" x14ac:dyDescent="0.2">
      <c r="A27" t="s">
        <v>26</v>
      </c>
      <c r="B27" t="s">
        <v>22</v>
      </c>
      <c r="C27" s="3">
        <f>C6*3.6/1000</f>
        <v>102.04560000000001</v>
      </c>
      <c r="D27" s="3">
        <f t="shared" ref="D27:G27" si="10">D6*3.6/1000</f>
        <v>104.922</v>
      </c>
      <c r="E27" s="3">
        <f t="shared" si="10"/>
        <v>107.5068</v>
      </c>
      <c r="F27" s="3">
        <f t="shared" si="10"/>
        <v>110.94701760000001</v>
      </c>
      <c r="G27" s="3">
        <f t="shared" si="10"/>
        <v>114.49732216320001</v>
      </c>
      <c r="J27" s="4"/>
    </row>
    <row r="28" spans="1:13" x14ac:dyDescent="0.2">
      <c r="A28" t="s">
        <v>10</v>
      </c>
      <c r="B28" t="s">
        <v>22</v>
      </c>
      <c r="C28" s="3">
        <f>C7*3.6/1000</f>
        <v>28.653479999999998</v>
      </c>
      <c r="D28" s="3">
        <f t="shared" ref="D28:G28" si="11">D7*3.6/1000</f>
        <v>30.815279999999998</v>
      </c>
      <c r="E28" s="3">
        <f t="shared" si="11"/>
        <v>32.420520000000003</v>
      </c>
      <c r="F28" s="3">
        <f t="shared" si="11"/>
        <v>35.804520000000004</v>
      </c>
      <c r="G28" s="3">
        <f t="shared" si="11"/>
        <v>39.895560000000003</v>
      </c>
    </row>
    <row r="29" spans="1:13" x14ac:dyDescent="0.2">
      <c r="A29" t="s">
        <v>12</v>
      </c>
      <c r="B29" t="s">
        <v>22</v>
      </c>
      <c r="C29" s="3">
        <f t="shared" ref="C29:G29" si="12">C8*3.6/1000</f>
        <v>3.6723600000000003</v>
      </c>
      <c r="D29" s="3">
        <f t="shared" si="12"/>
        <v>4.65876</v>
      </c>
      <c r="E29" s="3">
        <f t="shared" si="12"/>
        <v>5.7445200000000005</v>
      </c>
      <c r="F29" s="3">
        <f t="shared" si="12"/>
        <v>7.6309199999999988</v>
      </c>
      <c r="G29" s="3">
        <f t="shared" si="12"/>
        <v>9.5835600000000003</v>
      </c>
    </row>
    <row r="30" spans="1:13" x14ac:dyDescent="0.2">
      <c r="A30" t="s">
        <v>13</v>
      </c>
      <c r="B30" t="s">
        <v>22</v>
      </c>
      <c r="C30" s="3">
        <f t="shared" ref="C30:G30" si="13">C9*3.6/1000</f>
        <v>6.7111200000000002</v>
      </c>
      <c r="D30" s="3">
        <f t="shared" si="13"/>
        <v>7.6312800000000003</v>
      </c>
      <c r="E30" s="3">
        <f t="shared" si="13"/>
        <v>8.4027600000000007</v>
      </c>
      <c r="F30" s="3">
        <f t="shared" si="13"/>
        <v>9.1130400000000016</v>
      </c>
      <c r="G30" s="3">
        <f t="shared" si="13"/>
        <v>10.6434</v>
      </c>
    </row>
    <row r="31" spans="1:13" x14ac:dyDescent="0.2">
      <c r="A31" t="s">
        <v>14</v>
      </c>
      <c r="B31" t="s">
        <v>22</v>
      </c>
      <c r="C31" s="3">
        <f t="shared" ref="C31:G31" si="14">C10*3.6/1000</f>
        <v>15.48</v>
      </c>
      <c r="D31" s="3">
        <f t="shared" si="14"/>
        <v>15.66072</v>
      </c>
      <c r="E31" s="3">
        <f t="shared" si="14"/>
        <v>15.301800000000002</v>
      </c>
      <c r="F31" s="3">
        <f t="shared" si="14"/>
        <v>15.909480000000002</v>
      </c>
      <c r="G31" s="3">
        <f t="shared" si="14"/>
        <v>16.378920000000001</v>
      </c>
    </row>
    <row r="33" spans="3:9" x14ac:dyDescent="0.2">
      <c r="I33">
        <f>235+174</f>
        <v>409</v>
      </c>
    </row>
    <row r="35" spans="3:9" x14ac:dyDescent="0.2">
      <c r="C35" t="s">
        <v>19</v>
      </c>
    </row>
  </sheetData>
  <hyperlinks>
    <hyperlink ref="J3" r:id="rId1" xr:uid="{02EB3BCF-72EC-F042-B6E4-17CF4B984C3A}"/>
    <hyperlink ref="J4" r:id="rId2" xr:uid="{470449AD-A5B8-9647-A848-EC0AF51EF72A}"/>
    <hyperlink ref="J5" r:id="rId3" xr:uid="{0290C9CD-EB6B-1E44-96A6-3202DA6C6378}"/>
    <hyperlink ref="J8" r:id="rId4" xr:uid="{A49B1AAD-AEC3-8D40-9F9E-9016ACB39A9B}"/>
    <hyperlink ref="J26" r:id="rId5" xr:uid="{1C6678A9-B269-4946-82ED-C41C08F5781F}"/>
    <hyperlink ref="J25" r:id="rId6" xr:uid="{26B34FE9-8FB5-144D-BB71-6CC217E313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Kuresel2025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2024-11-21T17:57:54Z</dcterms:created>
  <dcterms:modified xsi:type="dcterms:W3CDTF">2024-11-26T06:24:53Z</dcterms:modified>
</cp:coreProperties>
</file>