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s/Documents/calismalar/enerjiistatistiknotları/"/>
    </mc:Choice>
  </mc:AlternateContent>
  <xr:revisionPtr revIDLastSave="0" documentId="13_ncr:1_{496C366F-FDEF-6A4A-926C-8F41BAA6BFC4}" xr6:coauthVersionLast="47" xr6:coauthVersionMax="47" xr10:uidLastSave="{00000000-0000-0000-0000-000000000000}"/>
  <bookViews>
    <workbookView xWindow="5080" yWindow="1800" windowWidth="28040" windowHeight="17440" xr2:uid="{5E18F13F-FBD1-4940-97FA-4D8D92112AEC}"/>
  </bookViews>
  <sheets>
    <sheet name="Sheet1" sheetId="1" r:id="rId1"/>
    <sheet name="tablola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6" i="1" l="1"/>
  <c r="H56" i="1"/>
  <c r="I56" i="1"/>
  <c r="J56" i="1"/>
  <c r="K56" i="1"/>
  <c r="L56" i="1"/>
  <c r="M56" i="1"/>
  <c r="N56" i="1"/>
  <c r="O56" i="1"/>
  <c r="P56" i="1"/>
  <c r="Q56" i="1"/>
  <c r="F56" i="1"/>
  <c r="G55" i="1"/>
  <c r="H55" i="1"/>
  <c r="I55" i="1"/>
  <c r="J55" i="1"/>
  <c r="K55" i="1"/>
  <c r="L55" i="1"/>
  <c r="M55" i="1"/>
  <c r="N55" i="1"/>
  <c r="O55" i="1"/>
  <c r="P55" i="1"/>
  <c r="Q55" i="1"/>
  <c r="F55" i="1"/>
  <c r="G48" i="1"/>
  <c r="H48" i="1"/>
  <c r="I48" i="1"/>
  <c r="J48" i="1"/>
  <c r="K48" i="1"/>
  <c r="L48" i="1"/>
  <c r="M48" i="1"/>
  <c r="N48" i="1"/>
  <c r="O48" i="1"/>
  <c r="P48" i="1"/>
  <c r="Q48" i="1"/>
  <c r="F48" i="1"/>
  <c r="G47" i="1"/>
  <c r="H47" i="1"/>
  <c r="I47" i="1"/>
  <c r="J47" i="1"/>
  <c r="K47" i="1"/>
  <c r="L47" i="1"/>
  <c r="M47" i="1"/>
  <c r="N47" i="1"/>
  <c r="O47" i="1"/>
  <c r="P47" i="1"/>
  <c r="Q47" i="1"/>
  <c r="F47" i="1"/>
  <c r="F42" i="1" a="1"/>
  <c r="F42" i="1" s="1"/>
  <c r="F41" i="1" a="1"/>
  <c r="F41" i="1" s="1"/>
  <c r="G35" i="1"/>
  <c r="H35" i="1"/>
  <c r="I35" i="1"/>
  <c r="J35" i="1"/>
  <c r="K35" i="1"/>
  <c r="L35" i="1"/>
  <c r="M35" i="1"/>
  <c r="N35" i="1"/>
  <c r="O35" i="1"/>
  <c r="P35" i="1"/>
  <c r="Q35" i="1"/>
  <c r="F35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<sst xmlns="http://schemas.openxmlformats.org/spreadsheetml/2006/main" count="119" uniqueCount="39">
  <si>
    <t>Date</t>
  </si>
  <si>
    <t>HH</t>
  </si>
  <si>
    <t>TTF</t>
  </si>
  <si>
    <t>JKM</t>
  </si>
  <si>
    <t>CoalAPI2</t>
  </si>
  <si>
    <t>Brent</t>
  </si>
  <si>
    <t>DE_BaseLoad</t>
  </si>
  <si>
    <t>CO2</t>
  </si>
  <si>
    <t>USDTRY</t>
  </si>
  <si>
    <t>Ocak  25</t>
  </si>
  <si>
    <t>Şubat 25</t>
  </si>
  <si>
    <t>Mart 25</t>
  </si>
  <si>
    <t>Nisan 25</t>
  </si>
  <si>
    <t>Mayıs 25</t>
  </si>
  <si>
    <t>Haziran 25</t>
  </si>
  <si>
    <t>Temmuz 25</t>
  </si>
  <si>
    <t>Ağustos 25</t>
  </si>
  <si>
    <t>Eylül 25</t>
  </si>
  <si>
    <t>Ekim 25</t>
  </si>
  <si>
    <t>Kasım 25</t>
  </si>
  <si>
    <t>Aralık 25</t>
  </si>
  <si>
    <t>Henry Hub</t>
  </si>
  <si>
    <t>Kömür (API2)</t>
  </si>
  <si>
    <t>Brent Petrol</t>
  </si>
  <si>
    <t>Alman Baz Yük</t>
  </si>
  <si>
    <t>Avrupa Karbon Fiyatı</t>
  </si>
  <si>
    <t>$/mmbtu</t>
  </si>
  <si>
    <t>€/MWh</t>
  </si>
  <si>
    <t>$/ton</t>
  </si>
  <si>
    <t>$/varil</t>
  </si>
  <si>
    <t>€/ton</t>
  </si>
  <si>
    <t>TL</t>
  </si>
  <si>
    <t>ABD Dolar Kuru</t>
  </si>
  <si>
    <t xml:space="preserve">TTF </t>
  </si>
  <si>
    <t>Gaz Fiyatları €/MWh</t>
  </si>
  <si>
    <t>Almanya €/MWh</t>
  </si>
  <si>
    <t xml:space="preserve">%50 Gaz Santrali(TTF) </t>
  </si>
  <si>
    <t>TTF Gaz</t>
  </si>
  <si>
    <t>Kömür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</si>
</sst>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"/>
  </numFmts>
  <fonts count="6">
    <font>
      <sz val="12"/>
      <color theme="1"/>
      <name val="Aptos Narrow"/>
      <family val="2"/>
      <scheme val="minor"/>
    </font>
    <font>
      <b/>
      <sz val="12"/>
      <color theme="1"/>
      <name val="Var(--jp-content-font-family)"/>
    </font>
    <font>
      <sz val="12"/>
      <color theme="1"/>
      <name val="Var(--jp-content-font-family)"/>
    </font>
    <font>
      <sz val="8"/>
      <name val="Aptos Narrow"/>
      <family val="2"/>
      <scheme val="minor"/>
    </font>
    <font>
      <sz val="12"/>
      <color rgb="FF000000"/>
      <name val="Aptos Narrow"/>
      <family val="2"/>
      <scheme val="minor"/>
    </font>
    <font>
      <b/>
      <sz val="12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17" fontId="2" fillId="0" borderId="0" xfId="0" applyNumberFormat="1" applyFont="1"/>
    <xf numFmtId="0" fontId="2" fillId="0" borderId="0" xfId="0" applyFont="1"/>
    <xf numFmtId="169" fontId="0" fillId="0" borderId="0" xfId="0" applyNumberFormat="1"/>
    <xf numFmtId="0" fontId="0" fillId="0" borderId="0" xfId="0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169" fontId="4" fillId="0" borderId="1" xfId="0" applyNumberFormat="1" applyFont="1" applyBorder="1"/>
    <xf numFmtId="169" fontId="4" fillId="0" borderId="2" xfId="0" applyNumberFormat="1" applyFont="1" applyBorder="1"/>
    <xf numFmtId="169" fontId="4" fillId="0" borderId="3" xfId="0" applyNumberFormat="1" applyFont="1" applyBorder="1"/>
    <xf numFmtId="169" fontId="4" fillId="0" borderId="4" xfId="0" applyNumberFormat="1" applyFont="1" applyBorder="1"/>
    <xf numFmtId="169" fontId="4" fillId="0" borderId="5" xfId="0" applyNumberFormat="1" applyFont="1" applyBorder="1"/>
    <xf numFmtId="169" fontId="4" fillId="0" borderId="6" xfId="0" applyNumberFormat="1" applyFont="1" applyBorder="1"/>
    <xf numFmtId="169" fontId="4" fillId="0" borderId="7" xfId="0" applyNumberFormat="1" applyFont="1" applyBorder="1"/>
    <xf numFmtId="169" fontId="4" fillId="0" borderId="8" xfId="0" applyNumberFormat="1" applyFont="1" applyBorder="1"/>
    <xf numFmtId="169" fontId="4" fillId="0" borderId="9" xfId="0" applyNumberFormat="1" applyFont="1" applyBorder="1"/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0" fontId="4" fillId="0" borderId="1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ABD</a:t>
            </a:r>
            <a:r>
              <a:rPr lang="en-GB" baseline="0"/>
              <a:t>, Avrupa Gaz ve Asya LNG Fiyatı (JKM)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7172951657301545E-2"/>
          <c:y val="0.16110522459985593"/>
          <c:w val="0.82375196709405674"/>
          <c:h val="0.71248078713410046"/>
        </c:manualLayout>
      </c:layout>
      <c:lineChart>
        <c:grouping val="standard"/>
        <c:varyColors val="0"/>
        <c:ser>
          <c:idx val="1"/>
          <c:order val="1"/>
          <c:tx>
            <c:strRef>
              <c:f>Sheet1!$E$42</c:f>
              <c:strCache>
                <c:ptCount val="1"/>
                <c:pt idx="0">
                  <c:v>TTF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Sheet1!$F$40:$Q$40</c:f>
              <c:strCache>
                <c:ptCount val="12"/>
                <c:pt idx="0">
                  <c:v>Ocak  25</c:v>
                </c:pt>
                <c:pt idx="1">
                  <c:v>Şubat 25</c:v>
                </c:pt>
                <c:pt idx="2">
                  <c:v>Mart 25</c:v>
                </c:pt>
                <c:pt idx="3">
                  <c:v>Nisan 25</c:v>
                </c:pt>
                <c:pt idx="4">
                  <c:v>Mayıs 25</c:v>
                </c:pt>
                <c:pt idx="5">
                  <c:v>Haziran 25</c:v>
                </c:pt>
                <c:pt idx="6">
                  <c:v>Temmuz 25</c:v>
                </c:pt>
                <c:pt idx="7">
                  <c:v>Ağustos 25</c:v>
                </c:pt>
                <c:pt idx="8">
                  <c:v>Eylül 25</c:v>
                </c:pt>
                <c:pt idx="9">
                  <c:v>Ekim 25</c:v>
                </c:pt>
                <c:pt idx="10">
                  <c:v>Kasım 25</c:v>
                </c:pt>
                <c:pt idx="11">
                  <c:v>Aralık 25</c:v>
                </c:pt>
              </c:strCache>
            </c:strRef>
          </c:cat>
          <c:val>
            <c:numRef>
              <c:f>Sheet1!$F$42:$Q$42</c:f>
              <c:numCache>
                <c:formatCode>General</c:formatCode>
                <c:ptCount val="12"/>
                <c:pt idx="0" formatCode="0.0">
                  <c:v>45.545000000000002</c:v>
                </c:pt>
                <c:pt idx="1">
                  <c:v>45.764000000000003</c:v>
                </c:pt>
                <c:pt idx="2">
                  <c:v>45.667000000000002</c:v>
                </c:pt>
                <c:pt idx="3">
                  <c:v>45.47</c:v>
                </c:pt>
                <c:pt idx="4">
                  <c:v>45.284999999999997</c:v>
                </c:pt>
                <c:pt idx="5">
                  <c:v>45.212000000000003</c:v>
                </c:pt>
                <c:pt idx="6">
                  <c:v>44.97</c:v>
                </c:pt>
                <c:pt idx="7">
                  <c:v>44.798999999999999</c:v>
                </c:pt>
                <c:pt idx="8">
                  <c:v>44.92</c:v>
                </c:pt>
                <c:pt idx="9">
                  <c:v>43.738</c:v>
                </c:pt>
                <c:pt idx="10">
                  <c:v>42.673000000000002</c:v>
                </c:pt>
                <c:pt idx="11">
                  <c:v>42.238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53F-184B-8EAA-22B79CDF9624}"/>
            </c:ext>
          </c:extLst>
        </c:ser>
        <c:ser>
          <c:idx val="2"/>
          <c:order val="2"/>
          <c:tx>
            <c:strRef>
              <c:f>Sheet1!$E$43</c:f>
              <c:strCache>
                <c:ptCount val="1"/>
                <c:pt idx="0">
                  <c:v>JKM</c:v>
                </c:pt>
              </c:strCache>
            </c:strRef>
          </c:tx>
          <c:spPr>
            <a:ln w="28575" cap="rnd">
              <a:solidFill>
                <a:schemeClr val="tx2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Sheet1!$F$40:$Q$40</c:f>
              <c:strCache>
                <c:ptCount val="12"/>
                <c:pt idx="0">
                  <c:v>Ocak  25</c:v>
                </c:pt>
                <c:pt idx="1">
                  <c:v>Şubat 25</c:v>
                </c:pt>
                <c:pt idx="2">
                  <c:v>Mart 25</c:v>
                </c:pt>
                <c:pt idx="3">
                  <c:v>Nisan 25</c:v>
                </c:pt>
                <c:pt idx="4">
                  <c:v>Mayıs 25</c:v>
                </c:pt>
                <c:pt idx="5">
                  <c:v>Haziran 25</c:v>
                </c:pt>
                <c:pt idx="6">
                  <c:v>Temmuz 25</c:v>
                </c:pt>
                <c:pt idx="7">
                  <c:v>Ağustos 25</c:v>
                </c:pt>
                <c:pt idx="8">
                  <c:v>Eylül 25</c:v>
                </c:pt>
                <c:pt idx="9">
                  <c:v>Ekim 25</c:v>
                </c:pt>
                <c:pt idx="10">
                  <c:v>Kasım 25</c:v>
                </c:pt>
                <c:pt idx="11">
                  <c:v>Aralık 25</c:v>
                </c:pt>
              </c:strCache>
            </c:strRef>
          </c:cat>
          <c:val>
            <c:numRef>
              <c:f>Sheet1!$F$43:$Q$43</c:f>
              <c:numCache>
                <c:formatCode>0.0</c:formatCode>
                <c:ptCount val="12"/>
                <c:pt idx="1">
                  <c:v>45.821160409556313</c:v>
                </c:pt>
                <c:pt idx="2">
                  <c:v>45.886689419795225</c:v>
                </c:pt>
                <c:pt idx="3">
                  <c:v>45.526279863481228</c:v>
                </c:pt>
                <c:pt idx="4">
                  <c:v>45.411604095563135</c:v>
                </c:pt>
                <c:pt idx="5">
                  <c:v>45.542662116040958</c:v>
                </c:pt>
                <c:pt idx="6">
                  <c:v>45.37883959044369</c:v>
                </c:pt>
                <c:pt idx="7">
                  <c:v>45.706484641638227</c:v>
                </c:pt>
                <c:pt idx="8">
                  <c:v>46.083276450511946</c:v>
                </c:pt>
                <c:pt idx="9">
                  <c:v>45.493515358361776</c:v>
                </c:pt>
                <c:pt idx="10">
                  <c:v>44.510580204778165</c:v>
                </c:pt>
                <c:pt idx="11">
                  <c:v>44.969283276450511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53F-184B-8EAA-22B79CDF96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99036096"/>
        <c:axId val="1298941136"/>
      </c:lineChart>
      <c:lineChart>
        <c:grouping val="standard"/>
        <c:varyColors val="0"/>
        <c:ser>
          <c:idx val="0"/>
          <c:order val="0"/>
          <c:tx>
            <c:strRef>
              <c:f>Sheet1!$E$41</c:f>
              <c:strCache>
                <c:ptCount val="1"/>
                <c:pt idx="0">
                  <c:v>Henry Hub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strRef>
              <c:f>Sheet1!$F$40:$Q$40</c:f>
              <c:strCache>
                <c:ptCount val="12"/>
                <c:pt idx="0">
                  <c:v>Ocak  25</c:v>
                </c:pt>
                <c:pt idx="1">
                  <c:v>Şubat 25</c:v>
                </c:pt>
                <c:pt idx="2">
                  <c:v>Mart 25</c:v>
                </c:pt>
                <c:pt idx="3">
                  <c:v>Nisan 25</c:v>
                </c:pt>
                <c:pt idx="4">
                  <c:v>Mayıs 25</c:v>
                </c:pt>
                <c:pt idx="5">
                  <c:v>Haziran 25</c:v>
                </c:pt>
                <c:pt idx="6">
                  <c:v>Temmuz 25</c:v>
                </c:pt>
                <c:pt idx="7">
                  <c:v>Ağustos 25</c:v>
                </c:pt>
                <c:pt idx="8">
                  <c:v>Eylül 25</c:v>
                </c:pt>
                <c:pt idx="9">
                  <c:v>Ekim 25</c:v>
                </c:pt>
                <c:pt idx="10">
                  <c:v>Kasım 25</c:v>
                </c:pt>
                <c:pt idx="11">
                  <c:v>Aralık 25</c:v>
                </c:pt>
              </c:strCache>
            </c:strRef>
          </c:cat>
          <c:val>
            <c:numRef>
              <c:f>Sheet1!$F$41:$Q$41</c:f>
              <c:numCache>
                <c:formatCode>General</c:formatCode>
                <c:ptCount val="12"/>
                <c:pt idx="0" formatCode="0.0">
                  <c:v>11.978703071672356</c:v>
                </c:pt>
                <c:pt idx="1">
                  <c:v>10.963003412969284</c:v>
                </c:pt>
                <c:pt idx="2">
                  <c:v>9.645870307167236</c:v>
                </c:pt>
                <c:pt idx="3">
                  <c:v>9.613105802047782</c:v>
                </c:pt>
                <c:pt idx="4">
                  <c:v>9.9145392491467561</c:v>
                </c:pt>
                <c:pt idx="5">
                  <c:v>10.556723549488055</c:v>
                </c:pt>
                <c:pt idx="6">
                  <c:v>11.166143344709898</c:v>
                </c:pt>
                <c:pt idx="7">
                  <c:v>11.303754266211604</c:v>
                </c:pt>
                <c:pt idx="8">
                  <c:v>11.251331058020478</c:v>
                </c:pt>
                <c:pt idx="9">
                  <c:v>11.506894197952219</c:v>
                </c:pt>
                <c:pt idx="10">
                  <c:v>12.440682593856655</c:v>
                </c:pt>
                <c:pt idx="11">
                  <c:v>13.944573378839593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53F-184B-8EAA-22B79CDF96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23682048"/>
        <c:axId val="1023643488"/>
      </c:lineChart>
      <c:catAx>
        <c:axId val="12990360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8941136"/>
        <c:crosses val="autoZero"/>
        <c:auto val="1"/>
        <c:lblAlgn val="ctr"/>
        <c:lblOffset val="100"/>
        <c:noMultiLvlLbl val="0"/>
      </c:catAx>
      <c:valAx>
        <c:axId val="1298941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TTF</a:t>
                </a:r>
                <a:r>
                  <a:rPr lang="en-GB" baseline="0"/>
                  <a:t> ve JKM (€/MWh)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9036096"/>
        <c:crosses val="autoZero"/>
        <c:crossBetween val="between"/>
      </c:valAx>
      <c:valAx>
        <c:axId val="1023643488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Henry</a:t>
                </a:r>
                <a:r>
                  <a:rPr lang="en-GB" baseline="0"/>
                  <a:t> Hub (€/MWh)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3682048"/>
        <c:crosses val="max"/>
        <c:crossBetween val="between"/>
      </c:valAx>
      <c:catAx>
        <c:axId val="102368204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023643488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4086926124132383"/>
          <c:y val="0.16222191364590596"/>
          <c:w val="0.31168812660136719"/>
          <c:h val="7.686635310016937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Alman</a:t>
            </a:r>
            <a:r>
              <a:rPr lang="en-GB" baseline="0"/>
              <a:t> Baz Yük Elektrik ve %50 verimli Santral(TTF)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94608223004315"/>
          <c:y val="0.16731686957757236"/>
          <c:w val="0.86626073999357323"/>
          <c:h val="0.67519229915372392"/>
        </c:manualLayout>
      </c:layout>
      <c:lineChart>
        <c:grouping val="standard"/>
        <c:varyColors val="0"/>
        <c:ser>
          <c:idx val="0"/>
          <c:order val="0"/>
          <c:tx>
            <c:strRef>
              <c:f>Sheet1!$E$47</c:f>
              <c:strCache>
                <c:ptCount val="1"/>
                <c:pt idx="0">
                  <c:v>Alman Baz Yük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Sheet1!$F$46:$Q$46</c:f>
              <c:strCache>
                <c:ptCount val="12"/>
                <c:pt idx="0">
                  <c:v>Ocak  25</c:v>
                </c:pt>
                <c:pt idx="1">
                  <c:v>Şubat 25</c:v>
                </c:pt>
                <c:pt idx="2">
                  <c:v>Mart 25</c:v>
                </c:pt>
                <c:pt idx="3">
                  <c:v>Nisan 25</c:v>
                </c:pt>
                <c:pt idx="4">
                  <c:v>Mayıs 25</c:v>
                </c:pt>
                <c:pt idx="5">
                  <c:v>Haziran 25</c:v>
                </c:pt>
                <c:pt idx="6">
                  <c:v>Temmuz 25</c:v>
                </c:pt>
                <c:pt idx="7">
                  <c:v>Ağustos 25</c:v>
                </c:pt>
                <c:pt idx="8">
                  <c:v>Eylül 25</c:v>
                </c:pt>
                <c:pt idx="9">
                  <c:v>Ekim 25</c:v>
                </c:pt>
                <c:pt idx="10">
                  <c:v>Kasım 25</c:v>
                </c:pt>
                <c:pt idx="11">
                  <c:v>Aralık 25</c:v>
                </c:pt>
              </c:strCache>
            </c:strRef>
          </c:cat>
          <c:val>
            <c:numRef>
              <c:f>Sheet1!$F$47:$Q$47</c:f>
              <c:numCache>
                <c:formatCode>0.0</c:formatCode>
                <c:ptCount val="12"/>
                <c:pt idx="0">
                  <c:v>114.88</c:v>
                </c:pt>
                <c:pt idx="1">
                  <c:v>108.83</c:v>
                </c:pt>
                <c:pt idx="2">
                  <c:v>92.75</c:v>
                </c:pt>
                <c:pt idx="3">
                  <c:v>80.900000000000006</c:v>
                </c:pt>
                <c:pt idx="4">
                  <c:v>72.08</c:v>
                </c:pt>
                <c:pt idx="5">
                  <c:v>80.03</c:v>
                </c:pt>
                <c:pt idx="6">
                  <c:v>89.5</c:v>
                </c:pt>
                <c:pt idx="7">
                  <c:v>87.85</c:v>
                </c:pt>
                <c:pt idx="8">
                  <c:v>94.06</c:v>
                </c:pt>
                <c:pt idx="9">
                  <c:v>98.14</c:v>
                </c:pt>
                <c:pt idx="10">
                  <c:v>107.32</c:v>
                </c:pt>
                <c:pt idx="11">
                  <c:v>111.31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BE1-3147-AC08-B2B401BE9BF1}"/>
            </c:ext>
          </c:extLst>
        </c:ser>
        <c:ser>
          <c:idx val="1"/>
          <c:order val="1"/>
          <c:tx>
            <c:strRef>
              <c:f>Sheet1!$E$48</c:f>
              <c:strCache>
                <c:ptCount val="1"/>
                <c:pt idx="0">
                  <c:v>%50 Gaz Santrali(TTF)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Sheet1!$F$46:$Q$46</c:f>
              <c:strCache>
                <c:ptCount val="12"/>
                <c:pt idx="0">
                  <c:v>Ocak  25</c:v>
                </c:pt>
                <c:pt idx="1">
                  <c:v>Şubat 25</c:v>
                </c:pt>
                <c:pt idx="2">
                  <c:v>Mart 25</c:v>
                </c:pt>
                <c:pt idx="3">
                  <c:v>Nisan 25</c:v>
                </c:pt>
                <c:pt idx="4">
                  <c:v>Mayıs 25</c:v>
                </c:pt>
                <c:pt idx="5">
                  <c:v>Haziran 25</c:v>
                </c:pt>
                <c:pt idx="6">
                  <c:v>Temmuz 25</c:v>
                </c:pt>
                <c:pt idx="7">
                  <c:v>Ağustos 25</c:v>
                </c:pt>
                <c:pt idx="8">
                  <c:v>Eylül 25</c:v>
                </c:pt>
                <c:pt idx="9">
                  <c:v>Ekim 25</c:v>
                </c:pt>
                <c:pt idx="10">
                  <c:v>Kasım 25</c:v>
                </c:pt>
                <c:pt idx="11">
                  <c:v>Aralık 25</c:v>
                </c:pt>
              </c:strCache>
            </c:strRef>
          </c:cat>
          <c:val>
            <c:numRef>
              <c:f>Sheet1!$F$48:$Q$48</c:f>
              <c:numCache>
                <c:formatCode>0.0</c:formatCode>
                <c:ptCount val="12"/>
                <c:pt idx="0">
                  <c:v>91.09</c:v>
                </c:pt>
                <c:pt idx="1">
                  <c:v>91.528000000000006</c:v>
                </c:pt>
                <c:pt idx="2">
                  <c:v>91.334000000000003</c:v>
                </c:pt>
                <c:pt idx="3">
                  <c:v>90.94</c:v>
                </c:pt>
                <c:pt idx="4">
                  <c:v>90.57</c:v>
                </c:pt>
                <c:pt idx="5">
                  <c:v>90.424000000000007</c:v>
                </c:pt>
                <c:pt idx="6">
                  <c:v>89.94</c:v>
                </c:pt>
                <c:pt idx="7">
                  <c:v>89.597999999999999</c:v>
                </c:pt>
                <c:pt idx="8">
                  <c:v>89.84</c:v>
                </c:pt>
                <c:pt idx="9">
                  <c:v>87.475999999999999</c:v>
                </c:pt>
                <c:pt idx="10">
                  <c:v>85.346000000000004</c:v>
                </c:pt>
                <c:pt idx="11">
                  <c:v>84.475999999999999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BE1-3147-AC08-B2B401BE9B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24008560"/>
        <c:axId val="1024010272"/>
      </c:lineChart>
      <c:catAx>
        <c:axId val="1024008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4010272"/>
        <c:crosses val="autoZero"/>
        <c:auto val="1"/>
        <c:lblAlgn val="ctr"/>
        <c:lblOffset val="100"/>
        <c:noMultiLvlLbl val="0"/>
      </c:catAx>
      <c:valAx>
        <c:axId val="1024010272"/>
        <c:scaling>
          <c:orientation val="minMax"/>
          <c:min val="6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€/MWh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4008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918197725284342"/>
          <c:y val="0.18113371245261004"/>
          <c:w val="0.47423800172752367"/>
          <c:h val="7.969190289452725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802161</xdr:colOff>
      <xdr:row>38</xdr:row>
      <xdr:rowOff>6948</xdr:rowOff>
    </xdr:from>
    <xdr:to>
      <xdr:col>14</xdr:col>
      <xdr:colOff>54273</xdr:colOff>
      <xdr:row>52</xdr:row>
      <xdr:rowOff>43420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3B573D2-DB18-00D5-6646-10149F69DE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606776</xdr:colOff>
      <xdr:row>14</xdr:row>
      <xdr:rowOff>17802</xdr:rowOff>
    </xdr:from>
    <xdr:to>
      <xdr:col>19</xdr:col>
      <xdr:colOff>586152</xdr:colOff>
      <xdr:row>27</xdr:row>
      <xdr:rowOff>151965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BBB5467-EA54-98AB-C05C-9D0C208721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50B11-3CAA-A248-965B-2CFF5C3587B0}">
  <dimension ref="C7:Q56"/>
  <sheetViews>
    <sheetView tabSelected="1" topLeftCell="A7" zoomScale="84" workbookViewId="0">
      <selection activeCell="F56" sqref="F56:Q56"/>
    </sheetView>
  </sheetViews>
  <sheetFormatPr baseColWidth="10" defaultRowHeight="16"/>
  <cols>
    <col min="4" max="4" width="19.5" customWidth="1"/>
  </cols>
  <sheetData>
    <row r="7" spans="3:12">
      <c r="C7" s="1"/>
      <c r="D7" s="1" t="s">
        <v>0</v>
      </c>
      <c r="E7" s="1" t="s">
        <v>1</v>
      </c>
      <c r="F7" s="1" t="s">
        <v>2</v>
      </c>
      <c r="G7" s="1" t="s">
        <v>3</v>
      </c>
      <c r="H7" s="1" t="s">
        <v>4</v>
      </c>
      <c r="I7" s="1" t="s">
        <v>5</v>
      </c>
      <c r="J7" s="1" t="s">
        <v>6</v>
      </c>
      <c r="K7" s="1" t="s">
        <v>7</v>
      </c>
      <c r="L7" s="1" t="s">
        <v>8</v>
      </c>
    </row>
    <row r="8" spans="3:12">
      <c r="C8" s="1"/>
      <c r="D8" s="2">
        <v>45658</v>
      </c>
      <c r="E8" s="3">
        <v>3.6560000000000001</v>
      </c>
      <c r="F8" s="3">
        <v>45.545000000000002</v>
      </c>
      <c r="G8" s="3"/>
      <c r="H8" s="3">
        <v>108.9</v>
      </c>
      <c r="I8" s="3"/>
      <c r="J8" s="3">
        <v>114.88</v>
      </c>
      <c r="K8" s="3">
        <v>67.900000000000006</v>
      </c>
      <c r="L8" s="3"/>
    </row>
    <row r="9" spans="3:12">
      <c r="C9" s="1"/>
      <c r="D9" s="2">
        <v>45689</v>
      </c>
      <c r="E9" s="3">
        <v>3.3460000000000001</v>
      </c>
      <c r="F9" s="3">
        <v>45.764000000000003</v>
      </c>
      <c r="G9" s="3">
        <v>13.984999999999999</v>
      </c>
      <c r="H9" s="3">
        <v>107.7</v>
      </c>
      <c r="I9" s="3">
        <v>72.63</v>
      </c>
      <c r="J9" s="3">
        <v>108.83</v>
      </c>
      <c r="K9" s="3">
        <v>68.08</v>
      </c>
      <c r="L9" s="3"/>
    </row>
    <row r="10" spans="3:12">
      <c r="C10" s="1"/>
      <c r="D10" s="2">
        <v>45717</v>
      </c>
      <c r="E10" s="3">
        <v>2.944</v>
      </c>
      <c r="F10" s="3">
        <v>45.667000000000002</v>
      </c>
      <c r="G10" s="3">
        <v>14.005000000000001</v>
      </c>
      <c r="H10" s="3">
        <v>107.45</v>
      </c>
      <c r="I10" s="3">
        <v>72.319999999999993</v>
      </c>
      <c r="J10" s="3">
        <v>92.75</v>
      </c>
      <c r="K10" s="3">
        <v>68.290000000000006</v>
      </c>
      <c r="L10" s="3">
        <v>38.3125</v>
      </c>
    </row>
    <row r="11" spans="3:12">
      <c r="C11" s="1"/>
      <c r="D11" s="2">
        <v>45748</v>
      </c>
      <c r="E11" s="3">
        <v>2.9340000000000002</v>
      </c>
      <c r="F11" s="3">
        <v>45.47</v>
      </c>
      <c r="G11" s="3">
        <v>13.895</v>
      </c>
      <c r="H11" s="3">
        <v>107.2</v>
      </c>
      <c r="I11" s="3">
        <v>71.989999999999995</v>
      </c>
      <c r="J11" s="3">
        <v>80.900000000000006</v>
      </c>
      <c r="K11" s="3">
        <v>68.290000000000006</v>
      </c>
      <c r="L11" s="3">
        <v>39.4375</v>
      </c>
    </row>
    <row r="12" spans="3:12">
      <c r="C12" s="1"/>
      <c r="D12" s="2">
        <v>45778</v>
      </c>
      <c r="E12" s="3">
        <v>3.0259999999999998</v>
      </c>
      <c r="F12" s="3">
        <v>45.284999999999997</v>
      </c>
      <c r="G12" s="3">
        <v>13.86</v>
      </c>
      <c r="H12" s="3">
        <v>106.95</v>
      </c>
      <c r="I12" s="3">
        <v>71.7</v>
      </c>
      <c r="J12" s="3">
        <v>72.08</v>
      </c>
      <c r="K12" s="3"/>
      <c r="L12" s="3">
        <v>40.5625</v>
      </c>
    </row>
    <row r="13" spans="3:12">
      <c r="C13" s="1"/>
      <c r="D13" s="2">
        <v>45809</v>
      </c>
      <c r="E13" s="3">
        <v>3.222</v>
      </c>
      <c r="F13" s="3">
        <v>45.212000000000003</v>
      </c>
      <c r="G13" s="3">
        <v>13.9</v>
      </c>
      <c r="H13" s="3">
        <v>107.7</v>
      </c>
      <c r="I13" s="3">
        <v>71.44</v>
      </c>
      <c r="J13" s="3">
        <v>80.03</v>
      </c>
      <c r="K13" s="3">
        <v>68.73</v>
      </c>
      <c r="L13" s="3">
        <v>41.6875</v>
      </c>
    </row>
    <row r="14" spans="3:12">
      <c r="C14" s="1"/>
      <c r="D14" s="2">
        <v>45839</v>
      </c>
      <c r="E14" s="3">
        <v>3.4079999999999999</v>
      </c>
      <c r="F14" s="3">
        <v>44.97</v>
      </c>
      <c r="G14" s="3">
        <v>13.85</v>
      </c>
      <c r="H14" s="3">
        <v>108.5</v>
      </c>
      <c r="I14" s="3">
        <v>71.2</v>
      </c>
      <c r="J14" s="3">
        <v>89.5</v>
      </c>
      <c r="K14" s="3"/>
      <c r="L14" s="3">
        <v>42.84375</v>
      </c>
    </row>
    <row r="15" spans="3:12">
      <c r="C15" s="1"/>
      <c r="D15" s="2">
        <v>45870</v>
      </c>
      <c r="E15" s="3">
        <v>3.45</v>
      </c>
      <c r="F15" s="3">
        <v>44.798999999999999</v>
      </c>
      <c r="G15" s="3">
        <v>13.95</v>
      </c>
      <c r="H15" s="3">
        <v>109.3</v>
      </c>
      <c r="I15" s="3">
        <v>70.959999999999994</v>
      </c>
      <c r="J15" s="3">
        <v>87.85</v>
      </c>
      <c r="K15" s="3">
        <v>69.069999999999993</v>
      </c>
      <c r="L15" s="3">
        <v>44</v>
      </c>
    </row>
    <row r="16" spans="3:12">
      <c r="C16" s="1"/>
      <c r="D16" s="2">
        <v>45901</v>
      </c>
      <c r="E16" s="3">
        <v>3.4340000000000002</v>
      </c>
      <c r="F16" s="3">
        <v>44.92</v>
      </c>
      <c r="G16" s="3">
        <v>14.065</v>
      </c>
      <c r="H16" s="3">
        <v>110.15</v>
      </c>
      <c r="I16" s="3">
        <v>70.72</v>
      </c>
      <c r="J16" s="3">
        <v>94.06</v>
      </c>
      <c r="K16" s="3">
        <v>69.25</v>
      </c>
      <c r="L16" s="3">
        <v>45.15625</v>
      </c>
    </row>
    <row r="17" spans="3:17">
      <c r="C17" s="1"/>
      <c r="D17" s="2">
        <v>45931</v>
      </c>
      <c r="E17" s="3">
        <v>3.512</v>
      </c>
      <c r="F17" s="3">
        <v>43.738</v>
      </c>
      <c r="G17" s="3">
        <v>13.885</v>
      </c>
      <c r="H17" s="3">
        <v>111</v>
      </c>
      <c r="I17" s="3">
        <v>70.489999999999995</v>
      </c>
      <c r="J17" s="3">
        <v>98.14</v>
      </c>
      <c r="K17" s="3">
        <v>69.25</v>
      </c>
      <c r="L17" s="3">
        <v>46.28125</v>
      </c>
    </row>
    <row r="18" spans="3:17">
      <c r="C18" s="1"/>
      <c r="D18" s="2">
        <v>45962</v>
      </c>
      <c r="E18" s="3">
        <v>3.7970000000000002</v>
      </c>
      <c r="F18" s="3">
        <v>42.673000000000002</v>
      </c>
      <c r="G18" s="3">
        <v>13.585000000000001</v>
      </c>
      <c r="H18" s="3">
        <v>111.85</v>
      </c>
      <c r="I18" s="3">
        <v>70.27</v>
      </c>
      <c r="J18" s="3">
        <v>107.32</v>
      </c>
      <c r="K18" s="3"/>
      <c r="L18" s="3">
        <v>47.40625</v>
      </c>
    </row>
    <row r="19" spans="3:17">
      <c r="C19" s="1"/>
      <c r="D19" s="2">
        <v>45992</v>
      </c>
      <c r="E19" s="3">
        <v>4.2560000000000002</v>
      </c>
      <c r="F19" s="3">
        <v>42.238</v>
      </c>
      <c r="G19" s="3">
        <v>13.725</v>
      </c>
      <c r="H19" s="3">
        <v>112.3</v>
      </c>
      <c r="I19" s="3">
        <v>70.069999999999993</v>
      </c>
      <c r="J19" s="3">
        <v>111.31</v>
      </c>
      <c r="K19" s="3">
        <v>69.680000000000007</v>
      </c>
      <c r="L19" s="3">
        <v>48.53125</v>
      </c>
    </row>
    <row r="26" spans="3:17">
      <c r="F26" s="5" t="s">
        <v>9</v>
      </c>
      <c r="G26" s="5" t="s">
        <v>10</v>
      </c>
      <c r="H26" s="5" t="s">
        <v>11</v>
      </c>
      <c r="I26" s="5" t="s">
        <v>12</v>
      </c>
      <c r="J26" s="5" t="s">
        <v>13</v>
      </c>
      <c r="K26" s="5" t="s">
        <v>14</v>
      </c>
      <c r="L26" s="5" t="s">
        <v>15</v>
      </c>
      <c r="M26" s="5" t="s">
        <v>16</v>
      </c>
      <c r="N26" s="5" t="s">
        <v>17</v>
      </c>
      <c r="O26" s="5" t="s">
        <v>18</v>
      </c>
      <c r="P26" s="5" t="s">
        <v>19</v>
      </c>
      <c r="Q26" s="5" t="s">
        <v>20</v>
      </c>
    </row>
    <row r="27" spans="3:17">
      <c r="D27" t="s">
        <v>21</v>
      </c>
      <c r="E27" t="s">
        <v>26</v>
      </c>
      <c r="F27" s="4">
        <v>3.6560000000000001</v>
      </c>
      <c r="G27" s="4">
        <v>3.3460000000000001</v>
      </c>
      <c r="H27" s="4">
        <v>2.944</v>
      </c>
      <c r="I27" s="4">
        <v>2.9340000000000002</v>
      </c>
      <c r="J27" s="4">
        <v>3.0259999999999998</v>
      </c>
      <c r="K27" s="4">
        <v>3.222</v>
      </c>
      <c r="L27" s="4">
        <v>3.4079999999999999</v>
      </c>
      <c r="M27" s="4">
        <v>3.45</v>
      </c>
      <c r="N27" s="4">
        <v>3.4340000000000002</v>
      </c>
      <c r="O27" s="4">
        <v>3.512</v>
      </c>
      <c r="P27" s="4">
        <v>3.7970000000000002</v>
      </c>
      <c r="Q27" s="4">
        <v>4.2560000000000002</v>
      </c>
    </row>
    <row r="28" spans="3:17">
      <c r="D28" t="s">
        <v>2</v>
      </c>
      <c r="E28" t="s">
        <v>27</v>
      </c>
      <c r="F28" s="4">
        <v>45.545000000000002</v>
      </c>
      <c r="G28" s="4">
        <v>45.764000000000003</v>
      </c>
      <c r="H28" s="4">
        <v>45.667000000000002</v>
      </c>
      <c r="I28" s="4">
        <v>45.47</v>
      </c>
      <c r="J28" s="4">
        <v>45.284999999999997</v>
      </c>
      <c r="K28" s="4">
        <v>45.212000000000003</v>
      </c>
      <c r="L28" s="4">
        <v>44.97</v>
      </c>
      <c r="M28" s="4">
        <v>44.798999999999999</v>
      </c>
      <c r="N28" s="4">
        <v>44.92</v>
      </c>
      <c r="O28" s="4">
        <v>43.738</v>
      </c>
      <c r="P28" s="4">
        <v>42.673000000000002</v>
      </c>
      <c r="Q28" s="4">
        <v>42.238</v>
      </c>
    </row>
    <row r="29" spans="3:17">
      <c r="D29" t="s">
        <v>3</v>
      </c>
      <c r="E29" t="s">
        <v>26</v>
      </c>
      <c r="F29" s="4"/>
      <c r="G29" s="4">
        <v>13.984999999999999</v>
      </c>
      <c r="H29" s="4">
        <v>14.005000000000001</v>
      </c>
      <c r="I29" s="4">
        <v>13.895</v>
      </c>
      <c r="J29" s="4">
        <v>13.86</v>
      </c>
      <c r="K29" s="4">
        <v>13.9</v>
      </c>
      <c r="L29" s="4">
        <v>13.85</v>
      </c>
      <c r="M29" s="4">
        <v>13.95</v>
      </c>
      <c r="N29" s="4">
        <v>14.065</v>
      </c>
      <c r="O29" s="4">
        <v>13.885</v>
      </c>
      <c r="P29" s="4">
        <v>13.585000000000001</v>
      </c>
      <c r="Q29" s="4">
        <v>13.725</v>
      </c>
    </row>
    <row r="30" spans="3:17">
      <c r="D30" t="s">
        <v>22</v>
      </c>
      <c r="E30" t="s">
        <v>28</v>
      </c>
      <c r="F30" s="4">
        <v>108.9</v>
      </c>
      <c r="G30" s="4">
        <v>107.7</v>
      </c>
      <c r="H30" s="4">
        <v>107.45</v>
      </c>
      <c r="I30" s="4">
        <v>107.2</v>
      </c>
      <c r="J30" s="4">
        <v>106.95</v>
      </c>
      <c r="K30" s="4">
        <v>107.7</v>
      </c>
      <c r="L30" s="4">
        <v>108.5</v>
      </c>
      <c r="M30" s="4">
        <v>109.3</v>
      </c>
      <c r="N30" s="4">
        <v>110.15</v>
      </c>
      <c r="O30" s="4">
        <v>111</v>
      </c>
      <c r="P30" s="4">
        <v>111.85</v>
      </c>
      <c r="Q30" s="4">
        <v>112.3</v>
      </c>
    </row>
    <row r="31" spans="3:17">
      <c r="D31" t="s">
        <v>23</v>
      </c>
      <c r="E31" t="s">
        <v>29</v>
      </c>
      <c r="F31" s="4"/>
      <c r="G31" s="4">
        <v>72.63</v>
      </c>
      <c r="H31" s="4">
        <v>72.319999999999993</v>
      </c>
      <c r="I31" s="4">
        <v>71.989999999999995</v>
      </c>
      <c r="J31" s="4">
        <v>71.7</v>
      </c>
      <c r="K31" s="4">
        <v>71.44</v>
      </c>
      <c r="L31" s="4">
        <v>71.2</v>
      </c>
      <c r="M31" s="4">
        <v>70.959999999999994</v>
      </c>
      <c r="N31" s="4">
        <v>70.72</v>
      </c>
      <c r="O31" s="4">
        <v>70.489999999999995</v>
      </c>
      <c r="P31" s="4">
        <v>70.27</v>
      </c>
      <c r="Q31" s="4">
        <v>70.069999999999993</v>
      </c>
    </row>
    <row r="32" spans="3:17">
      <c r="D32" t="s">
        <v>24</v>
      </c>
      <c r="E32" t="s">
        <v>27</v>
      </c>
      <c r="F32" s="4">
        <v>114.88</v>
      </c>
      <c r="G32" s="4">
        <v>108.83</v>
      </c>
      <c r="H32" s="4">
        <v>92.75</v>
      </c>
      <c r="I32" s="4">
        <v>80.900000000000006</v>
      </c>
      <c r="J32" s="4">
        <v>72.08</v>
      </c>
      <c r="K32" s="4">
        <v>80.03</v>
      </c>
      <c r="L32" s="4">
        <v>89.5</v>
      </c>
      <c r="M32" s="4">
        <v>87.85</v>
      </c>
      <c r="N32" s="4">
        <v>94.06</v>
      </c>
      <c r="O32" s="4">
        <v>98.14</v>
      </c>
      <c r="P32" s="4">
        <v>107.32</v>
      </c>
      <c r="Q32" s="4">
        <v>111.31</v>
      </c>
    </row>
    <row r="33" spans="4:17">
      <c r="D33" t="s">
        <v>25</v>
      </c>
      <c r="E33" t="s">
        <v>30</v>
      </c>
      <c r="F33" s="4">
        <v>67.900000000000006</v>
      </c>
      <c r="G33" s="4">
        <v>68.08</v>
      </c>
      <c r="H33" s="4">
        <v>68.290000000000006</v>
      </c>
      <c r="I33" s="4">
        <v>68.290000000000006</v>
      </c>
      <c r="J33" s="4"/>
      <c r="K33" s="4">
        <v>68.73</v>
      </c>
      <c r="L33" s="4"/>
      <c r="M33" s="4">
        <v>69.069999999999993</v>
      </c>
      <c r="N33" s="4">
        <v>69.25</v>
      </c>
      <c r="O33" s="4">
        <v>69.25</v>
      </c>
      <c r="P33" s="4"/>
      <c r="Q33" s="4">
        <v>69.680000000000007</v>
      </c>
    </row>
    <row r="34" spans="4:17">
      <c r="D34" t="s">
        <v>32</v>
      </c>
      <c r="E34" t="s">
        <v>31</v>
      </c>
      <c r="F34" s="4"/>
      <c r="G34" s="4"/>
      <c r="H34" s="4">
        <v>38.3125</v>
      </c>
      <c r="I34" s="4">
        <v>39.4375</v>
      </c>
      <c r="J34" s="4">
        <v>40.5625</v>
      </c>
      <c r="K34" s="4">
        <v>41.6875</v>
      </c>
      <c r="L34" s="4">
        <v>42.84375</v>
      </c>
      <c r="M34" s="4">
        <v>44</v>
      </c>
      <c r="N34" s="4">
        <v>45.15625</v>
      </c>
      <c r="O34" s="4">
        <v>46.28125</v>
      </c>
      <c r="P34" s="4">
        <v>47.40625</v>
      </c>
      <c r="Q34" s="4">
        <v>48.53125</v>
      </c>
    </row>
    <row r="35" spans="4:17">
      <c r="D35" t="s">
        <v>21</v>
      </c>
      <c r="E35" t="s">
        <v>27</v>
      </c>
      <c r="F35" s="4">
        <f>0.96*F27/0.293</f>
        <v>11.978703071672356</v>
      </c>
      <c r="G35" s="4">
        <f t="shared" ref="G35:Q35" si="0">0.96*G27/0.293</f>
        <v>10.963003412969284</v>
      </c>
      <c r="H35" s="4">
        <f t="shared" si="0"/>
        <v>9.645870307167236</v>
      </c>
      <c r="I35" s="4">
        <f t="shared" si="0"/>
        <v>9.613105802047782</v>
      </c>
      <c r="J35" s="4">
        <f t="shared" si="0"/>
        <v>9.9145392491467561</v>
      </c>
      <c r="K35" s="4">
        <f t="shared" si="0"/>
        <v>10.556723549488055</v>
      </c>
      <c r="L35" s="4">
        <f t="shared" si="0"/>
        <v>11.166143344709898</v>
      </c>
      <c r="M35" s="4">
        <f t="shared" si="0"/>
        <v>11.303754266211604</v>
      </c>
      <c r="N35" s="4">
        <f t="shared" si="0"/>
        <v>11.251331058020478</v>
      </c>
      <c r="O35" s="4">
        <f t="shared" si="0"/>
        <v>11.506894197952219</v>
      </c>
      <c r="P35" s="4">
        <f t="shared" si="0"/>
        <v>12.440682593856655</v>
      </c>
      <c r="Q35" s="4">
        <f t="shared" si="0"/>
        <v>13.944573378839593</v>
      </c>
    </row>
    <row r="36" spans="4:17">
      <c r="D36" t="s">
        <v>3</v>
      </c>
      <c r="E36" t="s">
        <v>27</v>
      </c>
      <c r="F36" s="4"/>
      <c r="G36" s="4">
        <v>45.821160409556313</v>
      </c>
      <c r="H36" s="4">
        <v>45.886689419795225</v>
      </c>
      <c r="I36" s="4">
        <v>45.526279863481228</v>
      </c>
      <c r="J36" s="4">
        <v>45.411604095563135</v>
      </c>
      <c r="K36" s="4">
        <v>45.542662116040958</v>
      </c>
      <c r="L36" s="4">
        <v>45.37883959044369</v>
      </c>
      <c r="M36" s="4">
        <v>45.706484641638227</v>
      </c>
      <c r="N36" s="4">
        <v>46.083276450511946</v>
      </c>
      <c r="O36" s="4">
        <v>45.493515358361776</v>
      </c>
      <c r="P36" s="4">
        <v>44.510580204778165</v>
      </c>
      <c r="Q36" s="4">
        <v>44.969283276450511</v>
      </c>
    </row>
    <row r="37" spans="4:17"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</row>
    <row r="40" spans="4:17">
      <c r="D40" t="s">
        <v>34</v>
      </c>
      <c r="F40" s="5" t="s">
        <v>9</v>
      </c>
      <c r="G40" s="5" t="s">
        <v>10</v>
      </c>
      <c r="H40" s="5" t="s">
        <v>11</v>
      </c>
      <c r="I40" s="5" t="s">
        <v>12</v>
      </c>
      <c r="J40" s="5" t="s">
        <v>13</v>
      </c>
      <c r="K40" s="5" t="s">
        <v>14</v>
      </c>
      <c r="L40" s="5" t="s">
        <v>15</v>
      </c>
      <c r="M40" s="5" t="s">
        <v>16</v>
      </c>
      <c r="N40" s="5" t="s">
        <v>17</v>
      </c>
      <c r="O40" s="5" t="s">
        <v>18</v>
      </c>
      <c r="P40" s="5" t="s">
        <v>19</v>
      </c>
      <c r="Q40" s="5" t="s">
        <v>20</v>
      </c>
    </row>
    <row r="41" spans="4:17">
      <c r="E41" t="s">
        <v>21</v>
      </c>
      <c r="F41" s="4" cm="1">
        <f t="array" ref="F41:Q41">F35:Q35</f>
        <v>11.978703071672356</v>
      </c>
      <c r="G41">
        <v>10.963003412969284</v>
      </c>
      <c r="H41">
        <v>9.645870307167236</v>
      </c>
      <c r="I41">
        <v>9.613105802047782</v>
      </c>
      <c r="J41">
        <v>9.9145392491467561</v>
      </c>
      <c r="K41">
        <v>10.556723549488055</v>
      </c>
      <c r="L41">
        <v>11.166143344709898</v>
      </c>
      <c r="M41">
        <v>11.303754266211604</v>
      </c>
      <c r="N41">
        <v>11.251331058020478</v>
      </c>
      <c r="O41">
        <v>11.506894197952219</v>
      </c>
      <c r="P41">
        <v>12.440682593856655</v>
      </c>
      <c r="Q41">
        <v>13.944573378839593</v>
      </c>
    </row>
    <row r="42" spans="4:17">
      <c r="E42" t="s">
        <v>33</v>
      </c>
      <c r="F42" s="4" cm="1">
        <f t="array" ref="F42:Q42">F28:Q28</f>
        <v>45.545000000000002</v>
      </c>
      <c r="G42">
        <v>45.764000000000003</v>
      </c>
      <c r="H42">
        <v>45.667000000000002</v>
      </c>
      <c r="I42">
        <v>45.47</v>
      </c>
      <c r="J42">
        <v>45.284999999999997</v>
      </c>
      <c r="K42">
        <v>45.212000000000003</v>
      </c>
      <c r="L42">
        <v>44.97</v>
      </c>
      <c r="M42">
        <v>44.798999999999999</v>
      </c>
      <c r="N42">
        <v>44.92</v>
      </c>
      <c r="O42">
        <v>43.738</v>
      </c>
      <c r="P42">
        <v>42.673000000000002</v>
      </c>
      <c r="Q42">
        <v>42.238</v>
      </c>
    </row>
    <row r="43" spans="4:17">
      <c r="E43" t="s">
        <v>3</v>
      </c>
      <c r="F43" s="4"/>
      <c r="G43" s="4">
        <v>45.821160409556313</v>
      </c>
      <c r="H43" s="4">
        <v>45.886689419795225</v>
      </c>
      <c r="I43" s="4">
        <v>45.526279863481228</v>
      </c>
      <c r="J43" s="4">
        <v>45.411604095563135</v>
      </c>
      <c r="K43" s="4">
        <v>45.542662116040958</v>
      </c>
      <c r="L43" s="4">
        <v>45.37883959044369</v>
      </c>
      <c r="M43" s="4">
        <v>45.706484641638227</v>
      </c>
      <c r="N43" s="4">
        <v>46.083276450511946</v>
      </c>
      <c r="O43" s="4">
        <v>45.493515358361776</v>
      </c>
      <c r="P43" s="4">
        <v>44.510580204778165</v>
      </c>
      <c r="Q43" s="4">
        <v>44.969283276450511</v>
      </c>
    </row>
    <row r="46" spans="4:17">
      <c r="D46" t="s">
        <v>35</v>
      </c>
      <c r="F46" s="5" t="s">
        <v>9</v>
      </c>
      <c r="G46" s="5" t="s">
        <v>10</v>
      </c>
      <c r="H46" s="5" t="s">
        <v>11</v>
      </c>
      <c r="I46" s="5" t="s">
        <v>12</v>
      </c>
      <c r="J46" s="5" t="s">
        <v>13</v>
      </c>
      <c r="K46" s="5" t="s">
        <v>14</v>
      </c>
      <c r="L46" s="5" t="s">
        <v>15</v>
      </c>
      <c r="M46" s="5" t="s">
        <v>16</v>
      </c>
      <c r="N46" s="5" t="s">
        <v>17</v>
      </c>
      <c r="O46" s="5" t="s">
        <v>18</v>
      </c>
      <c r="P46" s="5" t="s">
        <v>19</v>
      </c>
      <c r="Q46" s="5" t="s">
        <v>20</v>
      </c>
    </row>
    <row r="47" spans="4:17">
      <c r="E47" t="s">
        <v>24</v>
      </c>
      <c r="F47" s="4">
        <f>F32</f>
        <v>114.88</v>
      </c>
      <c r="G47" s="4">
        <f t="shared" ref="G47:Q47" si="1">G32</f>
        <v>108.83</v>
      </c>
      <c r="H47" s="4">
        <f t="shared" si="1"/>
        <v>92.75</v>
      </c>
      <c r="I47" s="4">
        <f t="shared" si="1"/>
        <v>80.900000000000006</v>
      </c>
      <c r="J47" s="4">
        <f t="shared" si="1"/>
        <v>72.08</v>
      </c>
      <c r="K47" s="4">
        <f t="shared" si="1"/>
        <v>80.03</v>
      </c>
      <c r="L47" s="4">
        <f t="shared" si="1"/>
        <v>89.5</v>
      </c>
      <c r="M47" s="4">
        <f t="shared" si="1"/>
        <v>87.85</v>
      </c>
      <c r="N47" s="4">
        <f t="shared" si="1"/>
        <v>94.06</v>
      </c>
      <c r="O47" s="4">
        <f t="shared" si="1"/>
        <v>98.14</v>
      </c>
      <c r="P47" s="4">
        <f t="shared" si="1"/>
        <v>107.32</v>
      </c>
      <c r="Q47" s="4">
        <f t="shared" si="1"/>
        <v>111.31</v>
      </c>
    </row>
    <row r="48" spans="4:17">
      <c r="E48" t="s">
        <v>36</v>
      </c>
      <c r="F48" s="4">
        <f>F28/0.5</f>
        <v>91.09</v>
      </c>
      <c r="G48" s="4">
        <f t="shared" ref="G48:Q48" si="2">G28/0.5</f>
        <v>91.528000000000006</v>
      </c>
      <c r="H48" s="4">
        <f t="shared" si="2"/>
        <v>91.334000000000003</v>
      </c>
      <c r="I48" s="4">
        <f t="shared" si="2"/>
        <v>90.94</v>
      </c>
      <c r="J48" s="4">
        <f t="shared" si="2"/>
        <v>90.57</v>
      </c>
      <c r="K48" s="4">
        <f t="shared" si="2"/>
        <v>90.424000000000007</v>
      </c>
      <c r="L48" s="4">
        <f t="shared" si="2"/>
        <v>89.94</v>
      </c>
      <c r="M48" s="4">
        <f t="shared" si="2"/>
        <v>89.597999999999999</v>
      </c>
      <c r="N48" s="4">
        <f t="shared" si="2"/>
        <v>89.84</v>
      </c>
      <c r="O48" s="4">
        <f t="shared" si="2"/>
        <v>87.475999999999999</v>
      </c>
      <c r="P48" s="4">
        <f t="shared" si="2"/>
        <v>85.346000000000004</v>
      </c>
      <c r="Q48" s="4">
        <f t="shared" si="2"/>
        <v>84.475999999999999</v>
      </c>
    </row>
    <row r="49" spans="4:17"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</row>
    <row r="54" spans="4:17">
      <c r="D54" t="s">
        <v>35</v>
      </c>
      <c r="F54" s="5" t="s">
        <v>9</v>
      </c>
      <c r="G54" s="5" t="s">
        <v>10</v>
      </c>
      <c r="H54" s="5" t="s">
        <v>11</v>
      </c>
      <c r="I54" s="5" t="s">
        <v>12</v>
      </c>
      <c r="J54" s="5" t="s">
        <v>13</v>
      </c>
      <c r="K54" s="5" t="s">
        <v>14</v>
      </c>
      <c r="L54" s="5" t="s">
        <v>15</v>
      </c>
      <c r="M54" s="5" t="s">
        <v>16</v>
      </c>
      <c r="N54" s="5" t="s">
        <v>17</v>
      </c>
      <c r="O54" s="5" t="s">
        <v>18</v>
      </c>
      <c r="P54" s="5" t="s">
        <v>19</v>
      </c>
      <c r="Q54" s="5" t="s">
        <v>20</v>
      </c>
    </row>
    <row r="55" spans="4:17">
      <c r="E55" t="s">
        <v>37</v>
      </c>
      <c r="F55" s="4">
        <f>F28</f>
        <v>45.545000000000002</v>
      </c>
      <c r="G55" s="4">
        <f t="shared" ref="G55:Q55" si="3">G28</f>
        <v>45.764000000000003</v>
      </c>
      <c r="H55" s="4">
        <f t="shared" si="3"/>
        <v>45.667000000000002</v>
      </c>
      <c r="I55" s="4">
        <f t="shared" si="3"/>
        <v>45.47</v>
      </c>
      <c r="J55" s="4">
        <f t="shared" si="3"/>
        <v>45.284999999999997</v>
      </c>
      <c r="K55" s="4">
        <f t="shared" si="3"/>
        <v>45.212000000000003</v>
      </c>
      <c r="L55" s="4">
        <f t="shared" si="3"/>
        <v>44.97</v>
      </c>
      <c r="M55" s="4">
        <f t="shared" si="3"/>
        <v>44.798999999999999</v>
      </c>
      <c r="N55" s="4">
        <f t="shared" si="3"/>
        <v>44.92</v>
      </c>
      <c r="O55" s="4">
        <f t="shared" si="3"/>
        <v>43.738</v>
      </c>
      <c r="P55" s="4">
        <f t="shared" si="3"/>
        <v>42.673000000000002</v>
      </c>
      <c r="Q55" s="4">
        <f t="shared" si="3"/>
        <v>42.238</v>
      </c>
    </row>
    <row r="56" spans="4:17">
      <c r="E56" t="s">
        <v>38</v>
      </c>
      <c r="F56" s="4">
        <f>0.9*(F30/6.39)</f>
        <v>15.338028169014088</v>
      </c>
      <c r="G56" s="4">
        <f t="shared" ref="G56:Q56" si="4">0.9*(G30/6.39)</f>
        <v>15.169014084507044</v>
      </c>
      <c r="H56" s="4">
        <f t="shared" si="4"/>
        <v>15.133802816901408</v>
      </c>
      <c r="I56" s="4">
        <f t="shared" si="4"/>
        <v>15.098591549295776</v>
      </c>
      <c r="J56" s="4">
        <f t="shared" si="4"/>
        <v>15.063380281690142</v>
      </c>
      <c r="K56" s="4">
        <f t="shared" si="4"/>
        <v>15.169014084507044</v>
      </c>
      <c r="L56" s="4">
        <f t="shared" si="4"/>
        <v>15.281690140845072</v>
      </c>
      <c r="M56" s="4">
        <f t="shared" si="4"/>
        <v>15.394366197183102</v>
      </c>
      <c r="N56" s="4">
        <f t="shared" si="4"/>
        <v>15.514084507042256</v>
      </c>
      <c r="O56" s="4">
        <f t="shared" si="4"/>
        <v>15.63380281690141</v>
      </c>
      <c r="P56" s="4">
        <f t="shared" si="4"/>
        <v>15.753521126760564</v>
      </c>
      <c r="Q56" s="4">
        <f t="shared" si="4"/>
        <v>15.816901408450706</v>
      </c>
    </row>
  </sheetData>
  <phoneticPr fontId="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D4E20-CFB1-0945-BD49-8DB9F8870FFE}">
  <dimension ref="C4:P14"/>
  <sheetViews>
    <sheetView topLeftCell="B1" zoomScale="131" workbookViewId="0">
      <selection activeCell="F21" sqref="F21"/>
    </sheetView>
  </sheetViews>
  <sheetFormatPr baseColWidth="10" defaultRowHeight="16"/>
  <cols>
    <col min="3" max="3" width="18.83203125" customWidth="1"/>
  </cols>
  <sheetData>
    <row r="4" spans="3:16" ht="17" thickBot="1">
      <c r="C4" s="6"/>
      <c r="D4" s="6"/>
      <c r="E4" s="7" t="s">
        <v>9</v>
      </c>
      <c r="F4" s="7" t="s">
        <v>10</v>
      </c>
      <c r="G4" s="7" t="s">
        <v>11</v>
      </c>
      <c r="H4" s="7" t="s">
        <v>12</v>
      </c>
      <c r="I4" s="7" t="s">
        <v>13</v>
      </c>
      <c r="J4" s="7" t="s">
        <v>14</v>
      </c>
      <c r="K4" s="7" t="s">
        <v>15</v>
      </c>
      <c r="L4" s="7" t="s">
        <v>16</v>
      </c>
      <c r="M4" s="7" t="s">
        <v>17</v>
      </c>
      <c r="N4" s="7" t="s">
        <v>18</v>
      </c>
      <c r="O4" s="7" t="s">
        <v>19</v>
      </c>
      <c r="P4" s="7" t="s">
        <v>20</v>
      </c>
    </row>
    <row r="5" spans="3:16">
      <c r="C5" s="17" t="s">
        <v>21</v>
      </c>
      <c r="D5" s="18" t="s">
        <v>26</v>
      </c>
      <c r="E5" s="9">
        <v>3.7</v>
      </c>
      <c r="F5" s="10">
        <v>3.3</v>
      </c>
      <c r="G5" s="10">
        <v>2.9</v>
      </c>
      <c r="H5" s="10">
        <v>2.9</v>
      </c>
      <c r="I5" s="10">
        <v>3</v>
      </c>
      <c r="J5" s="10">
        <v>3.2</v>
      </c>
      <c r="K5" s="10">
        <v>3.4</v>
      </c>
      <c r="L5" s="10">
        <v>3.5</v>
      </c>
      <c r="M5" s="10">
        <v>3.4</v>
      </c>
      <c r="N5" s="10">
        <v>3.5</v>
      </c>
      <c r="O5" s="10">
        <v>3.8</v>
      </c>
      <c r="P5" s="11">
        <v>4.3</v>
      </c>
    </row>
    <row r="6" spans="3:16">
      <c r="C6" s="19" t="s">
        <v>2</v>
      </c>
      <c r="D6" s="20" t="s">
        <v>27</v>
      </c>
      <c r="E6" s="12">
        <v>45.5</v>
      </c>
      <c r="F6" s="8">
        <v>45.8</v>
      </c>
      <c r="G6" s="8">
        <v>45.7</v>
      </c>
      <c r="H6" s="8">
        <v>45.5</v>
      </c>
      <c r="I6" s="8">
        <v>45.3</v>
      </c>
      <c r="J6" s="8">
        <v>45.2</v>
      </c>
      <c r="K6" s="8">
        <v>45</v>
      </c>
      <c r="L6" s="8">
        <v>44.8</v>
      </c>
      <c r="M6" s="8">
        <v>44.9</v>
      </c>
      <c r="N6" s="8">
        <v>43.7</v>
      </c>
      <c r="O6" s="8">
        <v>42.7</v>
      </c>
      <c r="P6" s="13">
        <v>42.2</v>
      </c>
    </row>
    <row r="7" spans="3:16">
      <c r="C7" s="19" t="s">
        <v>3</v>
      </c>
      <c r="D7" s="20" t="s">
        <v>26</v>
      </c>
      <c r="E7" s="12"/>
      <c r="F7" s="8">
        <v>14</v>
      </c>
      <c r="G7" s="8">
        <v>14</v>
      </c>
      <c r="H7" s="8">
        <v>13.9</v>
      </c>
      <c r="I7" s="8">
        <v>13.9</v>
      </c>
      <c r="J7" s="8">
        <v>13.9</v>
      </c>
      <c r="K7" s="8">
        <v>13.9</v>
      </c>
      <c r="L7" s="8">
        <v>14</v>
      </c>
      <c r="M7" s="8">
        <v>14.1</v>
      </c>
      <c r="N7" s="8">
        <v>13.9</v>
      </c>
      <c r="O7" s="8">
        <v>13.6</v>
      </c>
      <c r="P7" s="13">
        <v>13.7</v>
      </c>
    </row>
    <row r="8" spans="3:16">
      <c r="C8" s="19" t="s">
        <v>22</v>
      </c>
      <c r="D8" s="20" t="s">
        <v>28</v>
      </c>
      <c r="E8" s="12">
        <v>108.9</v>
      </c>
      <c r="F8" s="8">
        <v>107.7</v>
      </c>
      <c r="G8" s="8">
        <v>107.5</v>
      </c>
      <c r="H8" s="8">
        <v>107.2</v>
      </c>
      <c r="I8" s="8">
        <v>107</v>
      </c>
      <c r="J8" s="8">
        <v>107.7</v>
      </c>
      <c r="K8" s="8">
        <v>108.5</v>
      </c>
      <c r="L8" s="8">
        <v>109.3</v>
      </c>
      <c r="M8" s="8">
        <v>110.2</v>
      </c>
      <c r="N8" s="8">
        <v>111</v>
      </c>
      <c r="O8" s="8">
        <v>111.9</v>
      </c>
      <c r="P8" s="13">
        <v>112.3</v>
      </c>
    </row>
    <row r="9" spans="3:16">
      <c r="C9" s="19" t="s">
        <v>23</v>
      </c>
      <c r="D9" s="20" t="s">
        <v>29</v>
      </c>
      <c r="E9" s="12"/>
      <c r="F9" s="8">
        <v>72.599999999999994</v>
      </c>
      <c r="G9" s="8">
        <v>72.3</v>
      </c>
      <c r="H9" s="8">
        <v>72</v>
      </c>
      <c r="I9" s="8">
        <v>71.7</v>
      </c>
      <c r="J9" s="8">
        <v>71.400000000000006</v>
      </c>
      <c r="K9" s="8">
        <v>71.2</v>
      </c>
      <c r="L9" s="8">
        <v>71</v>
      </c>
      <c r="M9" s="8">
        <v>70.7</v>
      </c>
      <c r="N9" s="8">
        <v>70.5</v>
      </c>
      <c r="O9" s="8">
        <v>70.3</v>
      </c>
      <c r="P9" s="13">
        <v>70.099999999999994</v>
      </c>
    </row>
    <row r="10" spans="3:16">
      <c r="C10" s="19" t="s">
        <v>24</v>
      </c>
      <c r="D10" s="20" t="s">
        <v>27</v>
      </c>
      <c r="E10" s="12">
        <v>114.9</v>
      </c>
      <c r="F10" s="8">
        <v>108.8</v>
      </c>
      <c r="G10" s="8">
        <v>92.8</v>
      </c>
      <c r="H10" s="8">
        <v>80.900000000000006</v>
      </c>
      <c r="I10" s="8">
        <v>72.099999999999994</v>
      </c>
      <c r="J10" s="8">
        <v>80</v>
      </c>
      <c r="K10" s="8">
        <v>89.5</v>
      </c>
      <c r="L10" s="8">
        <v>87.9</v>
      </c>
      <c r="M10" s="8">
        <v>94.1</v>
      </c>
      <c r="N10" s="8">
        <v>98.1</v>
      </c>
      <c r="O10" s="8">
        <v>107.3</v>
      </c>
      <c r="P10" s="13">
        <v>111.3</v>
      </c>
    </row>
    <row r="11" spans="3:16">
      <c r="C11" s="19" t="s">
        <v>25</v>
      </c>
      <c r="D11" s="20" t="s">
        <v>30</v>
      </c>
      <c r="E11" s="12">
        <v>67.900000000000006</v>
      </c>
      <c r="F11" s="8">
        <v>68.099999999999994</v>
      </c>
      <c r="G11" s="8">
        <v>68.3</v>
      </c>
      <c r="H11" s="8">
        <v>68.3</v>
      </c>
      <c r="I11" s="8"/>
      <c r="J11" s="8">
        <v>68.7</v>
      </c>
      <c r="K11" s="8"/>
      <c r="L11" s="8">
        <v>69.099999999999994</v>
      </c>
      <c r="M11" s="8">
        <v>69.3</v>
      </c>
      <c r="N11" s="8">
        <v>69.3</v>
      </c>
      <c r="O11" s="8"/>
      <c r="P11" s="13">
        <v>69.7</v>
      </c>
    </row>
    <row r="12" spans="3:16">
      <c r="C12" s="19" t="s">
        <v>32</v>
      </c>
      <c r="D12" s="20" t="s">
        <v>31</v>
      </c>
      <c r="E12" s="12"/>
      <c r="F12" s="8"/>
      <c r="G12" s="8">
        <v>38.299999999999997</v>
      </c>
      <c r="H12" s="8">
        <v>39.4</v>
      </c>
      <c r="I12" s="8">
        <v>40.6</v>
      </c>
      <c r="J12" s="8">
        <v>41.7</v>
      </c>
      <c r="K12" s="8">
        <v>42.8</v>
      </c>
      <c r="L12" s="8">
        <v>44</v>
      </c>
      <c r="M12" s="8">
        <v>45.2</v>
      </c>
      <c r="N12" s="8">
        <v>46.3</v>
      </c>
      <c r="O12" s="8">
        <v>47.4</v>
      </c>
      <c r="P12" s="13">
        <v>48.5</v>
      </c>
    </row>
    <row r="13" spans="3:16">
      <c r="C13" s="19" t="s">
        <v>21</v>
      </c>
      <c r="D13" s="20" t="s">
        <v>27</v>
      </c>
      <c r="E13" s="12">
        <v>12</v>
      </c>
      <c r="F13" s="8">
        <v>11</v>
      </c>
      <c r="G13" s="8">
        <v>9.6</v>
      </c>
      <c r="H13" s="8">
        <v>9.6</v>
      </c>
      <c r="I13" s="8">
        <v>9.9</v>
      </c>
      <c r="J13" s="8">
        <v>10.6</v>
      </c>
      <c r="K13" s="8">
        <v>11.2</v>
      </c>
      <c r="L13" s="8">
        <v>11.3</v>
      </c>
      <c r="M13" s="8">
        <v>11.3</v>
      </c>
      <c r="N13" s="8">
        <v>11.5</v>
      </c>
      <c r="O13" s="8">
        <v>12.4</v>
      </c>
      <c r="P13" s="13">
        <v>13.9</v>
      </c>
    </row>
    <row r="14" spans="3:16" ht="17" thickBot="1">
      <c r="C14" s="21" t="s">
        <v>3</v>
      </c>
      <c r="D14" s="22" t="s">
        <v>27</v>
      </c>
      <c r="E14" s="14"/>
      <c r="F14" s="15">
        <v>45.8</v>
      </c>
      <c r="G14" s="15">
        <v>45.9</v>
      </c>
      <c r="H14" s="15">
        <v>45.5</v>
      </c>
      <c r="I14" s="15">
        <v>45.4</v>
      </c>
      <c r="J14" s="15">
        <v>45.5</v>
      </c>
      <c r="K14" s="15">
        <v>45.4</v>
      </c>
      <c r="L14" s="15">
        <v>45.7</v>
      </c>
      <c r="M14" s="15">
        <v>46.1</v>
      </c>
      <c r="N14" s="15">
        <v>45.5</v>
      </c>
      <c r="O14" s="15">
        <v>44.5</v>
      </c>
      <c r="P14" s="16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tablolar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Barış Sanlı</dc:creator>
  <cp:lastModifiedBy>Barış Sanlı</cp:lastModifiedBy>
  <dcterms:created xsi:type="dcterms:W3CDTF">2024-12-25T15:21:56Z</dcterms:created>
  <dcterms:modified xsi:type="dcterms:W3CDTF">2024-12-25T15:59:38Z</dcterms:modified>
</cp:coreProperties>
</file>