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bs/Documents/calismalar/enerjiistatistiknotları/"/>
    </mc:Choice>
  </mc:AlternateContent>
  <xr:revisionPtr revIDLastSave="0" documentId="13_ncr:1_{B678400E-792B-0242-A65E-B0092842F93C}" xr6:coauthVersionLast="47" xr6:coauthVersionMax="47" xr10:uidLastSave="{00000000-0000-0000-0000-000000000000}"/>
  <bookViews>
    <workbookView xWindow="0" yWindow="500" windowWidth="38380" windowHeight="22560" activeTab="1" xr2:uid="{00000000-000D-0000-FFFF-FFFF00000000}"/>
  </bookViews>
  <sheets>
    <sheet name="BİN TEP 2023" sheetId="2" r:id="rId1"/>
    <sheet name="tablolar-PJ" sheetId="3" r:id="rId2"/>
  </sheets>
  <definedNames>
    <definedName name="Brennstoff" localSheetId="0">#REF!</definedName>
    <definedName name="Brennstoff">#REF!</definedName>
    <definedName name="Kraftwerke" localSheetId="0">#REF!</definedName>
    <definedName name="Kraftwerke">#REF!</definedName>
    <definedName name="_xlnm.Print_Area" localSheetId="0">'BİN TEP 2023'!$A$1:$AL$82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9" i="3" l="1"/>
  <c r="P59" i="3"/>
  <c r="Q59" i="3"/>
  <c r="R59" i="3"/>
  <c r="U41" i="3"/>
  <c r="T59" i="3"/>
  <c r="Q70" i="3"/>
  <c r="AM7" i="2"/>
  <c r="AN7" i="2"/>
  <c r="AO7" i="2"/>
  <c r="AM8" i="2"/>
  <c r="AN8" i="2"/>
  <c r="AO8" i="2"/>
  <c r="AM9" i="2"/>
  <c r="AN9" i="2"/>
  <c r="AO9" i="2"/>
  <c r="AM10" i="2"/>
  <c r="AN10" i="2"/>
  <c r="AO10" i="2"/>
  <c r="AM11" i="2"/>
  <c r="AN11" i="2"/>
  <c r="AO11" i="2"/>
  <c r="AM12" i="2"/>
  <c r="AN12" i="2"/>
  <c r="AO12" i="2"/>
  <c r="AM13" i="2"/>
  <c r="AN13" i="2"/>
  <c r="AO13" i="2"/>
  <c r="AM14" i="2"/>
  <c r="AN14" i="2"/>
  <c r="AO14" i="2"/>
  <c r="AM15" i="2"/>
  <c r="AN15" i="2"/>
  <c r="AO15" i="2"/>
  <c r="AM16" i="2"/>
  <c r="AN16" i="2"/>
  <c r="AO16" i="2"/>
  <c r="AM17" i="2"/>
  <c r="AN17" i="2"/>
  <c r="AO17" i="2"/>
  <c r="AM18" i="2"/>
  <c r="AN18" i="2"/>
  <c r="AO18" i="2"/>
  <c r="AM19" i="2"/>
  <c r="AN19" i="2"/>
  <c r="AO19" i="2"/>
  <c r="AM20" i="2"/>
  <c r="AN20" i="2"/>
  <c r="AO20" i="2"/>
  <c r="AM21" i="2"/>
  <c r="AN21" i="2"/>
  <c r="AO21" i="2"/>
  <c r="AM22" i="2"/>
  <c r="AN22" i="2"/>
  <c r="AO22" i="2"/>
  <c r="AM23" i="2"/>
  <c r="AN23" i="2"/>
  <c r="AO23" i="2"/>
  <c r="AM24" i="2"/>
  <c r="AN24" i="2"/>
  <c r="AO24" i="2"/>
  <c r="AM25" i="2"/>
  <c r="AN25" i="2"/>
  <c r="AO25" i="2"/>
  <c r="AM26" i="2"/>
  <c r="AN26" i="2"/>
  <c r="AO26" i="2"/>
  <c r="AM27" i="2"/>
  <c r="AN27" i="2"/>
  <c r="AO27" i="2"/>
  <c r="AM28" i="2"/>
  <c r="AN28" i="2"/>
  <c r="AO28" i="2"/>
  <c r="AM29" i="2"/>
  <c r="AN29" i="2"/>
  <c r="AO29" i="2"/>
  <c r="AM30" i="2"/>
  <c r="AN30" i="2"/>
  <c r="AO30" i="2"/>
  <c r="AM31" i="2"/>
  <c r="AN31" i="2"/>
  <c r="AO31" i="2"/>
  <c r="AM32" i="2"/>
  <c r="AN32" i="2"/>
  <c r="AO32" i="2"/>
  <c r="AM33" i="2"/>
  <c r="AN33" i="2"/>
  <c r="AO33" i="2"/>
  <c r="AM34" i="2"/>
  <c r="AN34" i="2"/>
  <c r="AO34" i="2"/>
  <c r="AM35" i="2"/>
  <c r="AN35" i="2"/>
  <c r="AO35" i="2"/>
  <c r="AM36" i="2"/>
  <c r="AN36" i="2"/>
  <c r="AO36" i="2"/>
  <c r="AM37" i="2"/>
  <c r="AN37" i="2"/>
  <c r="AO37" i="2"/>
  <c r="AM38" i="2"/>
  <c r="AN38" i="2"/>
  <c r="AO38" i="2"/>
  <c r="AM39" i="2"/>
  <c r="AN39" i="2"/>
  <c r="AO39" i="2"/>
  <c r="AM40" i="2"/>
  <c r="AN40" i="2"/>
  <c r="AO40" i="2"/>
  <c r="AM41" i="2"/>
  <c r="AN41" i="2"/>
  <c r="AO41" i="2"/>
  <c r="AM42" i="2"/>
  <c r="AN42" i="2"/>
  <c r="AO42" i="2"/>
  <c r="AM43" i="2"/>
  <c r="AN43" i="2"/>
  <c r="AO43" i="2"/>
  <c r="AM44" i="2"/>
  <c r="AN44" i="2"/>
  <c r="AO44" i="2"/>
  <c r="AM45" i="2"/>
  <c r="AN45" i="2"/>
  <c r="AO45" i="2"/>
  <c r="AM46" i="2"/>
  <c r="AN46" i="2"/>
  <c r="AO46" i="2"/>
  <c r="AM47" i="2"/>
  <c r="AN47" i="2"/>
  <c r="AO47" i="2"/>
  <c r="AM48" i="2"/>
  <c r="AN48" i="2"/>
  <c r="AO48" i="2"/>
  <c r="AM49" i="2"/>
  <c r="AN49" i="2"/>
  <c r="AO49" i="2"/>
  <c r="AM50" i="2"/>
  <c r="AN50" i="2"/>
  <c r="AO50" i="2"/>
  <c r="AM51" i="2"/>
  <c r="AN51" i="2"/>
  <c r="AO51" i="2"/>
  <c r="AM52" i="2"/>
  <c r="AN52" i="2"/>
  <c r="AO52" i="2"/>
  <c r="AM53" i="2"/>
  <c r="AN53" i="2"/>
  <c r="AO53" i="2"/>
  <c r="AM54" i="2"/>
  <c r="AN54" i="2"/>
  <c r="AO54" i="2"/>
  <c r="AM55" i="2"/>
  <c r="AN55" i="2"/>
  <c r="AO55" i="2"/>
  <c r="AM56" i="2"/>
  <c r="AN56" i="2"/>
  <c r="AO56" i="2"/>
  <c r="AM57" i="2"/>
  <c r="AN57" i="2"/>
  <c r="AO57" i="2"/>
  <c r="AM58" i="2"/>
  <c r="AN58" i="2"/>
  <c r="AO58" i="2"/>
  <c r="AM59" i="2"/>
  <c r="AN59" i="2"/>
  <c r="AO59" i="2"/>
  <c r="AM60" i="2"/>
  <c r="AN60" i="2"/>
  <c r="AO60" i="2"/>
  <c r="AM61" i="2"/>
  <c r="AN61" i="2"/>
  <c r="AO61" i="2"/>
  <c r="AM62" i="2"/>
  <c r="AN62" i="2"/>
  <c r="AO62" i="2"/>
  <c r="AM63" i="2"/>
  <c r="AN63" i="2"/>
  <c r="AO63" i="2"/>
  <c r="AM64" i="2"/>
  <c r="AN64" i="2"/>
  <c r="AO64" i="2"/>
  <c r="AM65" i="2"/>
  <c r="AN65" i="2"/>
  <c r="AO65" i="2"/>
  <c r="AM66" i="2"/>
  <c r="AN66" i="2"/>
  <c r="AO66" i="2"/>
  <c r="AM67" i="2"/>
  <c r="AN67" i="2"/>
  <c r="AO67" i="2"/>
  <c r="AM68" i="2"/>
  <c r="AN68" i="2"/>
  <c r="AO68" i="2"/>
  <c r="AM69" i="2"/>
  <c r="AN69" i="2"/>
  <c r="AO69" i="2"/>
  <c r="AM70" i="2"/>
  <c r="AN70" i="2"/>
  <c r="AO70" i="2"/>
  <c r="AM71" i="2"/>
  <c r="AN71" i="2"/>
  <c r="AO71" i="2"/>
  <c r="AM72" i="2"/>
  <c r="AN72" i="2"/>
  <c r="AO72" i="2"/>
  <c r="AM73" i="2"/>
  <c r="AN73" i="2"/>
  <c r="AO73" i="2"/>
  <c r="AM74" i="2"/>
  <c r="AN74" i="2"/>
  <c r="AO74" i="2"/>
  <c r="AO6" i="2"/>
  <c r="AN6" i="2"/>
  <c r="AM6" i="2"/>
  <c r="U61" i="3"/>
  <c r="U62" i="3"/>
  <c r="U63" i="3"/>
  <c r="U64" i="3"/>
  <c r="U65" i="3"/>
  <c r="U66" i="3"/>
  <c r="U67" i="3"/>
  <c r="U59" i="3"/>
  <c r="U60" i="3"/>
  <c r="U55" i="3"/>
  <c r="U56" i="3"/>
  <c r="U57" i="3"/>
  <c r="U58" i="3"/>
  <c r="T60" i="3"/>
  <c r="K21" i="3"/>
  <c r="K13" i="3"/>
  <c r="U13" i="3" s="1"/>
  <c r="T42" i="3" s="1"/>
  <c r="K17" i="3"/>
  <c r="K16" i="3"/>
  <c r="S64" i="3"/>
  <c r="P44" i="3"/>
  <c r="S48" i="3"/>
  <c r="T48" i="3"/>
  <c r="T65" i="3" s="1"/>
  <c r="T36" i="3"/>
  <c r="S36" i="3"/>
  <c r="R36" i="3"/>
  <c r="Q36" i="3"/>
  <c r="P36" i="3"/>
  <c r="Q30" i="3"/>
  <c r="R30" i="3"/>
  <c r="P30" i="3"/>
  <c r="P26" i="3"/>
  <c r="Q26" i="3"/>
  <c r="R26" i="3"/>
  <c r="S26" i="3"/>
  <c r="T26" i="3"/>
  <c r="O26" i="3"/>
  <c r="O8" i="3"/>
  <c r="P8" i="3"/>
  <c r="Q8" i="3"/>
  <c r="P38" i="3" s="1"/>
  <c r="R8" i="3"/>
  <c r="Q38" i="3" s="1"/>
  <c r="S8" i="3"/>
  <c r="R38" i="3" s="1"/>
  <c r="T8" i="3"/>
  <c r="S38" i="3" s="1"/>
  <c r="U8" i="3"/>
  <c r="T38" i="3" s="1"/>
  <c r="T56" i="3" s="1"/>
  <c r="O9" i="3"/>
  <c r="P9" i="3"/>
  <c r="Q9" i="3"/>
  <c r="P39" i="3" s="1"/>
  <c r="P57" i="3" s="1"/>
  <c r="R9" i="3"/>
  <c r="Q39" i="3" s="1"/>
  <c r="S9" i="3"/>
  <c r="R39" i="3" s="1"/>
  <c r="T9" i="3"/>
  <c r="S39" i="3" s="1"/>
  <c r="U9" i="3"/>
  <c r="T39" i="3" s="1"/>
  <c r="T57" i="3" s="1"/>
  <c r="O10" i="3"/>
  <c r="P10" i="3"/>
  <c r="Q10" i="3"/>
  <c r="P40" i="3" s="1"/>
  <c r="P58" i="3" s="1"/>
  <c r="R10" i="3"/>
  <c r="Q40" i="3" s="1"/>
  <c r="Q58" i="3" s="1"/>
  <c r="S10" i="3"/>
  <c r="R40" i="3" s="1"/>
  <c r="R58" i="3" s="1"/>
  <c r="T10" i="3"/>
  <c r="S40" i="3" s="1"/>
  <c r="U10" i="3"/>
  <c r="T40" i="3" s="1"/>
  <c r="T58" i="3" s="1"/>
  <c r="O12" i="3"/>
  <c r="P12" i="3"/>
  <c r="Q12" i="3"/>
  <c r="P41" i="3" s="1"/>
  <c r="R12" i="3"/>
  <c r="Q41" i="3" s="1"/>
  <c r="S12" i="3"/>
  <c r="R41" i="3" s="1"/>
  <c r="T12" i="3"/>
  <c r="S41" i="3" s="1"/>
  <c r="S59" i="3" s="1"/>
  <c r="U12" i="3"/>
  <c r="T41" i="3" s="1"/>
  <c r="O13" i="3"/>
  <c r="P13" i="3"/>
  <c r="Q13" i="3"/>
  <c r="P42" i="3" s="1"/>
  <c r="R13" i="3"/>
  <c r="Q42" i="3" s="1"/>
  <c r="S13" i="3"/>
  <c r="R42" i="3" s="1"/>
  <c r="T13" i="3"/>
  <c r="S42" i="3" s="1"/>
  <c r="O16" i="3"/>
  <c r="P16" i="3"/>
  <c r="Q16" i="3"/>
  <c r="P43" i="3" s="1"/>
  <c r="P60" i="3" s="1"/>
  <c r="R16" i="3"/>
  <c r="Q43" i="3" s="1"/>
  <c r="Q60" i="3" s="1"/>
  <c r="S16" i="3"/>
  <c r="R43" i="3" s="1"/>
  <c r="R60" i="3" s="1"/>
  <c r="T16" i="3"/>
  <c r="S43" i="3" s="1"/>
  <c r="S60" i="3" s="1"/>
  <c r="U16" i="3"/>
  <c r="T43" i="3" s="1"/>
  <c r="O17" i="3"/>
  <c r="O44" i="3" s="1"/>
  <c r="P17" i="3"/>
  <c r="Q17" i="3"/>
  <c r="R17" i="3"/>
  <c r="Q44" i="3" s="1"/>
  <c r="S17" i="3"/>
  <c r="R44" i="3" s="1"/>
  <c r="T17" i="3"/>
  <c r="S44" i="3" s="1"/>
  <c r="U17" i="3"/>
  <c r="T44" i="3" s="1"/>
  <c r="T61" i="3" s="1"/>
  <c r="O18" i="3"/>
  <c r="P18" i="3"/>
  <c r="Q18" i="3"/>
  <c r="P45" i="3" s="1"/>
  <c r="R18" i="3"/>
  <c r="Q45" i="3" s="1"/>
  <c r="S18" i="3"/>
  <c r="R45" i="3" s="1"/>
  <c r="T18" i="3"/>
  <c r="S45" i="3" s="1"/>
  <c r="U18" i="3"/>
  <c r="T45" i="3" s="1"/>
  <c r="T62" i="3" s="1"/>
  <c r="O19" i="3"/>
  <c r="O46" i="3" s="1"/>
  <c r="P19" i="3"/>
  <c r="Q19" i="3"/>
  <c r="P46" i="3" s="1"/>
  <c r="P63" i="3" s="1"/>
  <c r="R19" i="3"/>
  <c r="Q46" i="3" s="1"/>
  <c r="S19" i="3"/>
  <c r="R46" i="3" s="1"/>
  <c r="T19" i="3"/>
  <c r="S46" i="3" s="1"/>
  <c r="U19" i="3"/>
  <c r="T46" i="3" s="1"/>
  <c r="T63" i="3" s="1"/>
  <c r="O20" i="3"/>
  <c r="P20" i="3"/>
  <c r="Q20" i="3"/>
  <c r="P47" i="3" s="1"/>
  <c r="P64" i="3" s="1"/>
  <c r="R20" i="3"/>
  <c r="Q47" i="3" s="1"/>
  <c r="Q64" i="3" s="1"/>
  <c r="S20" i="3"/>
  <c r="R47" i="3" s="1"/>
  <c r="T20" i="3"/>
  <c r="S47" i="3" s="1"/>
  <c r="U20" i="3"/>
  <c r="T47" i="3" s="1"/>
  <c r="T64" i="3" s="1"/>
  <c r="O21" i="3"/>
  <c r="P21" i="3"/>
  <c r="Q21" i="3"/>
  <c r="P48" i="3" s="1"/>
  <c r="P65" i="3" s="1"/>
  <c r="R21" i="3"/>
  <c r="Q48" i="3" s="1"/>
  <c r="S21" i="3"/>
  <c r="R48" i="3" s="1"/>
  <c r="R65" i="3" s="1"/>
  <c r="T21" i="3"/>
  <c r="U21" i="3"/>
  <c r="O22" i="3"/>
  <c r="P22" i="3"/>
  <c r="Q22" i="3"/>
  <c r="P49" i="3" s="1"/>
  <c r="P66" i="3" s="1"/>
  <c r="R22" i="3"/>
  <c r="Q49" i="3" s="1"/>
  <c r="Q66" i="3" s="1"/>
  <c r="S22" i="3"/>
  <c r="R49" i="3" s="1"/>
  <c r="R66" i="3" s="1"/>
  <c r="T22" i="3"/>
  <c r="S49" i="3" s="1"/>
  <c r="S66" i="3" s="1"/>
  <c r="U22" i="3"/>
  <c r="T49" i="3" s="1"/>
  <c r="T66" i="3" s="1"/>
  <c r="O23" i="3"/>
  <c r="P23" i="3"/>
  <c r="Q23" i="3"/>
  <c r="P50" i="3" s="1"/>
  <c r="R23" i="3"/>
  <c r="Q50" i="3" s="1"/>
  <c r="S23" i="3"/>
  <c r="R50" i="3" s="1"/>
  <c r="T23" i="3"/>
  <c r="S50" i="3" s="1"/>
  <c r="U23" i="3"/>
  <c r="T50" i="3" s="1"/>
  <c r="T67" i="3" s="1"/>
  <c r="P7" i="3"/>
  <c r="Q7" i="3"/>
  <c r="P37" i="3" s="1"/>
  <c r="R7" i="3"/>
  <c r="Q37" i="3" s="1"/>
  <c r="S7" i="3"/>
  <c r="R37" i="3" s="1"/>
  <c r="T7" i="3"/>
  <c r="S37" i="3" s="1"/>
  <c r="U7" i="3"/>
  <c r="T37" i="3" s="1"/>
  <c r="T55" i="3" s="1"/>
  <c r="O7" i="3"/>
  <c r="O37" i="3" s="1"/>
  <c r="AV24" i="2"/>
  <c r="AU24" i="2"/>
  <c r="AT24" i="2"/>
  <c r="AS24" i="2"/>
  <c r="AR24" i="2"/>
  <c r="AU21" i="2"/>
  <c r="AT21" i="2"/>
  <c r="AY21" i="2" s="1"/>
  <c r="AR19" i="2"/>
  <c r="AS19" i="2"/>
  <c r="AT19" i="2"/>
  <c r="AU19" i="2"/>
  <c r="AV19" i="2"/>
  <c r="AW19" i="2"/>
  <c r="AX19" i="2"/>
  <c r="AR20" i="2"/>
  <c r="AS20" i="2"/>
  <c r="AT20" i="2"/>
  <c r="AU20" i="2"/>
  <c r="AV20" i="2"/>
  <c r="AW20" i="2"/>
  <c r="AX20" i="2"/>
  <c r="AX18" i="2"/>
  <c r="AW18" i="2"/>
  <c r="AV18" i="2"/>
  <c r="AU18" i="2"/>
  <c r="AT18" i="2"/>
  <c r="AS18" i="2"/>
  <c r="AR18" i="2"/>
  <c r="AV17" i="2"/>
  <c r="AU17" i="2"/>
  <c r="AT17" i="2"/>
  <c r="AY17" i="2" s="1"/>
  <c r="AW16" i="2"/>
  <c r="AV16" i="2"/>
  <c r="AU16" i="2"/>
  <c r="AT16" i="2"/>
  <c r="AV15" i="2"/>
  <c r="AV14" i="2"/>
  <c r="AX15" i="2"/>
  <c r="AW15" i="2"/>
  <c r="AU15" i="2"/>
  <c r="AT15" i="2"/>
  <c r="AS15" i="2"/>
  <c r="AR15" i="2"/>
  <c r="AR14" i="2"/>
  <c r="AX14" i="2"/>
  <c r="AW14" i="2"/>
  <c r="AU14" i="2"/>
  <c r="AT14" i="2"/>
  <c r="AS14" i="2"/>
  <c r="AY13" i="2"/>
  <c r="AY12" i="2"/>
  <c r="AW13" i="2"/>
  <c r="AU13" i="2"/>
  <c r="AT13" i="2"/>
  <c r="AX12" i="2"/>
  <c r="AW12" i="2"/>
  <c r="AV12" i="2"/>
  <c r="AU12" i="2"/>
  <c r="AT12" i="2"/>
  <c r="AS12" i="2"/>
  <c r="AR12" i="2"/>
  <c r="AS10" i="2"/>
  <c r="AT10" i="2"/>
  <c r="AU10" i="2"/>
  <c r="AV10" i="2"/>
  <c r="AW10" i="2"/>
  <c r="AX10" i="2"/>
  <c r="AR10" i="2"/>
  <c r="AR8" i="2"/>
  <c r="AR9" i="2"/>
  <c r="AR7" i="2"/>
  <c r="AX9" i="2"/>
  <c r="AX8" i="2"/>
  <c r="AX7" i="2"/>
  <c r="AW8" i="2"/>
  <c r="AW9" i="2"/>
  <c r="AW7" i="2"/>
  <c r="AV8" i="2"/>
  <c r="AV9" i="2"/>
  <c r="AV7" i="2"/>
  <c r="AU8" i="2"/>
  <c r="AU9" i="2"/>
  <c r="AU7" i="2"/>
  <c r="AT8" i="2"/>
  <c r="AT9" i="2"/>
  <c r="AT7" i="2"/>
  <c r="AS8" i="2"/>
  <c r="AS9" i="2"/>
  <c r="AS7" i="2"/>
  <c r="AY18" i="2" l="1"/>
  <c r="AW24" i="2"/>
  <c r="AY16" i="2"/>
  <c r="AY15" i="2"/>
  <c r="AY14" i="2"/>
  <c r="O38" i="3"/>
  <c r="O56" i="3" s="1"/>
  <c r="S57" i="3"/>
  <c r="R56" i="3"/>
  <c r="P67" i="3"/>
  <c r="P62" i="3"/>
  <c r="Q57" i="3"/>
  <c r="P56" i="3"/>
  <c r="O61" i="3"/>
  <c r="Q65" i="3"/>
  <c r="R64" i="3"/>
  <c r="S61" i="3"/>
  <c r="S62" i="3"/>
  <c r="P61" i="3"/>
  <c r="Q55" i="3"/>
  <c r="O50" i="3"/>
  <c r="O67" i="3" s="1"/>
  <c r="S63" i="3"/>
  <c r="Q61" i="3"/>
  <c r="O42" i="3"/>
  <c r="S56" i="3"/>
  <c r="S55" i="3"/>
  <c r="S65" i="3"/>
  <c r="P55" i="3"/>
  <c r="Q62" i="3"/>
  <c r="R55" i="3"/>
  <c r="R61" i="3"/>
  <c r="S58" i="3"/>
  <c r="R57" i="3"/>
  <c r="Q56" i="3"/>
  <c r="R67" i="3"/>
  <c r="Q67" i="3"/>
  <c r="S67" i="3"/>
  <c r="O63" i="3"/>
  <c r="R63" i="3"/>
  <c r="Q63" i="3"/>
  <c r="O55" i="3"/>
  <c r="R62" i="3"/>
  <c r="O45" i="3"/>
  <c r="O62" i="3" s="1"/>
  <c r="O43" i="3"/>
  <c r="O60" i="3" s="1"/>
  <c r="O47" i="3"/>
  <c r="O64" i="3" s="1"/>
  <c r="O39" i="3"/>
  <c r="O57" i="3" s="1"/>
  <c r="O40" i="3"/>
  <c r="O58" i="3" s="1"/>
  <c r="O49" i="3"/>
  <c r="O66" i="3" s="1"/>
  <c r="O48" i="3"/>
  <c r="O65" i="3" s="1"/>
  <c r="O41" i="3"/>
  <c r="AY9" i="2"/>
  <c r="AY7" i="2"/>
  <c r="AY10" i="2"/>
  <c r="AY8" i="2"/>
  <c r="AY20" i="2"/>
  <c r="AY19" i="2"/>
</calcChain>
</file>

<file path=xl/sharedStrings.xml><?xml version="1.0" encoding="utf-8"?>
<sst xmlns="http://schemas.openxmlformats.org/spreadsheetml/2006/main" count="268" uniqueCount="167">
  <si>
    <t>2023 YILI ULUSAL ENERJİ DENGE TABLOSU</t>
  </si>
  <si>
    <t>ENERJİ ARZ DAĞILIMI</t>
  </si>
  <si>
    <t>Taş Kömürü</t>
  </si>
  <si>
    <t>Linyit</t>
  </si>
  <si>
    <t>Asfaltit</t>
  </si>
  <si>
    <t>Kok</t>
  </si>
  <si>
    <r>
      <t>Türetilmiş Gazlar</t>
    </r>
    <r>
      <rPr>
        <b/>
        <vertAlign val="superscript"/>
        <sz val="16"/>
        <color theme="1"/>
        <rFont val="Times New Roman"/>
        <family val="1"/>
        <charset val="162"/>
      </rPr>
      <t>1</t>
    </r>
  </si>
  <si>
    <t>Yüksek Fırın Gazı</t>
  </si>
  <si>
    <t>Kok Fırın Gazı</t>
  </si>
  <si>
    <t>Çelikhane Gazı</t>
  </si>
  <si>
    <t>Kömür Katranı</t>
  </si>
  <si>
    <t>Ham Petrol</t>
  </si>
  <si>
    <r>
      <t>Petrol Ürünleri</t>
    </r>
    <r>
      <rPr>
        <b/>
        <vertAlign val="superscript"/>
        <sz val="16"/>
        <color theme="1"/>
        <rFont val="Times New Roman"/>
        <family val="1"/>
        <charset val="162"/>
      </rPr>
      <t>2</t>
    </r>
  </si>
  <si>
    <t>Petrol Koku</t>
  </si>
  <si>
    <t>Fuel Oil</t>
  </si>
  <si>
    <t>Motorin</t>
  </si>
  <si>
    <t>Benzin</t>
  </si>
  <si>
    <t>LPG</t>
  </si>
  <si>
    <t>Rafineri Gazı</t>
  </si>
  <si>
    <t>Havacılık Yakıtı</t>
  </si>
  <si>
    <t>Gaz Yağı</t>
  </si>
  <si>
    <t>Nafta</t>
  </si>
  <si>
    <t>Ara Ürünler</t>
  </si>
  <si>
    <t>Madeni ve Baz Yağlar</t>
  </si>
  <si>
    <t>Beyaz İspirto</t>
  </si>
  <si>
    <t>Bitümen</t>
  </si>
  <si>
    <t>Diğer</t>
  </si>
  <si>
    <r>
      <t>Doğal Gaz</t>
    </r>
    <r>
      <rPr>
        <b/>
        <vertAlign val="superscript"/>
        <sz val="16"/>
        <color theme="1"/>
        <rFont val="Times New Roman"/>
        <family val="1"/>
        <charset val="162"/>
      </rPr>
      <t>3</t>
    </r>
  </si>
  <si>
    <r>
      <t>Biyoenerji ve Atıklar</t>
    </r>
    <r>
      <rPr>
        <b/>
        <vertAlign val="superscript"/>
        <sz val="16"/>
        <color theme="1"/>
        <rFont val="Times New Roman"/>
        <family val="1"/>
        <charset val="162"/>
      </rPr>
      <t>7</t>
    </r>
  </si>
  <si>
    <t>Yakacak Odun</t>
  </si>
  <si>
    <r>
      <t>Atıklar</t>
    </r>
    <r>
      <rPr>
        <b/>
        <vertAlign val="superscript"/>
        <sz val="16"/>
        <color theme="1"/>
        <rFont val="Times New Roman"/>
        <family val="1"/>
        <charset val="162"/>
      </rPr>
      <t>8</t>
    </r>
  </si>
  <si>
    <t>Biyoyakıt</t>
  </si>
  <si>
    <t>Hidrolik</t>
  </si>
  <si>
    <t>Rüzgar</t>
  </si>
  <si>
    <t>Elektrik</t>
  </si>
  <si>
    <t xml:space="preserve"> Diğer Isı</t>
  </si>
  <si>
    <r>
      <t>Jeotermal</t>
    </r>
    <r>
      <rPr>
        <b/>
        <vertAlign val="superscript"/>
        <sz val="16"/>
        <color theme="1"/>
        <rFont val="Times New Roman"/>
        <family val="1"/>
        <charset val="162"/>
      </rPr>
      <t>9</t>
    </r>
  </si>
  <si>
    <t>Güneş</t>
  </si>
  <si>
    <t>Yerli Üretim (+)</t>
  </si>
  <si>
    <t>İthalat (+)</t>
  </si>
  <si>
    <t>İhracat (-)</t>
  </si>
  <si>
    <t>İhrakiye (-)</t>
  </si>
  <si>
    <t>Stok Değişimi (+/-)</t>
  </si>
  <si>
    <t>ENERJİ ÜRÜNLERİ ARZI</t>
  </si>
  <si>
    <t>--İstatistiksel Fark (+/-)--</t>
  </si>
  <si>
    <t>ÇEVRİM VE ENERJİ SEKTÖRÜ</t>
  </si>
  <si>
    <r>
      <t>Elektrik ve Isı Üretimi</t>
    </r>
    <r>
      <rPr>
        <b/>
        <vertAlign val="superscript"/>
        <sz val="16"/>
        <color theme="1"/>
        <rFont val="Times New Roman"/>
        <family val="1"/>
        <charset val="162"/>
      </rPr>
      <t>4</t>
    </r>
  </si>
  <si>
    <r>
      <t>Ana Faaliyet Üreticileri</t>
    </r>
    <r>
      <rPr>
        <vertAlign val="superscript"/>
        <sz val="14"/>
        <color theme="1"/>
        <rFont val="Times New Roman"/>
        <family val="1"/>
        <charset val="162"/>
      </rPr>
      <t>5</t>
    </r>
  </si>
  <si>
    <t>Otoprodüktörler</t>
  </si>
  <si>
    <r>
      <t>Isı Üretimi</t>
    </r>
    <r>
      <rPr>
        <b/>
        <vertAlign val="superscript"/>
        <sz val="16"/>
        <color theme="1"/>
        <rFont val="Times New Roman"/>
        <family val="1"/>
        <charset val="162"/>
      </rPr>
      <t>6</t>
    </r>
  </si>
  <si>
    <t>Kok Fırınları</t>
  </si>
  <si>
    <t>Yüksek Fırınlar</t>
  </si>
  <si>
    <t>Petrol Rafinerileri</t>
  </si>
  <si>
    <t>İç Tüketim ve Kayıp</t>
  </si>
  <si>
    <t>TOPLAM NİHAİ ENERJİ TÜKETİMİ</t>
  </si>
  <si>
    <t>SEKTÖRLER TOPLAMI</t>
  </si>
  <si>
    <t>SANAYİ TÜKETİMİ</t>
  </si>
  <si>
    <t>Madencilik Faaliyetleri(07,08,09)</t>
  </si>
  <si>
    <t>Gıda,İçecek,Tütün Ürünleri İmalatı(10,11,12)</t>
  </si>
  <si>
    <t>Gıda Ürünleri İmalatı(10)</t>
  </si>
  <si>
    <t>İçecek Ürünleri İmalatı(11)</t>
  </si>
  <si>
    <t>Tütün Ürünleri İmalatı(12)</t>
  </si>
  <si>
    <t>Şeker Üretimi(10.81)</t>
  </si>
  <si>
    <t>Tekstil, Deri Ürünleri İmalatı(13,14,15)</t>
  </si>
  <si>
    <t>Tekstil Ürünleri İmalatı(13)</t>
  </si>
  <si>
    <t>Giyim Eşyalarının İmalatı(14)</t>
  </si>
  <si>
    <t>Deri ve İlgili Ürünlerinin İmalatı(15)</t>
  </si>
  <si>
    <t>Ağaç ve Ürünleri İmalatı(16)</t>
  </si>
  <si>
    <t>Kağıt ve Ürünlerinin İmalatı(17,18)</t>
  </si>
  <si>
    <t>Kimya,PetroKimya Ürünlerinin İmalatı(20,21,22)</t>
  </si>
  <si>
    <t>Kimyasal Ürünlerin İmalatı(20)</t>
  </si>
  <si>
    <t>Gübre(20)</t>
  </si>
  <si>
    <t>Eczacılık Ürünlerinin İmalatı(21)</t>
  </si>
  <si>
    <t>Kauçuk,Plastik Ürünlerin İmalatı(22)</t>
  </si>
  <si>
    <t>Metalik Olmayan Mineral Ürünleri İmalatı(23)</t>
  </si>
  <si>
    <t>Cam Ürünleri İmalatı(23)</t>
  </si>
  <si>
    <t>Seramik Ürünleri İmalatı(23)</t>
  </si>
  <si>
    <t>Çimento Ürünleri İmalatı(23)</t>
  </si>
  <si>
    <t>Ana Metal Sanayi(24,25)</t>
  </si>
  <si>
    <t>Demir-Çelik Ürünleri İmalatı(24)</t>
  </si>
  <si>
    <t>Demir Dışı Metal Ürünlerin İmalatı(24)</t>
  </si>
  <si>
    <t>Fabrikasyon Metal Ürünleri İmalatı(25)</t>
  </si>
  <si>
    <t>Makine,Elektrik,Elektronik Ürünleri İmalatı(26,27,28)</t>
  </si>
  <si>
    <t>Ulaşım Araçları İmalatı(29,30)</t>
  </si>
  <si>
    <t>Motorlu Kara Taşıtları İmalatı(29)</t>
  </si>
  <si>
    <t>Diğer Ulaşım Araçları İmalatı(30)</t>
  </si>
  <si>
    <t>Mobilya İmalatı(31)</t>
  </si>
  <si>
    <t>İnşaat(41,42,43)</t>
  </si>
  <si>
    <t>Diğer Sanayi</t>
  </si>
  <si>
    <t>ULAŞTIRMA</t>
  </si>
  <si>
    <t>Demiryolları</t>
  </si>
  <si>
    <t>Denizyolları</t>
  </si>
  <si>
    <t>Havayolları</t>
  </si>
  <si>
    <t>Boru Hatları</t>
  </si>
  <si>
    <t>Karayolları</t>
  </si>
  <si>
    <t>DİĞER SEKTÖRLER</t>
  </si>
  <si>
    <t xml:space="preserve">Konut </t>
  </si>
  <si>
    <t>Ticaret ve Hizmetler</t>
  </si>
  <si>
    <t>Tarım ve Hayvancılık</t>
  </si>
  <si>
    <t>ENERJİ DIŞI TÜKETİM</t>
  </si>
  <si>
    <t>Petro Kimya Feedstock</t>
  </si>
  <si>
    <t>*Petrol Ürünlerindeki İç Tüketim/Kayıp verisi petrol rafinerilerinin iç tüketimidir.</t>
  </si>
  <si>
    <t>Yayınlanma Tarihi: 15.11.2024</t>
  </si>
  <si>
    <t>(BİN TEP)</t>
  </si>
  <si>
    <t>TOPLAM</t>
  </si>
  <si>
    <t>NOT: Tabloda yakıtlar için enerji dönüşümleri Net Kalorifik Değer ortalaması esas alınarak hesaplanmıştır.</t>
  </si>
  <si>
    <t>1 Yüksek Fırın Gazı, Kok Fırın Gazı ve Çelikhane Gazı toplamıdır.</t>
  </si>
  <si>
    <t>2 Petrol Koku, Fuel Oil (Denizcilik Yakıtı Dahil), Motorin (Deniz Motorini Dahil), Benzin, LPG, Rafineri Gazı, Havacılık Yakıtı, Gaz Yağı, Nafta, Ara Ürünler, Madeni Yağlar ve Baz Yağlar, Beyaz İspirto, Bitümen ve Diğerlerinin toplamıdır.</t>
  </si>
  <si>
    <r>
      <t>3 150C ve 1 atmosfer basınçta 9155 kcal/m</t>
    </r>
    <r>
      <rPr>
        <b/>
        <vertAlign val="superscript"/>
        <sz val="10"/>
        <color indexed="8"/>
        <rFont val="Times New Roman"/>
        <family val="1"/>
        <charset val="162"/>
      </rPr>
      <t>3</t>
    </r>
    <r>
      <rPr>
        <b/>
        <sz val="10"/>
        <color indexed="8"/>
        <rFont val="Times New Roman"/>
        <family val="1"/>
        <charset val="162"/>
      </rPr>
      <t xml:space="preserve"> göre düzenlenmiş değeri gösterir.</t>
    </r>
  </si>
  <si>
    <t>4 Isı üretimi, ana faaliyet üreticileri ve otoprodüktörlerin sattıkları ısıya ilişkin verileri de kapsamaktadır.</t>
  </si>
  <si>
    <t>5 Ana Faaliyet Üreticileri: Kamu+SÜŞ (Serbest Üretim Şirketleri)</t>
  </si>
  <si>
    <t>6 Isı üretimi, otoprodüktörlerin satılmayan ısısına ilişkin verileri kapsamaktadır.</t>
  </si>
  <si>
    <t>7 Yakacak Odun, Atıklar ve Biyoyakıt verilerini kapsamaktadır.</t>
  </si>
  <si>
    <t>8 Katı Biyokütle, Evsel Atıklar (Belediye Atıkları), Endüstriyel Atıklar ile ÖTL, Pirolitik Yağ ve Arıtma Çamuru verilerini kapsamaktadır.</t>
  </si>
  <si>
    <t>9 Jeotermal Elektrik ve Jeotermal Isı verilerini kapsamaktadır.</t>
  </si>
  <si>
    <t>Üretim</t>
  </si>
  <si>
    <t>İthalat</t>
  </si>
  <si>
    <t>İhracat</t>
  </si>
  <si>
    <t>Taşkömürü</t>
  </si>
  <si>
    <t>Petrol</t>
  </si>
  <si>
    <t>Gaz</t>
  </si>
  <si>
    <t>Yenilenebilir</t>
  </si>
  <si>
    <t>Toplam</t>
  </si>
  <si>
    <t>ARZ</t>
  </si>
  <si>
    <t>gerçek toplam</t>
  </si>
  <si>
    <t>Çevrim</t>
  </si>
  <si>
    <t>Rafineri</t>
  </si>
  <si>
    <t>Tüketim</t>
  </si>
  <si>
    <t>Sanayi</t>
  </si>
  <si>
    <t>Ulaştırma</t>
  </si>
  <si>
    <t>Karayolu</t>
  </si>
  <si>
    <t>Konut</t>
  </si>
  <si>
    <t>Hizmetler</t>
  </si>
  <si>
    <t>Tarım</t>
  </si>
  <si>
    <t>Hammadde</t>
  </si>
  <si>
    <t>Yenilenebilir Üretim</t>
  </si>
  <si>
    <t>Hidro</t>
  </si>
  <si>
    <t>Jeotermal</t>
  </si>
  <si>
    <t>Biyokütle ve Diğer</t>
  </si>
  <si>
    <t>Birim Değiştirici</t>
  </si>
  <si>
    <t>https://www.unitjuggler.com/convert-energy-from-ktoe-to-PJ.html</t>
  </si>
  <si>
    <t>Kaynak</t>
  </si>
  <si>
    <t>https://enerji.gov.tr/eigm-raporlari</t>
  </si>
  <si>
    <t>https://enerji.gov.tr//Media/Dizin/EIGM/tr/Raporlar/Ulusal_Enerji_Denge_Tablolari/2023.xlsx</t>
  </si>
  <si>
    <t xml:space="preserve">PJ </t>
  </si>
  <si>
    <t>Bin Ton Petrol Eşdeğeri</t>
  </si>
  <si>
    <t>1000 PJ = 1 ExaJoule</t>
  </si>
  <si>
    <t>Tüketilen Ham Petrol</t>
  </si>
  <si>
    <t>Üretilen Petrol Ürünü</t>
  </si>
  <si>
    <t>Gaz Tüketimi</t>
  </si>
  <si>
    <t>Çevrim ve Dönüşüm</t>
  </si>
  <si>
    <t>Nihai Tüketim - İç Piyasa</t>
  </si>
  <si>
    <t>Kömür</t>
  </si>
  <si>
    <t>\+Üretim</t>
  </si>
  <si>
    <t>\+İthalat</t>
  </si>
  <si>
    <t>\-İhracat</t>
  </si>
  <si>
    <t>Toplam Arz</t>
  </si>
  <si>
    <t>~Elektrik ve Isı</t>
  </si>
  <si>
    <t>~Rafineri</t>
  </si>
  <si>
    <t>(PetaJoule)</t>
  </si>
  <si>
    <t>Petrol Ürün oranı</t>
  </si>
  <si>
    <t>Gaz Oranı</t>
  </si>
  <si>
    <t>Elektrik Oranı</t>
  </si>
  <si>
    <t>Elektriğin Tüketimdeki Oranı</t>
  </si>
  <si>
    <t>Arz=%100</t>
  </si>
  <si>
    <t>(%)</t>
  </si>
  <si>
    <t>Elektrikte kaynak kullanım toplamı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</si>
</sst>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6" formatCode="#,##0.000"/>
    <numFmt numFmtId="169" formatCode="0.000"/>
    <numFmt numFmtId="175" formatCode="0.0"/>
  </numFmts>
  <fonts count="30"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b/>
      <sz val="36"/>
      <color theme="1"/>
      <name val="Times New Roman"/>
      <family val="1"/>
      <charset val="162"/>
    </font>
    <font>
      <sz val="11"/>
      <color theme="1"/>
      <name val="Times New Roman"/>
      <family val="1"/>
      <charset val="162"/>
    </font>
    <font>
      <b/>
      <sz val="24"/>
      <color theme="1"/>
      <name val="Times New Roman"/>
      <family val="1"/>
      <charset val="162"/>
    </font>
    <font>
      <sz val="12"/>
      <color theme="1"/>
      <name val="Times New Roman"/>
      <family val="1"/>
      <charset val="162"/>
    </font>
    <font>
      <b/>
      <sz val="16"/>
      <color theme="1"/>
      <name val="Times New Roman"/>
      <family val="1"/>
      <charset val="162"/>
    </font>
    <font>
      <b/>
      <vertAlign val="superscript"/>
      <sz val="16"/>
      <color theme="1"/>
      <name val="Times New Roman"/>
      <family val="1"/>
      <charset val="162"/>
    </font>
    <font>
      <sz val="18"/>
      <color theme="1"/>
      <name val="Times New Roman"/>
      <family val="1"/>
      <charset val="162"/>
    </font>
    <font>
      <b/>
      <i/>
      <sz val="16"/>
      <color theme="1"/>
      <name val="Times New Roman"/>
      <family val="1"/>
      <charset val="162"/>
    </font>
    <font>
      <b/>
      <sz val="18"/>
      <color theme="1"/>
      <name val="Times New Roman"/>
      <family val="1"/>
      <charset val="162"/>
    </font>
    <font>
      <sz val="11"/>
      <name val="Times New Roman"/>
      <family val="1"/>
      <charset val="162"/>
    </font>
    <font>
      <b/>
      <sz val="12"/>
      <color theme="1"/>
      <name val="Times New Roman"/>
      <family val="1"/>
      <charset val="162"/>
    </font>
    <font>
      <sz val="16"/>
      <color theme="1"/>
      <name val="Times New Roman"/>
      <family val="1"/>
      <charset val="162"/>
    </font>
    <font>
      <sz val="14"/>
      <color theme="1"/>
      <name val="Times New Roman"/>
      <family val="1"/>
      <charset val="162"/>
    </font>
    <font>
      <vertAlign val="superscript"/>
      <sz val="14"/>
      <color theme="1"/>
      <name val="Times New Roman"/>
      <family val="1"/>
      <charset val="162"/>
    </font>
    <font>
      <b/>
      <sz val="11"/>
      <color theme="1"/>
      <name val="Times New Roman"/>
      <family val="1"/>
      <charset val="162"/>
    </font>
    <font>
      <b/>
      <sz val="10"/>
      <color indexed="8"/>
      <name val="Times New Roman"/>
      <family val="1"/>
      <charset val="162"/>
    </font>
    <font>
      <b/>
      <vertAlign val="superscript"/>
      <sz val="10"/>
      <color indexed="8"/>
      <name val="Times New Roman"/>
      <family val="1"/>
      <charset val="162"/>
    </font>
    <font>
      <b/>
      <sz val="10"/>
      <color theme="1"/>
      <name val="Times New Roman"/>
      <family val="1"/>
      <charset val="162"/>
    </font>
    <font>
      <sz val="20"/>
      <color theme="1"/>
      <name val="Times New Roman"/>
      <family val="1"/>
      <charset val="162"/>
    </font>
    <font>
      <sz val="26"/>
      <color theme="1"/>
      <name val="Times New Roman"/>
      <family val="1"/>
      <charset val="162"/>
    </font>
    <font>
      <sz val="11"/>
      <color theme="1"/>
      <name val="Calibri"/>
      <family val="2"/>
      <scheme val="minor"/>
    </font>
    <font>
      <b/>
      <sz val="18"/>
      <color rgb="FF333333"/>
      <name val="Geneva"/>
      <family val="2"/>
    </font>
    <font>
      <sz val="11"/>
      <color theme="0"/>
      <name val="Calibri"/>
      <family val="2"/>
      <scheme val="minor"/>
    </font>
    <font>
      <sz val="11"/>
      <color theme="0" tint="-0.499984740745262"/>
      <name val="Calibri"/>
      <family val="2"/>
      <scheme val="minor"/>
    </font>
    <font>
      <sz val="10"/>
      <color theme="1"/>
      <name val="Calibri"/>
      <family val="2"/>
      <scheme val="minor"/>
    </font>
    <font>
      <b/>
      <sz val="11"/>
      <color theme="1"/>
      <name val="Calibri"/>
      <family val="2"/>
      <scheme val="minor"/>
    </font>
    <font>
      <b/>
      <sz val="11"/>
      <color theme="0"/>
      <name val="Calibri"/>
      <family val="2"/>
      <scheme val="minor"/>
    </font>
  </fonts>
  <fills count="12">
    <fill>
      <patternFill patternType="none"/>
    </fill>
    <fill>
      <patternFill patternType="gray125"/>
    </fill>
    <fill>
      <patternFill patternType="solid">
        <fgColor rgb="FFBFEFFF"/>
        <bgColor indexed="64"/>
      </patternFill>
    </fill>
    <fill>
      <patternFill patternType="solid">
        <fgColor theme="0"/>
        <bgColor indexed="64"/>
      </patternFill>
    </fill>
    <fill>
      <patternFill patternType="solid">
        <fgColor theme="3" tint="0.749992370372631"/>
        <bgColor indexed="64"/>
      </patternFill>
    </fill>
    <fill>
      <patternFill patternType="solid">
        <fgColor theme="8" tint="0.79998168889431442"/>
        <bgColor indexed="64"/>
      </patternFill>
    </fill>
    <fill>
      <patternFill patternType="solid">
        <fgColor rgb="FFC0000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249977111117893"/>
        <bgColor indexed="64"/>
      </patternFill>
    </fill>
  </fills>
  <borders count="50">
    <border>
      <left/>
      <right/>
      <top/>
      <bottom/>
      <diagonal/>
    </border>
    <border>
      <left style="thick">
        <color indexed="64"/>
      </left>
      <right style="medium">
        <color indexed="64"/>
      </right>
      <top style="thick">
        <color indexed="64"/>
      </top>
      <bottom/>
      <diagonal/>
    </border>
    <border>
      <left style="thick">
        <color indexed="64"/>
      </left>
      <right style="thick">
        <color indexed="64"/>
      </right>
      <top style="thick">
        <color indexed="64"/>
      </top>
      <bottom/>
      <diagonal/>
    </border>
    <border>
      <left style="medium">
        <color indexed="64"/>
      </left>
      <right style="medium">
        <color indexed="64"/>
      </right>
      <top style="thick">
        <color indexed="64"/>
      </top>
      <bottom/>
      <diagonal/>
    </border>
    <border>
      <left style="thick">
        <color indexed="64"/>
      </left>
      <right style="medium">
        <color indexed="64"/>
      </right>
      <top/>
      <bottom style="medium">
        <color indexed="64"/>
      </bottom>
      <diagonal/>
    </border>
    <border>
      <left style="thick">
        <color indexed="64"/>
      </left>
      <right style="thick">
        <color indexed="64"/>
      </right>
      <top/>
      <bottom style="medium">
        <color indexed="64"/>
      </bottom>
      <diagonal/>
    </border>
    <border>
      <left style="medium">
        <color indexed="64"/>
      </left>
      <right style="medium">
        <color indexed="64"/>
      </right>
      <top/>
      <bottom style="medium">
        <color indexed="64"/>
      </bottom>
      <diagonal/>
    </border>
    <border>
      <left style="thick">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thick">
        <color indexed="64"/>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medium">
        <color indexed="64"/>
      </right>
      <top style="thin">
        <color indexed="64"/>
      </top>
      <bottom style="thick">
        <color indexed="64"/>
      </bottom>
      <diagonal/>
    </border>
    <border>
      <left style="thick">
        <color indexed="64"/>
      </left>
      <right style="thick">
        <color indexed="64"/>
      </right>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medium">
        <color indexed="64"/>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right style="thin">
        <color indexed="64"/>
      </right>
      <top style="thick">
        <color indexed="64"/>
      </top>
      <bottom style="medium">
        <color indexed="64"/>
      </bottom>
      <diagonal/>
    </border>
    <border>
      <left style="thick">
        <color indexed="64"/>
      </left>
      <right style="medium">
        <color indexed="64"/>
      </right>
      <top/>
      <bottom style="thin">
        <color indexed="64"/>
      </bottom>
      <diagonal/>
    </border>
    <border>
      <left/>
      <right style="thin">
        <color indexed="64"/>
      </right>
      <top/>
      <bottom style="thin">
        <color indexed="64"/>
      </bottom>
      <diagonal/>
    </border>
    <border>
      <left style="thick">
        <color indexed="64"/>
      </left>
      <right/>
      <top/>
      <bottom style="thin">
        <color indexed="64"/>
      </bottom>
      <diagonal/>
    </border>
    <border>
      <left style="thick">
        <color indexed="64"/>
      </left>
      <right/>
      <top/>
      <bottom style="thick">
        <color indexed="64"/>
      </bottom>
      <diagonal/>
    </border>
    <border>
      <left/>
      <right/>
      <top style="thick">
        <color indexed="64"/>
      </top>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ck">
        <color indexed="64"/>
      </right>
      <top style="thick">
        <color indexed="64"/>
      </top>
      <bottom style="thick">
        <color indexed="64"/>
      </bottom>
      <diagonal/>
    </border>
    <border>
      <left style="medium">
        <color indexed="64"/>
      </left>
      <right style="medium">
        <color indexed="64"/>
      </right>
      <top style="thin">
        <color indexed="64"/>
      </top>
      <bottom/>
      <diagonal/>
    </border>
    <border>
      <left style="thin">
        <color indexed="64"/>
      </left>
      <right style="thin">
        <color indexed="64"/>
      </right>
      <top style="thick">
        <color indexed="64"/>
      </top>
      <bottom style="medium">
        <color indexed="64"/>
      </bottom>
      <diagonal/>
    </border>
    <border>
      <left style="medium">
        <color indexed="64"/>
      </left>
      <right/>
      <top/>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
    <xf numFmtId="0" fontId="0" fillId="0" borderId="0"/>
    <xf numFmtId="0" fontId="1" fillId="0" borderId="0"/>
    <xf numFmtId="9" fontId="2" fillId="0" borderId="0" applyFont="0" applyFill="0" applyBorder="0" applyAlignment="0" applyProtection="0"/>
    <xf numFmtId="9" fontId="23" fillId="0" borderId="0" applyFont="0" applyFill="0" applyBorder="0" applyAlignment="0" applyProtection="0"/>
  </cellStyleXfs>
  <cellXfs count="193">
    <xf numFmtId="0" fontId="0" fillId="0" borderId="0" xfId="0"/>
    <xf numFmtId="0" fontId="4" fillId="0" borderId="0" xfId="1" applyFont="1" applyAlignment="1">
      <alignment vertical="center"/>
    </xf>
    <xf numFmtId="0" fontId="6" fillId="0" borderId="0" xfId="1" applyFont="1" applyAlignment="1">
      <alignment vertical="center"/>
    </xf>
    <xf numFmtId="0" fontId="4" fillId="0" borderId="0" xfId="1" applyFont="1" applyAlignment="1">
      <alignment horizontal="center" vertical="center"/>
    </xf>
    <xf numFmtId="0" fontId="7" fillId="2" borderId="1"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3" xfId="1" applyFont="1" applyFill="1" applyBorder="1" applyAlignment="1">
      <alignment horizontal="center" vertical="center"/>
    </xf>
    <xf numFmtId="0" fontId="6" fillId="2" borderId="4" xfId="1" applyFont="1" applyFill="1" applyBorder="1" applyAlignment="1">
      <alignment vertical="center"/>
    </xf>
    <xf numFmtId="0" fontId="6" fillId="2" borderId="5" xfId="1" applyFont="1" applyFill="1" applyBorder="1" applyAlignment="1">
      <alignment horizontal="center" vertical="center"/>
    </xf>
    <xf numFmtId="0" fontId="6" fillId="2" borderId="6" xfId="1" applyFont="1" applyFill="1" applyBorder="1" applyAlignment="1">
      <alignment horizontal="center" vertical="center"/>
    </xf>
    <xf numFmtId="0" fontId="7" fillId="0" borderId="7" xfId="1" applyFont="1" applyBorder="1" applyAlignment="1">
      <alignment vertical="center"/>
    </xf>
    <xf numFmtId="0" fontId="7" fillId="2" borderId="9" xfId="1" applyFont="1" applyFill="1" applyBorder="1" applyAlignment="1">
      <alignment vertical="center"/>
    </xf>
    <xf numFmtId="3" fontId="9" fillId="2" borderId="10" xfId="1" applyNumberFormat="1" applyFont="1" applyFill="1" applyBorder="1" applyAlignment="1">
      <alignment horizontal="center" vertical="center"/>
    </xf>
    <xf numFmtId="3" fontId="9" fillId="2" borderId="11" xfId="1" applyNumberFormat="1" applyFont="1" applyFill="1" applyBorder="1" applyAlignment="1">
      <alignment horizontal="center" vertical="center"/>
    </xf>
    <xf numFmtId="3" fontId="9" fillId="2" borderId="13" xfId="1" applyNumberFormat="1" applyFont="1" applyFill="1" applyBorder="1" applyAlignment="1">
      <alignment horizontal="center" vertical="center"/>
    </xf>
    <xf numFmtId="0" fontId="7" fillId="0" borderId="9" xfId="1" applyFont="1" applyBorder="1" applyAlignment="1">
      <alignment vertical="center"/>
    </xf>
    <xf numFmtId="3" fontId="9" fillId="0" borderId="10" xfId="1" applyNumberFormat="1" applyFont="1" applyBorder="1" applyAlignment="1">
      <alignment horizontal="center" vertical="center"/>
    </xf>
    <xf numFmtId="3" fontId="9" fillId="0" borderId="11" xfId="1" applyNumberFormat="1" applyFont="1" applyBorder="1" applyAlignment="1">
      <alignment horizontal="center" vertical="center"/>
    </xf>
    <xf numFmtId="3" fontId="9" fillId="0" borderId="13" xfId="1" applyNumberFormat="1" applyFont="1" applyBorder="1" applyAlignment="1">
      <alignment horizontal="center" vertical="center"/>
    </xf>
    <xf numFmtId="0" fontId="7" fillId="0" borderId="14" xfId="1" applyFont="1" applyBorder="1" applyAlignment="1">
      <alignment vertical="center"/>
    </xf>
    <xf numFmtId="3" fontId="9" fillId="0" borderId="15" xfId="1" applyNumberFormat="1" applyFont="1" applyBorder="1" applyAlignment="1">
      <alignment horizontal="center" vertical="center"/>
    </xf>
    <xf numFmtId="3" fontId="9" fillId="0" borderId="16" xfId="1" applyNumberFormat="1" applyFont="1" applyBorder="1" applyAlignment="1">
      <alignment horizontal="center" vertical="center"/>
    </xf>
    <xf numFmtId="3" fontId="9" fillId="0" borderId="17" xfId="1" applyNumberFormat="1" applyFont="1" applyBorder="1" applyAlignment="1">
      <alignment horizontal="center" vertical="center"/>
    </xf>
    <xf numFmtId="3" fontId="9" fillId="0" borderId="18" xfId="1" applyNumberFormat="1" applyFont="1" applyBorder="1" applyAlignment="1">
      <alignment horizontal="center" vertical="center"/>
    </xf>
    <xf numFmtId="0" fontId="6" fillId="0" borderId="19" xfId="1" applyFont="1" applyBorder="1" applyAlignment="1">
      <alignment vertical="center"/>
    </xf>
    <xf numFmtId="3" fontId="9" fillId="0" borderId="19" xfId="1" applyNumberFormat="1" applyFont="1" applyBorder="1" applyAlignment="1">
      <alignment horizontal="center" vertical="center"/>
    </xf>
    <xf numFmtId="0" fontId="10" fillId="2" borderId="20" xfId="1" applyFont="1" applyFill="1" applyBorder="1" applyAlignment="1">
      <alignment vertical="center"/>
    </xf>
    <xf numFmtId="3" fontId="11" fillId="2" borderId="21" xfId="1" applyNumberFormat="1" applyFont="1" applyFill="1" applyBorder="1" applyAlignment="1">
      <alignment horizontal="center" vertical="center"/>
    </xf>
    <xf numFmtId="3" fontId="11" fillId="2" borderId="22" xfId="1" applyNumberFormat="1" applyFont="1" applyFill="1" applyBorder="1" applyAlignment="1">
      <alignment horizontal="center" vertical="center"/>
    </xf>
    <xf numFmtId="0" fontId="13" fillId="0" borderId="19" xfId="1" applyFont="1" applyBorder="1" applyAlignment="1">
      <alignment vertical="center"/>
    </xf>
    <xf numFmtId="3" fontId="13" fillId="0" borderId="0" xfId="1" applyNumberFormat="1" applyFont="1" applyAlignment="1">
      <alignment vertical="center"/>
    </xf>
    <xf numFmtId="0" fontId="14" fillId="0" borderId="0" xfId="1" applyFont="1" applyAlignment="1">
      <alignment vertical="center"/>
    </xf>
    <xf numFmtId="0" fontId="7" fillId="2" borderId="23" xfId="1" applyFont="1" applyFill="1" applyBorder="1" applyAlignment="1">
      <alignment horizontal="center" vertical="center"/>
    </xf>
    <xf numFmtId="3" fontId="11" fillId="2" borderId="24" xfId="1" applyNumberFormat="1" applyFont="1" applyFill="1" applyBorder="1" applyAlignment="1">
      <alignment horizontal="center" vertical="center"/>
    </xf>
    <xf numFmtId="3" fontId="11" fillId="2" borderId="25" xfId="1" applyNumberFormat="1" applyFont="1" applyFill="1" applyBorder="1" applyAlignment="1">
      <alignment horizontal="center" vertical="center"/>
    </xf>
    <xf numFmtId="4" fontId="4" fillId="0" borderId="0" xfId="1" applyNumberFormat="1" applyFont="1" applyAlignment="1">
      <alignment vertical="center"/>
    </xf>
    <xf numFmtId="0" fontId="7" fillId="0" borderId="26" xfId="1" applyFont="1" applyBorder="1" applyAlignment="1">
      <alignment vertical="center"/>
    </xf>
    <xf numFmtId="3" fontId="9" fillId="0" borderId="27" xfId="1" applyNumberFormat="1" applyFont="1" applyBorder="1" applyAlignment="1">
      <alignment horizontal="center" vertical="center"/>
    </xf>
    <xf numFmtId="0" fontId="15" fillId="2" borderId="9" xfId="1" applyFont="1" applyFill="1" applyBorder="1" applyAlignment="1">
      <alignment horizontal="right" vertical="center"/>
    </xf>
    <xf numFmtId="3" fontId="9" fillId="2" borderId="28" xfId="1" applyNumberFormat="1" applyFont="1" applyFill="1" applyBorder="1" applyAlignment="1">
      <alignment horizontal="center" vertical="center"/>
    </xf>
    <xf numFmtId="3" fontId="4" fillId="0" borderId="0" xfId="1" applyNumberFormat="1" applyFont="1" applyAlignment="1">
      <alignment vertical="center"/>
    </xf>
    <xf numFmtId="0" fontId="15" fillId="0" borderId="9" xfId="1" applyFont="1" applyBorder="1" applyAlignment="1">
      <alignment horizontal="right" vertical="center"/>
    </xf>
    <xf numFmtId="3" fontId="9" fillId="0" borderId="28" xfId="1" applyNumberFormat="1" applyFont="1" applyBorder="1" applyAlignment="1">
      <alignment horizontal="center" vertical="center"/>
    </xf>
    <xf numFmtId="0" fontId="7" fillId="2" borderId="14" xfId="1" applyFont="1" applyFill="1" applyBorder="1" applyAlignment="1">
      <alignment vertical="center"/>
    </xf>
    <xf numFmtId="3" fontId="9" fillId="2" borderId="15" xfId="1" applyNumberFormat="1" applyFont="1" applyFill="1" applyBorder="1" applyAlignment="1">
      <alignment horizontal="center" vertical="center"/>
    </xf>
    <xf numFmtId="3" fontId="9" fillId="2" borderId="29" xfId="1" applyNumberFormat="1" applyFont="1" applyFill="1" applyBorder="1" applyAlignment="1">
      <alignment horizontal="center" vertical="center"/>
    </xf>
    <xf numFmtId="3" fontId="9" fillId="2" borderId="18" xfId="1" applyNumberFormat="1" applyFont="1" applyFill="1" applyBorder="1" applyAlignment="1">
      <alignment horizontal="center" vertical="center"/>
    </xf>
    <xf numFmtId="3" fontId="9" fillId="2" borderId="16" xfId="1" applyNumberFormat="1" applyFont="1" applyFill="1" applyBorder="1" applyAlignment="1">
      <alignment horizontal="center" vertical="center"/>
    </xf>
    <xf numFmtId="0" fontId="9" fillId="0" borderId="0" xfId="1" applyFont="1" applyAlignment="1">
      <alignment vertical="center"/>
    </xf>
    <xf numFmtId="3" fontId="9" fillId="0" borderId="30" xfId="1" applyNumberFormat="1" applyFont="1" applyBorder="1" applyAlignment="1">
      <alignment horizontal="center" vertical="center"/>
    </xf>
    <xf numFmtId="0" fontId="7" fillId="2" borderId="31" xfId="1" applyFont="1" applyFill="1" applyBorder="1" applyAlignment="1">
      <alignment horizontal="center" vertical="center"/>
    </xf>
    <xf numFmtId="0" fontId="7" fillId="0" borderId="32" xfId="1" applyFont="1" applyBorder="1" applyAlignment="1">
      <alignment vertical="center"/>
    </xf>
    <xf numFmtId="3" fontId="11" fillId="0" borderId="10" xfId="1" applyNumberFormat="1" applyFont="1" applyBorder="1" applyAlignment="1">
      <alignment horizontal="center" vertical="center"/>
    </xf>
    <xf numFmtId="3" fontId="11" fillId="0" borderId="33" xfId="1" applyNumberFormat="1" applyFont="1" applyBorder="1" applyAlignment="1">
      <alignment horizontal="center" vertical="center"/>
    </xf>
    <xf numFmtId="3" fontId="11" fillId="0" borderId="27" xfId="1" applyNumberFormat="1" applyFont="1" applyBorder="1" applyAlignment="1">
      <alignment horizontal="center" vertical="center"/>
    </xf>
    <xf numFmtId="0" fontId="17" fillId="0" borderId="0" xfId="1" applyFont="1" applyAlignment="1">
      <alignment vertical="center"/>
    </xf>
    <xf numFmtId="0" fontId="7" fillId="2" borderId="34" xfId="1" applyFont="1" applyFill="1" applyBorder="1" applyAlignment="1">
      <alignment vertical="center"/>
    </xf>
    <xf numFmtId="3" fontId="11" fillId="2" borderId="12" xfId="1" applyNumberFormat="1" applyFont="1" applyFill="1" applyBorder="1" applyAlignment="1">
      <alignment horizontal="center" vertical="center"/>
    </xf>
    <xf numFmtId="3" fontId="11" fillId="2" borderId="13" xfId="1" applyNumberFormat="1" applyFont="1" applyFill="1" applyBorder="1" applyAlignment="1">
      <alignment horizontal="center" vertical="center"/>
    </xf>
    <xf numFmtId="0" fontId="15" fillId="0" borderId="34" xfId="1" applyFont="1" applyBorder="1" applyAlignment="1">
      <alignment horizontal="right" vertical="center"/>
    </xf>
    <xf numFmtId="0" fontId="15" fillId="2" borderId="34" xfId="1" applyFont="1" applyFill="1" applyBorder="1" applyAlignment="1">
      <alignment horizontal="right" vertical="center"/>
    </xf>
    <xf numFmtId="0" fontId="7" fillId="0" borderId="34" xfId="1" applyFont="1" applyBorder="1" applyAlignment="1">
      <alignment vertical="center"/>
    </xf>
    <xf numFmtId="3" fontId="11" fillId="0" borderId="12" xfId="1" applyNumberFormat="1" applyFont="1" applyBorder="1" applyAlignment="1">
      <alignment horizontal="center" vertical="center"/>
    </xf>
    <xf numFmtId="3" fontId="11" fillId="0" borderId="13" xfId="1" applyNumberFormat="1" applyFont="1" applyBorder="1" applyAlignment="1">
      <alignment horizontal="center" vertical="center"/>
    </xf>
    <xf numFmtId="3" fontId="11" fillId="0" borderId="11" xfId="1" applyNumberFormat="1" applyFont="1" applyBorder="1" applyAlignment="1">
      <alignment horizontal="center" vertical="center"/>
    </xf>
    <xf numFmtId="3" fontId="11" fillId="2" borderId="10" xfId="1" applyNumberFormat="1" applyFont="1" applyFill="1" applyBorder="1" applyAlignment="1">
      <alignment horizontal="center" vertical="center"/>
    </xf>
    <xf numFmtId="3" fontId="11" fillId="2" borderId="11" xfId="1" applyNumberFormat="1" applyFont="1" applyFill="1" applyBorder="1" applyAlignment="1">
      <alignment horizontal="center" vertical="center"/>
    </xf>
    <xf numFmtId="3" fontId="11" fillId="3" borderId="12" xfId="1" applyNumberFormat="1" applyFont="1" applyFill="1" applyBorder="1" applyAlignment="1">
      <alignment horizontal="center" vertical="center"/>
    </xf>
    <xf numFmtId="3" fontId="11" fillId="3" borderId="13" xfId="1" applyNumberFormat="1" applyFont="1" applyFill="1" applyBorder="1" applyAlignment="1">
      <alignment horizontal="center" vertical="center"/>
    </xf>
    <xf numFmtId="3" fontId="9" fillId="3" borderId="10" xfId="1" applyNumberFormat="1" applyFont="1" applyFill="1" applyBorder="1" applyAlignment="1">
      <alignment horizontal="center" vertical="center"/>
    </xf>
    <xf numFmtId="3" fontId="9" fillId="3" borderId="11" xfId="1" applyNumberFormat="1" applyFont="1" applyFill="1" applyBorder="1" applyAlignment="1">
      <alignment horizontal="center" vertical="center"/>
    </xf>
    <xf numFmtId="3" fontId="9" fillId="3" borderId="13" xfId="1" applyNumberFormat="1" applyFont="1" applyFill="1" applyBorder="1" applyAlignment="1">
      <alignment horizontal="center" vertical="center"/>
    </xf>
    <xf numFmtId="3" fontId="11" fillId="2" borderId="15" xfId="1" applyNumberFormat="1" applyFont="1" applyFill="1" applyBorder="1" applyAlignment="1">
      <alignment horizontal="center" vertical="center"/>
    </xf>
    <xf numFmtId="3" fontId="11" fillId="2" borderId="16" xfId="1" applyNumberFormat="1" applyFont="1" applyFill="1" applyBorder="1" applyAlignment="1">
      <alignment horizontal="center" vertical="center"/>
    </xf>
    <xf numFmtId="3" fontId="11" fillId="2" borderId="18" xfId="1" applyNumberFormat="1" applyFont="1" applyFill="1" applyBorder="1" applyAlignment="1">
      <alignment horizontal="center" vertical="center"/>
    </xf>
    <xf numFmtId="0" fontId="7" fillId="3" borderId="19" xfId="1" applyFont="1" applyFill="1" applyBorder="1" applyAlignment="1">
      <alignment vertical="center"/>
    </xf>
    <xf numFmtId="3" fontId="9" fillId="0" borderId="0" xfId="1" applyNumberFormat="1" applyFont="1" applyAlignment="1">
      <alignment horizontal="center" vertical="center"/>
    </xf>
    <xf numFmtId="0" fontId="7" fillId="2" borderId="21" xfId="1" applyFont="1" applyFill="1" applyBorder="1" applyAlignment="1">
      <alignment horizontal="center" vertical="center"/>
    </xf>
    <xf numFmtId="3" fontId="9" fillId="0" borderId="33" xfId="1" applyNumberFormat="1" applyFont="1" applyBorder="1" applyAlignment="1">
      <alignment horizontal="center" vertical="center"/>
    </xf>
    <xf numFmtId="0" fontId="7" fillId="0" borderId="19" xfId="1" applyFont="1" applyBorder="1" applyAlignment="1">
      <alignment vertical="center"/>
    </xf>
    <xf numFmtId="0" fontId="7" fillId="2" borderId="35" xfId="1" applyFont="1" applyFill="1" applyBorder="1" applyAlignment="1">
      <alignment horizontal="center" vertical="center"/>
    </xf>
    <xf numFmtId="0" fontId="7" fillId="0" borderId="36" xfId="1" applyFont="1" applyBorder="1" applyAlignment="1">
      <alignment vertical="center"/>
    </xf>
    <xf numFmtId="3" fontId="11" fillId="2" borderId="37" xfId="1" applyNumberFormat="1" applyFont="1" applyFill="1" applyBorder="1" applyAlignment="1">
      <alignment horizontal="center" vertical="center"/>
    </xf>
    <xf numFmtId="3" fontId="11" fillId="0" borderId="15" xfId="1" applyNumberFormat="1" applyFont="1" applyBorder="1" applyAlignment="1">
      <alignment horizontal="center" vertical="center"/>
    </xf>
    <xf numFmtId="3" fontId="11" fillId="0" borderId="18" xfId="1" applyNumberFormat="1" applyFont="1" applyBorder="1" applyAlignment="1">
      <alignment horizontal="center" vertical="center"/>
    </xf>
    <xf numFmtId="0" fontId="18" fillId="0" borderId="0" xfId="1" applyFont="1" applyAlignment="1">
      <alignment vertical="center"/>
    </xf>
    <xf numFmtId="0" fontId="20" fillId="0" borderId="0" xfId="1" applyFont="1" applyAlignment="1">
      <alignment horizontal="center" vertical="center"/>
    </xf>
    <xf numFmtId="0" fontId="17" fillId="0" borderId="0" xfId="1" applyFont="1" applyAlignment="1">
      <alignment horizontal="center" vertical="center"/>
    </xf>
    <xf numFmtId="0" fontId="7" fillId="0" borderId="0" xfId="1" applyFont="1" applyAlignment="1">
      <alignment vertical="center"/>
    </xf>
    <xf numFmtId="3" fontId="21" fillId="0" borderId="0" xfId="1" applyNumberFormat="1" applyFont="1" applyAlignment="1">
      <alignment vertical="center"/>
    </xf>
    <xf numFmtId="166" fontId="21" fillId="0" borderId="0" xfId="1" applyNumberFormat="1" applyFont="1" applyAlignment="1">
      <alignment vertical="center"/>
    </xf>
    <xf numFmtId="4" fontId="12" fillId="0" borderId="0" xfId="1" applyNumberFormat="1" applyFont="1" applyAlignment="1">
      <alignment vertical="center"/>
    </xf>
    <xf numFmtId="0" fontId="12" fillId="0" borderId="0" xfId="1" applyFont="1" applyAlignment="1">
      <alignment vertical="center"/>
    </xf>
    <xf numFmtId="169" fontId="9" fillId="0" borderId="0" xfId="1" applyNumberFormat="1" applyFont="1" applyAlignment="1">
      <alignment vertical="center"/>
    </xf>
    <xf numFmtId="0" fontId="13" fillId="0" borderId="38" xfId="1" applyFont="1" applyBorder="1" applyAlignment="1">
      <alignment vertical="center"/>
    </xf>
    <xf numFmtId="3" fontId="11" fillId="2" borderId="39" xfId="1" applyNumberFormat="1" applyFont="1" applyFill="1" applyBorder="1" applyAlignment="1">
      <alignment horizontal="center" vertical="center"/>
    </xf>
    <xf numFmtId="3" fontId="7" fillId="0" borderId="15" xfId="1" applyNumberFormat="1" applyFont="1" applyBorder="1" applyAlignment="1">
      <alignment horizontal="left" vertical="center"/>
    </xf>
    <xf numFmtId="0" fontId="22" fillId="0" borderId="0" xfId="1" applyFont="1" applyAlignment="1">
      <alignment vertical="center"/>
    </xf>
    <xf numFmtId="0" fontId="3" fillId="0" borderId="0" xfId="1" applyFont="1" applyAlignment="1">
      <alignment horizontal="center" vertical="center"/>
    </xf>
    <xf numFmtId="0" fontId="5" fillId="0" borderId="0" xfId="1" applyFont="1" applyAlignment="1">
      <alignment horizontal="center" vertical="center"/>
    </xf>
    <xf numFmtId="0" fontId="7" fillId="4" borderId="9" xfId="1" applyFont="1" applyFill="1" applyBorder="1" applyAlignment="1">
      <alignment vertical="center"/>
    </xf>
    <xf numFmtId="3" fontId="9" fillId="4" borderId="10" xfId="1" applyNumberFormat="1" applyFont="1" applyFill="1" applyBorder="1" applyAlignment="1">
      <alignment horizontal="center" vertical="center"/>
    </xf>
    <xf numFmtId="3" fontId="9" fillId="4" borderId="28" xfId="1" applyNumberFormat="1" applyFont="1" applyFill="1" applyBorder="1" applyAlignment="1">
      <alignment horizontal="center" vertical="center"/>
    </xf>
    <xf numFmtId="3" fontId="9" fillId="4" borderId="13" xfId="1" applyNumberFormat="1" applyFont="1" applyFill="1" applyBorder="1" applyAlignment="1">
      <alignment horizontal="center" vertical="center"/>
    </xf>
    <xf numFmtId="3" fontId="9" fillId="4" borderId="11" xfId="1" applyNumberFormat="1" applyFont="1" applyFill="1" applyBorder="1" applyAlignment="1">
      <alignment horizontal="center" vertical="center"/>
    </xf>
    <xf numFmtId="3" fontId="21" fillId="4" borderId="0" xfId="1" applyNumberFormat="1" applyFont="1" applyFill="1" applyAlignment="1">
      <alignment vertical="center"/>
    </xf>
    <xf numFmtId="0" fontId="4" fillId="4" borderId="0" xfId="1" applyFont="1" applyFill="1" applyAlignment="1">
      <alignment vertical="center"/>
    </xf>
    <xf numFmtId="3" fontId="14" fillId="0" borderId="0" xfId="1" applyNumberFormat="1" applyFont="1" applyAlignment="1">
      <alignment vertical="center"/>
    </xf>
    <xf numFmtId="3" fontId="9" fillId="0" borderId="0" xfId="1" applyNumberFormat="1" applyFont="1" applyAlignment="1">
      <alignment vertical="center"/>
    </xf>
    <xf numFmtId="0" fontId="24" fillId="0" borderId="0" xfId="0" applyFont="1"/>
    <xf numFmtId="175" fontId="0" fillId="0" borderId="0" xfId="0" applyNumberFormat="1"/>
    <xf numFmtId="0" fontId="0" fillId="0" borderId="0" xfId="0" applyAlignment="1">
      <alignment horizontal="left" indent="1"/>
    </xf>
    <xf numFmtId="0" fontId="0" fillId="0" borderId="0" xfId="0" applyAlignment="1">
      <alignment horizontal="left" indent="2"/>
    </xf>
    <xf numFmtId="1" fontId="0" fillId="0" borderId="0" xfId="0" applyNumberFormat="1"/>
    <xf numFmtId="9" fontId="0" fillId="0" borderId="0" xfId="3" applyFont="1"/>
    <xf numFmtId="0" fontId="7" fillId="4" borderId="34" xfId="1" applyFont="1" applyFill="1" applyBorder="1" applyAlignment="1">
      <alignment vertical="center"/>
    </xf>
    <xf numFmtId="3" fontId="11" fillId="4" borderId="24" xfId="1" applyNumberFormat="1" applyFont="1" applyFill="1" applyBorder="1" applyAlignment="1">
      <alignment horizontal="center" vertical="center"/>
    </xf>
    <xf numFmtId="0" fontId="7" fillId="2" borderId="0" xfId="1" applyFont="1" applyFill="1" applyBorder="1" applyAlignment="1">
      <alignment horizontal="center" vertical="center"/>
    </xf>
    <xf numFmtId="0" fontId="6" fillId="2" borderId="0" xfId="1" applyFont="1" applyFill="1" applyBorder="1" applyAlignment="1">
      <alignment horizontal="center" vertical="center"/>
    </xf>
    <xf numFmtId="3" fontId="11" fillId="2" borderId="0" xfId="1" applyNumberFormat="1" applyFont="1" applyFill="1" applyBorder="1" applyAlignment="1">
      <alignment horizontal="center" vertical="center"/>
    </xf>
    <xf numFmtId="3" fontId="11" fillId="0" borderId="0" xfId="1" applyNumberFormat="1" applyFont="1" applyBorder="1" applyAlignment="1">
      <alignment horizontal="center" vertical="center"/>
    </xf>
    <xf numFmtId="9" fontId="9" fillId="0" borderId="0" xfId="3" applyFont="1" applyBorder="1" applyAlignment="1">
      <alignment horizontal="center" vertical="center"/>
    </xf>
    <xf numFmtId="0" fontId="0" fillId="0" borderId="0" xfId="0" applyAlignment="1">
      <alignment horizontal="center"/>
    </xf>
    <xf numFmtId="0" fontId="25" fillId="6" borderId="0" xfId="0" applyFont="1" applyFill="1" applyAlignment="1">
      <alignment horizontal="left"/>
    </xf>
    <xf numFmtId="1" fontId="25" fillId="6" borderId="0" xfId="0" applyNumberFormat="1" applyFont="1" applyFill="1"/>
    <xf numFmtId="0" fontId="26" fillId="0" borderId="0" xfId="0" applyFont="1" applyAlignment="1">
      <alignment horizontal="center"/>
    </xf>
    <xf numFmtId="1" fontId="25" fillId="6" borderId="11" xfId="0" applyNumberFormat="1" applyFont="1" applyFill="1" applyBorder="1"/>
    <xf numFmtId="1" fontId="25" fillId="6" borderId="43" xfId="0" applyNumberFormat="1" applyFont="1" applyFill="1" applyBorder="1"/>
    <xf numFmtId="1" fontId="25" fillId="6" borderId="44" xfId="0" applyNumberFormat="1" applyFont="1" applyFill="1" applyBorder="1"/>
    <xf numFmtId="0" fontId="0" fillId="7" borderId="0" xfId="0" applyFill="1" applyAlignment="1">
      <alignment horizontal="left" indent="2"/>
    </xf>
    <xf numFmtId="1" fontId="0" fillId="7" borderId="41" xfId="0" applyNumberFormat="1" applyFill="1" applyBorder="1"/>
    <xf numFmtId="1" fontId="0" fillId="7" borderId="8" xfId="0" applyNumberFormat="1" applyFill="1" applyBorder="1"/>
    <xf numFmtId="1" fontId="0" fillId="7" borderId="42" xfId="0" applyNumberFormat="1" applyFill="1" applyBorder="1"/>
    <xf numFmtId="1" fontId="0" fillId="7" borderId="0" xfId="0" applyNumberFormat="1" applyFill="1"/>
    <xf numFmtId="1" fontId="0" fillId="7" borderId="43" xfId="0" applyNumberFormat="1" applyFill="1" applyBorder="1"/>
    <xf numFmtId="1" fontId="0" fillId="7" borderId="11" xfId="0" applyNumberFormat="1" applyFill="1" applyBorder="1"/>
    <xf numFmtId="1" fontId="0" fillId="7" borderId="44" xfId="0" applyNumberFormat="1" applyFill="1" applyBorder="1"/>
    <xf numFmtId="0" fontId="0" fillId="8" borderId="0" xfId="0" applyFill="1" applyAlignment="1">
      <alignment horizontal="left" indent="2"/>
    </xf>
    <xf numFmtId="1" fontId="0" fillId="8" borderId="43" xfId="0" applyNumberFormat="1" applyFill="1" applyBorder="1"/>
    <xf numFmtId="1" fontId="0" fillId="8" borderId="11" xfId="0" applyNumberFormat="1" applyFill="1" applyBorder="1"/>
    <xf numFmtId="1" fontId="0" fillId="8" borderId="44" xfId="0" applyNumberFormat="1" applyFill="1" applyBorder="1"/>
    <xf numFmtId="1" fontId="0" fillId="8" borderId="0" xfId="0" applyNumberFormat="1" applyFill="1"/>
    <xf numFmtId="0" fontId="0" fillId="9" borderId="0" xfId="0" applyFill="1" applyAlignment="1">
      <alignment horizontal="left" indent="2"/>
    </xf>
    <xf numFmtId="1" fontId="0" fillId="9" borderId="43" xfId="0" applyNumberFormat="1" applyFill="1" applyBorder="1"/>
    <xf numFmtId="1" fontId="0" fillId="9" borderId="11" xfId="0" applyNumberFormat="1" applyFill="1" applyBorder="1"/>
    <xf numFmtId="1" fontId="0" fillId="9" borderId="44" xfId="0" applyNumberFormat="1" applyFill="1" applyBorder="1"/>
    <xf numFmtId="1" fontId="0" fillId="9" borderId="0" xfId="0" applyNumberFormat="1" applyFill="1"/>
    <xf numFmtId="0" fontId="0" fillId="9" borderId="0" xfId="0" applyFill="1" applyAlignment="1">
      <alignment horizontal="left" indent="4"/>
    </xf>
    <xf numFmtId="1" fontId="0" fillId="9" borderId="45" xfId="0" applyNumberFormat="1" applyFill="1" applyBorder="1"/>
    <xf numFmtId="1" fontId="0" fillId="9" borderId="46" xfId="0" applyNumberFormat="1" applyFill="1" applyBorder="1"/>
    <xf numFmtId="1" fontId="0" fillId="9" borderId="47" xfId="0" applyNumberFormat="1" applyFill="1" applyBorder="1"/>
    <xf numFmtId="0" fontId="0" fillId="5" borderId="40" xfId="0" applyFill="1" applyBorder="1" applyAlignment="1">
      <alignment horizontal="center"/>
    </xf>
    <xf numFmtId="0" fontId="27" fillId="5" borderId="40" xfId="0" applyFont="1" applyFill="1" applyBorder="1" applyAlignment="1">
      <alignment horizontal="center"/>
    </xf>
    <xf numFmtId="0" fontId="25" fillId="6" borderId="0" xfId="0" applyFont="1" applyFill="1" applyAlignment="1">
      <alignment horizontal="left" indent="1"/>
    </xf>
    <xf numFmtId="9" fontId="25" fillId="6" borderId="43" xfId="3" applyFont="1" applyFill="1" applyBorder="1"/>
    <xf numFmtId="9" fontId="25" fillId="6" borderId="11" xfId="3" applyFont="1" applyFill="1" applyBorder="1"/>
    <xf numFmtId="9" fontId="25" fillId="6" borderId="44" xfId="3" applyFont="1" applyFill="1" applyBorder="1"/>
    <xf numFmtId="9" fontId="25" fillId="6" borderId="0" xfId="3" applyFont="1" applyFill="1" applyAlignment="1">
      <alignment horizontal="center"/>
    </xf>
    <xf numFmtId="9" fontId="25" fillId="6" borderId="49" xfId="3" applyFont="1" applyFill="1" applyBorder="1"/>
    <xf numFmtId="9" fontId="0" fillId="8" borderId="11" xfId="3" applyFont="1" applyFill="1" applyBorder="1"/>
    <xf numFmtId="9" fontId="0" fillId="8" borderId="44" xfId="3" applyFont="1" applyFill="1" applyBorder="1"/>
    <xf numFmtId="9" fontId="0" fillId="8" borderId="0" xfId="3" applyFont="1" applyFill="1" applyAlignment="1">
      <alignment horizontal="center"/>
    </xf>
    <xf numFmtId="9" fontId="0" fillId="8" borderId="49" xfId="3" applyFont="1" applyFill="1" applyBorder="1"/>
    <xf numFmtId="9" fontId="0" fillId="7" borderId="41" xfId="3" applyFont="1" applyFill="1" applyBorder="1"/>
    <xf numFmtId="9" fontId="0" fillId="7" borderId="8" xfId="3" applyFont="1" applyFill="1" applyBorder="1"/>
    <xf numFmtId="9" fontId="0" fillId="7" borderId="42" xfId="3" applyFont="1" applyFill="1" applyBorder="1"/>
    <xf numFmtId="9" fontId="0" fillId="7" borderId="0" xfId="3" applyFont="1" applyFill="1" applyAlignment="1">
      <alignment horizontal="center"/>
    </xf>
    <xf numFmtId="9" fontId="0" fillId="7" borderId="48" xfId="3" applyFont="1" applyFill="1" applyBorder="1"/>
    <xf numFmtId="9" fontId="0" fillId="7" borderId="43" xfId="3" applyFont="1" applyFill="1" applyBorder="1"/>
    <xf numFmtId="9" fontId="0" fillId="7" borderId="11" xfId="3" applyFont="1" applyFill="1" applyBorder="1"/>
    <xf numFmtId="9" fontId="0" fillId="7" borderId="44" xfId="3" applyFont="1" applyFill="1" applyBorder="1"/>
    <xf numFmtId="9" fontId="0" fillId="7" borderId="49" xfId="3" applyFont="1" applyFill="1" applyBorder="1"/>
    <xf numFmtId="0" fontId="25" fillId="11" borderId="0" xfId="0" applyFont="1" applyFill="1"/>
    <xf numFmtId="9" fontId="26" fillId="0" borderId="0" xfId="3" applyFont="1" applyAlignment="1">
      <alignment horizontal="center"/>
    </xf>
    <xf numFmtId="9" fontId="0" fillId="9" borderId="43" xfId="3" applyFont="1" applyFill="1" applyBorder="1"/>
    <xf numFmtId="9" fontId="0" fillId="9" borderId="11" xfId="3" applyFont="1" applyFill="1" applyBorder="1"/>
    <xf numFmtId="9" fontId="0" fillId="9" borderId="44" xfId="3" applyFont="1" applyFill="1" applyBorder="1"/>
    <xf numFmtId="9" fontId="0" fillId="9" borderId="0" xfId="3" applyFont="1" applyFill="1" applyAlignment="1">
      <alignment horizontal="center"/>
    </xf>
    <xf numFmtId="9" fontId="0" fillId="9" borderId="49" xfId="3" applyFont="1" applyFill="1" applyBorder="1"/>
    <xf numFmtId="9" fontId="0" fillId="9" borderId="45" xfId="3" applyFont="1" applyFill="1" applyBorder="1"/>
    <xf numFmtId="9" fontId="0" fillId="9" borderId="46" xfId="3" applyFont="1" applyFill="1" applyBorder="1"/>
    <xf numFmtId="9" fontId="0" fillId="9" borderId="47" xfId="3" applyFont="1" applyFill="1" applyBorder="1"/>
    <xf numFmtId="9" fontId="0" fillId="9" borderId="6" xfId="3" applyFont="1" applyFill="1" applyBorder="1"/>
    <xf numFmtId="9" fontId="28" fillId="7" borderId="8" xfId="3" applyFont="1" applyFill="1" applyBorder="1"/>
    <xf numFmtId="9" fontId="28" fillId="7" borderId="11" xfId="3" applyFont="1" applyFill="1" applyBorder="1"/>
    <xf numFmtId="9" fontId="29" fillId="6" borderId="11" xfId="3" applyFont="1" applyFill="1" applyBorder="1"/>
    <xf numFmtId="9" fontId="28" fillId="9" borderId="43" xfId="3" applyFont="1" applyFill="1" applyBorder="1"/>
    <xf numFmtId="9" fontId="28" fillId="9" borderId="11" xfId="3" applyFont="1" applyFill="1" applyBorder="1"/>
    <xf numFmtId="0" fontId="0" fillId="9" borderId="0" xfId="0" applyFill="1" applyAlignment="1">
      <alignment horizontal="left" indent="3"/>
    </xf>
    <xf numFmtId="9" fontId="28" fillId="9" borderId="44" xfId="3" applyFont="1" applyFill="1" applyBorder="1"/>
    <xf numFmtId="0" fontId="0" fillId="10" borderId="40" xfId="0" applyFill="1" applyBorder="1" applyAlignment="1">
      <alignment horizontal="center"/>
    </xf>
    <xf numFmtId="9" fontId="28" fillId="9" borderId="46" xfId="3" applyFont="1" applyFill="1" applyBorder="1"/>
    <xf numFmtId="0" fontId="27" fillId="10" borderId="40" xfId="0" applyFont="1" applyFill="1" applyBorder="1" applyAlignment="1">
      <alignment horizontal="center"/>
    </xf>
  </cellXfs>
  <cellStyles count="4">
    <cellStyle name="Normal" xfId="0" builtinId="0"/>
    <cellStyle name="Normal 2" xfId="1" xr:uid="{00000000-0005-0000-0000-000001000000}"/>
    <cellStyle name="Per cent" xfId="3" builtinId="5"/>
    <cellStyle name="Yüzde 2" xfId="2" xr:uid="{00000000-0005-0000-0000-000002000000}"/>
  </cellStyles>
  <dxfs count="1">
    <dxf>
      <font>
        <color theme="0"/>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Y95"/>
  <sheetViews>
    <sheetView topLeftCell="A8" zoomScale="75" zoomScaleNormal="106" zoomScalePageLayoutView="71" workbookViewId="0">
      <selection activeCell="AA17" sqref="AA17"/>
    </sheetView>
  </sheetViews>
  <sheetFormatPr baseColWidth="10" defaultColWidth="66.6640625" defaultRowHeight="16" outlineLevelRow="1" outlineLevelCol="1" x14ac:dyDescent="0.2"/>
  <cols>
    <col min="1" max="1" width="41.6640625" style="2" customWidth="1"/>
    <col min="2" max="6" width="11.33203125" style="1" customWidth="1"/>
    <col min="7" max="9" width="11.33203125" style="1" customWidth="1" outlineLevel="1"/>
    <col min="10" max="12" width="11.33203125" style="1" customWidth="1"/>
    <col min="13" max="26" width="11.33203125" style="1" hidden="1" customWidth="1" outlineLevel="1"/>
    <col min="27" max="27" width="11.33203125" style="1" customWidth="1" collapsed="1"/>
    <col min="28" max="28" width="11.33203125" style="1" customWidth="1"/>
    <col min="29" max="29" width="25.1640625" style="1" customWidth="1" outlineLevel="1"/>
    <col min="30" max="30" width="22.6640625" style="1" customWidth="1" outlineLevel="1"/>
    <col min="31" max="31" width="16.33203125" style="1" customWidth="1" outlineLevel="1"/>
    <col min="32" max="37" width="11" style="1" customWidth="1"/>
    <col min="38" max="38" width="23" style="1" bestFit="1" customWidth="1"/>
    <col min="39" max="41" width="23" style="1" customWidth="1"/>
    <col min="42" max="42" width="15.83203125" style="1" customWidth="1"/>
    <col min="43" max="43" width="16.33203125" style="1" customWidth="1"/>
    <col min="44" max="50" width="7.5" style="1" customWidth="1"/>
    <col min="51" max="51" width="12.6640625" style="1" customWidth="1"/>
    <col min="52" max="16384" width="66.6640625" style="1"/>
  </cols>
  <sheetData>
    <row r="1" spans="1:51" ht="42" customHeight="1" x14ac:dyDescent="0.2">
      <c r="A1" s="98" t="s">
        <v>0</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row>
    <row r="2" spans="1:51" ht="30" customHeight="1" x14ac:dyDescent="0.2">
      <c r="A2" s="99" t="s">
        <v>103</v>
      </c>
      <c r="B2" s="99"/>
      <c r="C2" s="99"/>
      <c r="D2" s="99"/>
      <c r="E2" s="99"/>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c r="AH2" s="99"/>
      <c r="AI2" s="99"/>
      <c r="AJ2" s="99"/>
      <c r="AK2" s="99"/>
    </row>
    <row r="3" spans="1:51" ht="17" thickBot="1" x14ac:dyDescent="0.25">
      <c r="B3" s="3"/>
      <c r="C3" s="3"/>
      <c r="D3" s="3"/>
    </row>
    <row r="4" spans="1:51" ht="30.75" customHeight="1" thickTop="1" x14ac:dyDescent="0.2">
      <c r="A4" s="4" t="s">
        <v>1</v>
      </c>
      <c r="B4" s="5" t="s">
        <v>2</v>
      </c>
      <c r="C4" s="5" t="s">
        <v>3</v>
      </c>
      <c r="D4" s="5" t="s">
        <v>4</v>
      </c>
      <c r="E4" s="5" t="s">
        <v>5</v>
      </c>
      <c r="F4" s="5" t="s">
        <v>6</v>
      </c>
      <c r="G4" s="6" t="s">
        <v>7</v>
      </c>
      <c r="H4" s="6" t="s">
        <v>8</v>
      </c>
      <c r="I4" s="6" t="s">
        <v>9</v>
      </c>
      <c r="J4" s="5" t="s">
        <v>10</v>
      </c>
      <c r="K4" s="5" t="s">
        <v>11</v>
      </c>
      <c r="L4" s="5" t="s">
        <v>12</v>
      </c>
      <c r="M4" s="5" t="s">
        <v>13</v>
      </c>
      <c r="N4" s="5" t="s">
        <v>14</v>
      </c>
      <c r="O4" s="5" t="s">
        <v>15</v>
      </c>
      <c r="P4" s="5" t="s">
        <v>16</v>
      </c>
      <c r="Q4" s="5" t="s">
        <v>17</v>
      </c>
      <c r="R4" s="5" t="s">
        <v>18</v>
      </c>
      <c r="S4" s="5" t="s">
        <v>19</v>
      </c>
      <c r="T4" s="5" t="s">
        <v>20</v>
      </c>
      <c r="U4" s="5" t="s">
        <v>21</v>
      </c>
      <c r="V4" s="5" t="s">
        <v>22</v>
      </c>
      <c r="W4" s="5" t="s">
        <v>23</v>
      </c>
      <c r="X4" s="5" t="s">
        <v>24</v>
      </c>
      <c r="Y4" s="5" t="s">
        <v>25</v>
      </c>
      <c r="Z4" s="5" t="s">
        <v>26</v>
      </c>
      <c r="AA4" s="5" t="s">
        <v>27</v>
      </c>
      <c r="AB4" s="5" t="s">
        <v>28</v>
      </c>
      <c r="AC4" s="5" t="s">
        <v>29</v>
      </c>
      <c r="AD4" s="5" t="s">
        <v>30</v>
      </c>
      <c r="AE4" s="5" t="s">
        <v>31</v>
      </c>
      <c r="AF4" s="5" t="s">
        <v>32</v>
      </c>
      <c r="AG4" s="5" t="s">
        <v>33</v>
      </c>
      <c r="AH4" s="5" t="s">
        <v>34</v>
      </c>
      <c r="AI4" s="5" t="s">
        <v>35</v>
      </c>
      <c r="AJ4" s="5" t="s">
        <v>36</v>
      </c>
      <c r="AK4" s="5" t="s">
        <v>37</v>
      </c>
      <c r="AL4" s="5" t="s">
        <v>104</v>
      </c>
      <c r="AM4" s="117" t="s">
        <v>160</v>
      </c>
      <c r="AN4" s="117" t="s">
        <v>161</v>
      </c>
      <c r="AO4" s="117" t="s">
        <v>162</v>
      </c>
    </row>
    <row r="5" spans="1:51" ht="30.75" customHeight="1" thickBot="1" x14ac:dyDescent="0.25">
      <c r="A5" s="7"/>
      <c r="B5" s="8"/>
      <c r="C5" s="8"/>
      <c r="D5" s="8"/>
      <c r="E5" s="8"/>
      <c r="F5" s="8"/>
      <c r="G5" s="9"/>
      <c r="H5" s="9"/>
      <c r="I5" s="9"/>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118"/>
      <c r="AN5" s="118"/>
      <c r="AO5" s="118"/>
      <c r="AX5" s="1" t="s">
        <v>124</v>
      </c>
    </row>
    <row r="6" spans="1:51" ht="30" customHeight="1" x14ac:dyDescent="0.2">
      <c r="A6" s="10" t="s">
        <v>38</v>
      </c>
      <c r="B6" s="16">
        <v>635.35825499999999</v>
      </c>
      <c r="C6" s="16">
        <v>14337.614728500001</v>
      </c>
      <c r="D6" s="16">
        <v>544.766758779768</v>
      </c>
      <c r="E6" s="16"/>
      <c r="F6" s="16">
        <v>0</v>
      </c>
      <c r="G6" s="53"/>
      <c r="H6" s="53"/>
      <c r="I6" s="53"/>
      <c r="J6" s="16"/>
      <c r="K6" s="16">
        <v>4305.5302500000007</v>
      </c>
      <c r="L6" s="16">
        <v>0</v>
      </c>
      <c r="M6" s="53"/>
      <c r="N6" s="53"/>
      <c r="O6" s="53"/>
      <c r="P6" s="53"/>
      <c r="Q6" s="53"/>
      <c r="R6" s="53"/>
      <c r="S6" s="53"/>
      <c r="T6" s="53"/>
      <c r="U6" s="53"/>
      <c r="V6" s="53"/>
      <c r="W6" s="53"/>
      <c r="X6" s="53"/>
      <c r="Y6" s="53"/>
      <c r="Z6" s="53"/>
      <c r="AA6" s="16">
        <v>702.87524999999994</v>
      </c>
      <c r="AB6" s="16">
        <v>5108.3358538900002</v>
      </c>
      <c r="AC6" s="53">
        <v>1407.2272</v>
      </c>
      <c r="AD6" s="53">
        <v>3549.3453498899999</v>
      </c>
      <c r="AE6" s="53">
        <v>151.76330400000001</v>
      </c>
      <c r="AF6" s="16">
        <v>5504.2106999999996</v>
      </c>
      <c r="AG6" s="16">
        <v>2933.3782999999999</v>
      </c>
      <c r="AH6" s="16"/>
      <c r="AI6" s="16">
        <v>0</v>
      </c>
      <c r="AJ6" s="16">
        <v>12383.55</v>
      </c>
      <c r="AK6" s="16">
        <v>2767.97</v>
      </c>
      <c r="AL6" s="16">
        <v>49223.590096169763</v>
      </c>
      <c r="AM6" s="121">
        <f>L6/$AL6</f>
        <v>0</v>
      </c>
      <c r="AN6" s="121">
        <f>AA6/$AL6</f>
        <v>1.4279235801914677E-2</v>
      </c>
      <c r="AO6" s="121">
        <f>AH6/$AL6</f>
        <v>0</v>
      </c>
      <c r="AP6" s="89"/>
      <c r="AR6" s="1" t="s">
        <v>118</v>
      </c>
      <c r="AS6" s="1" t="s">
        <v>3</v>
      </c>
      <c r="AT6" s="1" t="s">
        <v>119</v>
      </c>
      <c r="AU6" s="1" t="s">
        <v>120</v>
      </c>
      <c r="AV6" s="1" t="s">
        <v>121</v>
      </c>
      <c r="AW6" s="1" t="s">
        <v>34</v>
      </c>
      <c r="AX6" s="1" t="s">
        <v>122</v>
      </c>
    </row>
    <row r="7" spans="1:51" ht="30" customHeight="1" x14ac:dyDescent="0.2">
      <c r="A7" s="11" t="s">
        <v>39</v>
      </c>
      <c r="B7" s="12">
        <v>24237.8728415142</v>
      </c>
      <c r="C7" s="12"/>
      <c r="D7" s="12"/>
      <c r="E7" s="12">
        <v>587.69178224999996</v>
      </c>
      <c r="F7" s="12">
        <v>0</v>
      </c>
      <c r="G7" s="14"/>
      <c r="H7" s="13"/>
      <c r="I7" s="13"/>
      <c r="J7" s="12">
        <v>10.11426762</v>
      </c>
      <c r="K7" s="12">
        <v>32973.291749999997</v>
      </c>
      <c r="L7" s="12">
        <v>25870.868156199995</v>
      </c>
      <c r="M7" s="14">
        <v>2091.1105600000001</v>
      </c>
      <c r="N7" s="13">
        <v>2658.7811400000001</v>
      </c>
      <c r="O7" s="13">
        <v>14307.20658</v>
      </c>
      <c r="P7" s="13">
        <v>81.596059999999994</v>
      </c>
      <c r="Q7" s="13">
        <v>4399.9386299999996</v>
      </c>
      <c r="R7" s="13"/>
      <c r="S7" s="13">
        <v>715.40948999999989</v>
      </c>
      <c r="T7" s="13"/>
      <c r="U7" s="13">
        <v>797.5166999999999</v>
      </c>
      <c r="V7" s="13">
        <v>259.65695999999997</v>
      </c>
      <c r="W7" s="13">
        <v>431.77326720000008</v>
      </c>
      <c r="X7" s="13">
        <v>33.446449000000001</v>
      </c>
      <c r="Y7" s="13">
        <v>1.4927999999999999</v>
      </c>
      <c r="Z7" s="13">
        <v>92.939519999999987</v>
      </c>
      <c r="AA7" s="12">
        <v>41649.110249999998</v>
      </c>
      <c r="AB7" s="12">
        <v>0</v>
      </c>
      <c r="AC7" s="14"/>
      <c r="AD7" s="13"/>
      <c r="AE7" s="13"/>
      <c r="AF7" s="12"/>
      <c r="AG7" s="12"/>
      <c r="AH7" s="12">
        <v>524.12011999999993</v>
      </c>
      <c r="AI7" s="12">
        <v>0</v>
      </c>
      <c r="AJ7" s="12"/>
      <c r="AK7" s="12"/>
      <c r="AL7" s="12">
        <v>125853.0691675842</v>
      </c>
      <c r="AM7" s="121">
        <f t="shared" ref="AM7:AM70" si="0">L7/$AL7</f>
        <v>0.20556406234122671</v>
      </c>
      <c r="AN7" s="121">
        <f t="shared" ref="AN7:AN70" si="1">AA7/$AL7</f>
        <v>0.33093440251775363</v>
      </c>
      <c r="AO7" s="121">
        <f t="shared" ref="AO7:AO70" si="2">AH7/$AL7</f>
        <v>4.1645398357515531E-3</v>
      </c>
      <c r="AP7" s="89"/>
      <c r="AQ7" s="1" t="s">
        <v>115</v>
      </c>
      <c r="AR7" s="40">
        <f>B6+D6+E6</f>
        <v>1180.1250137797679</v>
      </c>
      <c r="AS7" s="40">
        <f>C6</f>
        <v>14337.614728500001</v>
      </c>
      <c r="AT7" s="40">
        <f>K6+L6</f>
        <v>4305.5302500000007</v>
      </c>
      <c r="AU7" s="40">
        <f>AA6</f>
        <v>702.87524999999994</v>
      </c>
      <c r="AV7" s="40">
        <f>AB6+AF6+AG6+AJ6+AK6</f>
        <v>28697.44485389</v>
      </c>
      <c r="AW7" s="40">
        <f>AH6</f>
        <v>0</v>
      </c>
      <c r="AX7" s="40">
        <f>AL6</f>
        <v>49223.590096169763</v>
      </c>
      <c r="AY7" s="40">
        <f>SUM(AR7:AW7)</f>
        <v>49223.59009616977</v>
      </c>
    </row>
    <row r="8" spans="1:51" ht="30" customHeight="1" x14ac:dyDescent="0.2">
      <c r="A8" s="15" t="s">
        <v>40</v>
      </c>
      <c r="B8" s="16">
        <v>243.12389399999998</v>
      </c>
      <c r="C8" s="16">
        <v>2.200095975</v>
      </c>
      <c r="D8" s="16"/>
      <c r="E8" s="16">
        <v>153.53594190000001</v>
      </c>
      <c r="F8" s="16">
        <v>0</v>
      </c>
      <c r="G8" s="18"/>
      <c r="H8" s="18"/>
      <c r="I8" s="17"/>
      <c r="J8" s="16">
        <v>100.18636365</v>
      </c>
      <c r="K8" s="16"/>
      <c r="L8" s="16">
        <v>9853.350648399999</v>
      </c>
      <c r="M8" s="18">
        <v>101.44365000000001</v>
      </c>
      <c r="N8" s="18">
        <v>1245.2158650000001</v>
      </c>
      <c r="O8" s="18">
        <v>3098.6595899999998</v>
      </c>
      <c r="P8" s="18">
        <v>1084.3722400000001</v>
      </c>
      <c r="Q8" s="18">
        <v>470.21220999999997</v>
      </c>
      <c r="R8" s="18"/>
      <c r="S8" s="18">
        <v>948.46876499999996</v>
      </c>
      <c r="T8" s="18"/>
      <c r="U8" s="18">
        <v>955.01817499999993</v>
      </c>
      <c r="V8" s="18">
        <v>430.73568</v>
      </c>
      <c r="W8" s="18">
        <v>666.94441440000003</v>
      </c>
      <c r="X8" s="18">
        <v>2.1818999999999998E-2</v>
      </c>
      <c r="Y8" s="18">
        <v>821.40095999999994</v>
      </c>
      <c r="Z8" s="17">
        <v>30.857279999999999</v>
      </c>
      <c r="AA8" s="16">
        <v>739.43099999999993</v>
      </c>
      <c r="AB8" s="16">
        <v>0</v>
      </c>
      <c r="AC8" s="18"/>
      <c r="AD8" s="18"/>
      <c r="AE8" s="17"/>
      <c r="AF8" s="16"/>
      <c r="AG8" s="16"/>
      <c r="AH8" s="16">
        <v>178.51707999999999</v>
      </c>
      <c r="AI8" s="16">
        <v>0</v>
      </c>
      <c r="AJ8" s="16"/>
      <c r="AK8" s="16"/>
      <c r="AL8" s="16">
        <v>11270.345023925</v>
      </c>
      <c r="AM8" s="121">
        <f t="shared" si="0"/>
        <v>0.87427231619644596</v>
      </c>
      <c r="AN8" s="121">
        <f t="shared" si="1"/>
        <v>6.560855044191774E-2</v>
      </c>
      <c r="AO8" s="121">
        <f t="shared" si="2"/>
        <v>1.583953992721953E-2</v>
      </c>
      <c r="AP8" s="89"/>
      <c r="AQ8" s="1" t="s">
        <v>116</v>
      </c>
      <c r="AR8" s="40">
        <f t="shared" ref="AR8:AR9" si="3">B7+D7+E7</f>
        <v>24825.564623764199</v>
      </c>
      <c r="AS8" s="40">
        <f t="shared" ref="AS8:AS9" si="4">C7</f>
        <v>0</v>
      </c>
      <c r="AT8" s="40">
        <f t="shared" ref="AT8:AT9" si="5">K7+L7</f>
        <v>58844.159906199988</v>
      </c>
      <c r="AU8" s="40">
        <f t="shared" ref="AU8:AU9" si="6">AA7</f>
        <v>41649.110249999998</v>
      </c>
      <c r="AV8" s="40">
        <f t="shared" ref="AV8:AV9" si="7">AB7+AF7+AG7+AJ7+AK7</f>
        <v>0</v>
      </c>
      <c r="AW8" s="40">
        <f t="shared" ref="AW8:AW9" si="8">AH7</f>
        <v>524.12011999999993</v>
      </c>
      <c r="AX8" s="40">
        <f>AL7</f>
        <v>125853.0691675842</v>
      </c>
      <c r="AY8" s="40">
        <f t="shared" ref="AY8:AY10" si="9">SUM(AR8:AW8)</f>
        <v>125842.95489996418</v>
      </c>
    </row>
    <row r="9" spans="1:51" ht="30" customHeight="1" x14ac:dyDescent="0.2">
      <c r="A9" s="11" t="s">
        <v>41</v>
      </c>
      <c r="B9" s="12"/>
      <c r="C9" s="12"/>
      <c r="D9" s="12"/>
      <c r="E9" s="12"/>
      <c r="F9" s="12">
        <v>0</v>
      </c>
      <c r="G9" s="14"/>
      <c r="H9" s="13"/>
      <c r="I9" s="13"/>
      <c r="J9" s="12"/>
      <c r="K9" s="12"/>
      <c r="L9" s="12">
        <v>5272.870034999999</v>
      </c>
      <c r="M9" s="14">
        <v>0</v>
      </c>
      <c r="N9" s="13">
        <v>186.205815</v>
      </c>
      <c r="O9" s="13">
        <v>370.56518999999997</v>
      </c>
      <c r="P9" s="13">
        <v>0</v>
      </c>
      <c r="Q9" s="13"/>
      <c r="R9" s="13"/>
      <c r="S9" s="13">
        <v>4716.0990299999994</v>
      </c>
      <c r="T9" s="13"/>
      <c r="U9" s="13"/>
      <c r="V9" s="13"/>
      <c r="W9" s="13"/>
      <c r="X9" s="13"/>
      <c r="Y9" s="13"/>
      <c r="Z9" s="13"/>
      <c r="AA9" s="12"/>
      <c r="AB9" s="12">
        <v>0</v>
      </c>
      <c r="AC9" s="14"/>
      <c r="AD9" s="13"/>
      <c r="AE9" s="13"/>
      <c r="AF9" s="12"/>
      <c r="AG9" s="12"/>
      <c r="AH9" s="12"/>
      <c r="AI9" s="12">
        <v>0</v>
      </c>
      <c r="AJ9" s="12"/>
      <c r="AK9" s="12"/>
      <c r="AL9" s="12">
        <v>5272.870034999999</v>
      </c>
      <c r="AM9" s="121">
        <f t="shared" si="0"/>
        <v>1</v>
      </c>
      <c r="AN9" s="121">
        <f t="shared" si="1"/>
        <v>0</v>
      </c>
      <c r="AO9" s="121">
        <f t="shared" si="2"/>
        <v>0</v>
      </c>
      <c r="AQ9" s="1" t="s">
        <v>117</v>
      </c>
      <c r="AR9" s="40">
        <f t="shared" si="3"/>
        <v>396.65983589999996</v>
      </c>
      <c r="AS9" s="40">
        <f t="shared" si="4"/>
        <v>2.200095975</v>
      </c>
      <c r="AT9" s="40">
        <f t="shared" si="5"/>
        <v>9853.350648399999</v>
      </c>
      <c r="AU9" s="40">
        <f t="shared" si="6"/>
        <v>739.43099999999993</v>
      </c>
      <c r="AV9" s="40">
        <f t="shared" si="7"/>
        <v>0</v>
      </c>
      <c r="AW9" s="40">
        <f t="shared" si="8"/>
        <v>178.51707999999999</v>
      </c>
      <c r="AX9" s="40">
        <f>AL8</f>
        <v>11270.345023925</v>
      </c>
      <c r="AY9" s="40">
        <f t="shared" si="9"/>
        <v>11170.158660274999</v>
      </c>
    </row>
    <row r="10" spans="1:51" ht="30" customHeight="1" thickBot="1" x14ac:dyDescent="0.25">
      <c r="A10" s="19" t="s">
        <v>42</v>
      </c>
      <c r="B10" s="20">
        <v>-55.139615999999997</v>
      </c>
      <c r="C10" s="20">
        <v>140.41322872499998</v>
      </c>
      <c r="D10" s="20">
        <v>27.752428000000002</v>
      </c>
      <c r="E10" s="20">
        <v>58.025697725000001</v>
      </c>
      <c r="F10" s="20">
        <v>0</v>
      </c>
      <c r="G10" s="21"/>
      <c r="H10" s="21"/>
      <c r="I10" s="21"/>
      <c r="J10" s="20">
        <v>0.32898575400000002</v>
      </c>
      <c r="K10" s="20">
        <v>523.90904999999998</v>
      </c>
      <c r="L10" s="20">
        <v>-717.6498802000001</v>
      </c>
      <c r="M10" s="21">
        <v>-92.892800000000008</v>
      </c>
      <c r="N10" s="21">
        <v>-356.99903999999998</v>
      </c>
      <c r="O10" s="21">
        <v>-6.4118249999999994</v>
      </c>
      <c r="P10" s="21">
        <v>0.9565800000000001</v>
      </c>
      <c r="Q10" s="21">
        <v>-148.482</v>
      </c>
      <c r="R10" s="21">
        <v>-8.4685999999999986</v>
      </c>
      <c r="S10" s="21">
        <v>33.919184999999999</v>
      </c>
      <c r="T10" s="21">
        <v>0.122265</v>
      </c>
      <c r="U10" s="21">
        <v>37.112225000000002</v>
      </c>
      <c r="V10" s="21">
        <v>16.32</v>
      </c>
      <c r="W10" s="21">
        <v>-3.7429392000000004</v>
      </c>
      <c r="X10" s="21">
        <v>-11.999410999999998</v>
      </c>
      <c r="Y10" s="21">
        <v>-248.98943999999997</v>
      </c>
      <c r="Z10" s="21">
        <v>71.905919999999995</v>
      </c>
      <c r="AA10" s="20">
        <v>-89.0505</v>
      </c>
      <c r="AB10" s="20">
        <v>0</v>
      </c>
      <c r="AC10" s="21"/>
      <c r="AD10" s="21"/>
      <c r="AE10" s="21"/>
      <c r="AF10" s="20"/>
      <c r="AG10" s="20"/>
      <c r="AH10" s="20"/>
      <c r="AI10" s="20">
        <v>0</v>
      </c>
      <c r="AJ10" s="20"/>
      <c r="AK10" s="20"/>
      <c r="AL10" s="20">
        <v>-111.41060599600013</v>
      </c>
      <c r="AM10" s="121">
        <f t="shared" si="0"/>
        <v>6.4414861923088829</v>
      </c>
      <c r="AN10" s="121">
        <f t="shared" si="1"/>
        <v>0.799300023583007</v>
      </c>
      <c r="AO10" s="121">
        <f t="shared" si="2"/>
        <v>0</v>
      </c>
      <c r="AP10" s="89"/>
      <c r="AQ10" s="1" t="s">
        <v>123</v>
      </c>
      <c r="AR10" s="40">
        <f>B12+D12+E12</f>
        <v>25639.668311368969</v>
      </c>
      <c r="AS10" s="40">
        <f>C12</f>
        <v>14475.82786125</v>
      </c>
      <c r="AT10" s="40">
        <f>K12+L12</f>
        <v>47829.728642600006</v>
      </c>
      <c r="AU10" s="40">
        <f>AA12</f>
        <v>41523.504000000001</v>
      </c>
      <c r="AV10" s="40">
        <f>AB12+AF12+AG12+AJ12+AK12</f>
        <v>28697.44485389</v>
      </c>
      <c r="AW10" s="40">
        <f>AH12</f>
        <v>345.60303999999996</v>
      </c>
      <c r="AX10" s="40">
        <f>AL12</f>
        <v>158422.03359883296</v>
      </c>
      <c r="AY10" s="40">
        <f t="shared" si="9"/>
        <v>158511.77670910896</v>
      </c>
    </row>
    <row r="11" spans="1:51" ht="30" customHeight="1" thickTop="1" thickBot="1" x14ac:dyDescent="0.25">
      <c r="A11" s="24"/>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121" t="e">
        <f t="shared" si="0"/>
        <v>#DIV/0!</v>
      </c>
      <c r="AN11" s="121" t="e">
        <f t="shared" si="1"/>
        <v>#DIV/0!</v>
      </c>
      <c r="AO11" s="121" t="e">
        <f t="shared" si="2"/>
        <v>#DIV/0!</v>
      </c>
      <c r="AP11" s="89"/>
      <c r="AQ11" s="1" t="s">
        <v>125</v>
      </c>
      <c r="AR11" s="40"/>
      <c r="AS11" s="40"/>
      <c r="AT11" s="40"/>
      <c r="AU11" s="40"/>
      <c r="AV11" s="40"/>
      <c r="AW11" s="40"/>
      <c r="AX11" s="40"/>
      <c r="AY11" s="40"/>
    </row>
    <row r="12" spans="1:51" ht="30" customHeight="1" thickTop="1" thickBot="1" x14ac:dyDescent="0.25">
      <c r="A12" s="26" t="s">
        <v>43</v>
      </c>
      <c r="B12" s="27">
        <v>24574.967586514198</v>
      </c>
      <c r="C12" s="27">
        <v>14475.82786125</v>
      </c>
      <c r="D12" s="27">
        <v>572.51918677976801</v>
      </c>
      <c r="E12" s="27">
        <v>492.18153807499993</v>
      </c>
      <c r="F12" s="27">
        <v>0</v>
      </c>
      <c r="G12" s="27">
        <v>0</v>
      </c>
      <c r="H12" s="27">
        <v>0</v>
      </c>
      <c r="I12" s="27">
        <v>0</v>
      </c>
      <c r="J12" s="27">
        <v>-89.74311027600001</v>
      </c>
      <c r="K12" s="27">
        <v>37802.731050000002</v>
      </c>
      <c r="L12" s="27">
        <v>10026.997592600001</v>
      </c>
      <c r="M12" s="27">
        <v>1896.7741100000001</v>
      </c>
      <c r="N12" s="27">
        <v>870.36041999999998</v>
      </c>
      <c r="O12" s="27">
        <v>10831.569975000002</v>
      </c>
      <c r="P12" s="27">
        <v>-1001.8196000000002</v>
      </c>
      <c r="Q12" s="27">
        <v>3781.2444199999995</v>
      </c>
      <c r="R12" s="27">
        <v>-8.4685999999999986</v>
      </c>
      <c r="S12" s="27">
        <v>-4915.2391199999993</v>
      </c>
      <c r="T12" s="27">
        <v>0.122265</v>
      </c>
      <c r="U12" s="27">
        <v>-120.38925000000003</v>
      </c>
      <c r="V12" s="27">
        <v>-154.75872000000004</v>
      </c>
      <c r="W12" s="27">
        <v>-238.91408639999995</v>
      </c>
      <c r="X12" s="27">
        <v>21.425219000000002</v>
      </c>
      <c r="Y12" s="27">
        <v>-1068.8976</v>
      </c>
      <c r="Z12" s="27">
        <v>133.98815999999999</v>
      </c>
      <c r="AA12" s="27">
        <v>41523.504000000001</v>
      </c>
      <c r="AB12" s="27">
        <v>5108.3358538900002</v>
      </c>
      <c r="AC12" s="27">
        <v>1407.2272</v>
      </c>
      <c r="AD12" s="27">
        <v>3549.3453498899999</v>
      </c>
      <c r="AE12" s="27">
        <v>151.76330400000001</v>
      </c>
      <c r="AF12" s="27">
        <v>5504.2106999999996</v>
      </c>
      <c r="AG12" s="27">
        <v>2933.3782999999999</v>
      </c>
      <c r="AH12" s="27">
        <v>345.60303999999996</v>
      </c>
      <c r="AI12" s="27">
        <v>0</v>
      </c>
      <c r="AJ12" s="27">
        <v>12383.55</v>
      </c>
      <c r="AK12" s="27">
        <v>2767.97</v>
      </c>
      <c r="AL12" s="27">
        <v>158422.03359883296</v>
      </c>
      <c r="AM12" s="121">
        <f t="shared" si="0"/>
        <v>6.3292948365951701E-2</v>
      </c>
      <c r="AN12" s="121">
        <f t="shared" si="1"/>
        <v>0.26210687400433602</v>
      </c>
      <c r="AO12" s="121">
        <f t="shared" si="2"/>
        <v>2.1815339201815796E-3</v>
      </c>
      <c r="AP12" s="90"/>
      <c r="AQ12" s="1" t="s">
        <v>34</v>
      </c>
      <c r="AR12" s="40">
        <f>B17+D17+E17+F17+J17</f>
        <v>-15562.18975253443</v>
      </c>
      <c r="AS12" s="40">
        <f>C17</f>
        <v>-10028.199181561</v>
      </c>
      <c r="AT12" s="40">
        <f>L17</f>
        <v>-541.05160000000001</v>
      </c>
      <c r="AU12" s="40">
        <f>AA17</f>
        <v>-11067.8205</v>
      </c>
      <c r="AV12" s="40">
        <f>AB17+AF17+AG17+AI17+AJ17+AK17</f>
        <v>-21036.7755</v>
      </c>
      <c r="AW12" s="40">
        <f>AH17</f>
        <v>28478.804539999997</v>
      </c>
      <c r="AX12" s="40">
        <f>AL17</f>
        <v>-29757.231994095426</v>
      </c>
      <c r="AY12" s="40">
        <f>AL17</f>
        <v>-29757.231994095426</v>
      </c>
    </row>
    <row r="13" spans="1:51" s="92" customFormat="1" ht="30" customHeight="1" thickTop="1" thickBot="1" x14ac:dyDescent="0.25">
      <c r="A13" s="24"/>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121" t="e">
        <f t="shared" si="0"/>
        <v>#DIV/0!</v>
      </c>
      <c r="AN13" s="121" t="e">
        <f t="shared" si="1"/>
        <v>#DIV/0!</v>
      </c>
      <c r="AO13" s="121" t="e">
        <f t="shared" si="2"/>
        <v>#DIV/0!</v>
      </c>
      <c r="AP13" s="89"/>
      <c r="AQ13" s="91" t="s">
        <v>126</v>
      </c>
      <c r="AR13" s="40"/>
      <c r="AS13" s="40"/>
      <c r="AT13" s="40">
        <f>L23+L24</f>
        <v>36325.044605599993</v>
      </c>
      <c r="AU13" s="40">
        <f>AA23</f>
        <v>-531.12951375</v>
      </c>
      <c r="AV13" s="40"/>
      <c r="AW13" s="40">
        <f>AH23</f>
        <v>-224.16615691999999</v>
      </c>
      <c r="AX13" s="40"/>
      <c r="AY13" s="40">
        <f>AL23</f>
        <v>3116.2830299299872</v>
      </c>
    </row>
    <row r="14" spans="1:51" ht="30" customHeight="1" thickTop="1" thickBot="1" x14ac:dyDescent="0.25">
      <c r="A14" s="26" t="s">
        <v>44</v>
      </c>
      <c r="B14" s="27">
        <v>146.87703756174596</v>
      </c>
      <c r="C14" s="27">
        <v>288.63678536010048</v>
      </c>
      <c r="D14" s="27">
        <v>-63.452364170232045</v>
      </c>
      <c r="E14" s="27">
        <v>-34.439618875000178</v>
      </c>
      <c r="F14" s="27">
        <v>0</v>
      </c>
      <c r="G14" s="27">
        <v>0</v>
      </c>
      <c r="H14" s="27">
        <v>0</v>
      </c>
      <c r="I14" s="27">
        <v>0</v>
      </c>
      <c r="J14" s="27">
        <v>10.551025950000005</v>
      </c>
      <c r="K14" s="27">
        <v>0</v>
      </c>
      <c r="L14" s="27">
        <v>-197.7015655000038</v>
      </c>
      <c r="M14" s="27">
        <v>152.86452720000034</v>
      </c>
      <c r="N14" s="27">
        <v>-336.17577600000004</v>
      </c>
      <c r="O14" s="27">
        <v>1.0349999996833503E-2</v>
      </c>
      <c r="P14" s="27">
        <v>0</v>
      </c>
      <c r="Q14" s="27">
        <v>-164.43035670000063</v>
      </c>
      <c r="R14" s="27">
        <v>9.1999999998897408E-3</v>
      </c>
      <c r="S14" s="27">
        <v>0</v>
      </c>
      <c r="T14" s="27">
        <v>2.0900000000001473E-3</v>
      </c>
      <c r="U14" s="27">
        <v>150.0183999999997</v>
      </c>
      <c r="V14" s="27">
        <v>0</v>
      </c>
      <c r="W14" s="27">
        <v>8.5265128291212022E-14</v>
      </c>
      <c r="X14" s="27">
        <v>0</v>
      </c>
      <c r="Y14" s="27">
        <v>0</v>
      </c>
      <c r="Z14" s="27">
        <v>0</v>
      </c>
      <c r="AA14" s="27">
        <v>-3.5652192309498787E-10</v>
      </c>
      <c r="AB14" s="27">
        <v>2.1049889999630977E-2</v>
      </c>
      <c r="AC14" s="27">
        <v>0</v>
      </c>
      <c r="AD14" s="27">
        <v>2.1049889999630977E-2</v>
      </c>
      <c r="AE14" s="27">
        <v>0</v>
      </c>
      <c r="AF14" s="27">
        <v>0</v>
      </c>
      <c r="AG14" s="27">
        <v>0</v>
      </c>
      <c r="AH14" s="27">
        <v>9.201999637298286E-5</v>
      </c>
      <c r="AI14" s="27">
        <v>-0.34000000000014552</v>
      </c>
      <c r="AJ14" s="27">
        <v>0</v>
      </c>
      <c r="AK14" s="27">
        <v>0</v>
      </c>
      <c r="AL14" s="27">
        <v>150.15244223624975</v>
      </c>
      <c r="AM14" s="121">
        <f t="shared" si="0"/>
        <v>-1.3166723268406135</v>
      </c>
      <c r="AN14" s="121">
        <f t="shared" si="1"/>
        <v>-2.3743997619035494E-12</v>
      </c>
      <c r="AO14" s="121">
        <f t="shared" si="2"/>
        <v>6.1284382060332168E-7</v>
      </c>
      <c r="AP14" s="90"/>
      <c r="AQ14" s="1" t="s">
        <v>127</v>
      </c>
      <c r="AR14" s="40">
        <f>B26+D26+E26+F26+J26</f>
        <v>8636.1511187205124</v>
      </c>
      <c r="AS14" s="40">
        <f>C26</f>
        <v>4393.8129411841001</v>
      </c>
      <c r="AT14" s="40">
        <f>K26+L26</f>
        <v>45764.699398200013</v>
      </c>
      <c r="AU14" s="40">
        <f>AA26</f>
        <v>28553.313236250004</v>
      </c>
      <c r="AV14" s="40">
        <f>AB26+AF26+AG26+AJ26+AK26+AI26</f>
        <v>9537.2000538899993</v>
      </c>
      <c r="AW14" s="40">
        <f>AH26</f>
        <v>24661.803483079995</v>
      </c>
      <c r="AX14" s="40">
        <f>AL26</f>
        <v>121546.98023132463</v>
      </c>
      <c r="AY14" s="40">
        <f>SUM(AR14:AW14)</f>
        <v>121546.98023132462</v>
      </c>
    </row>
    <row r="15" spans="1:51" s="31" customFormat="1" ht="30" customHeight="1" thickTop="1" thickBot="1" x14ac:dyDescent="0.25">
      <c r="A15" s="29"/>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121" t="e">
        <f t="shared" si="0"/>
        <v>#DIV/0!</v>
      </c>
      <c r="AN15" s="121" t="e">
        <f t="shared" si="1"/>
        <v>#DIV/0!</v>
      </c>
      <c r="AO15" s="121" t="e">
        <f t="shared" si="2"/>
        <v>#DIV/0!</v>
      </c>
      <c r="AP15" s="89"/>
      <c r="AQ15" s="31" t="s">
        <v>128</v>
      </c>
      <c r="AR15" s="40">
        <f>B30+D30+E30+F30+J30</f>
        <v>6908.0800909739992</v>
      </c>
      <c r="AS15" s="107">
        <f>C30</f>
        <v>2227.6891618239997</v>
      </c>
      <c r="AT15" s="107">
        <f>L30</f>
        <v>3509.7386109999998</v>
      </c>
      <c r="AU15" s="107">
        <f>AA30</f>
        <v>9002.8120957503616</v>
      </c>
      <c r="AV15" s="40">
        <f>AB30+AF30+AG30+AJ30+AK30+AI30</f>
        <v>3842.1431299999999</v>
      </c>
      <c r="AW15" s="107">
        <f>AH30</f>
        <v>11352.01769106</v>
      </c>
      <c r="AX15" s="40">
        <f>AL30</f>
        <v>36842.480780608355</v>
      </c>
      <c r="AY15" s="40">
        <f>SUM(AR15:AW15)</f>
        <v>36842.480780608363</v>
      </c>
    </row>
    <row r="16" spans="1:51" ht="30" customHeight="1" thickTop="1" thickBot="1" x14ac:dyDescent="0.25">
      <c r="A16" s="32" t="s">
        <v>45</v>
      </c>
      <c r="B16" s="33">
        <v>-19440.931497172453</v>
      </c>
      <c r="C16" s="33">
        <v>-10082.0149200659</v>
      </c>
      <c r="D16" s="33">
        <v>-396.22725000000003</v>
      </c>
      <c r="E16" s="33">
        <v>2474.596035</v>
      </c>
      <c r="F16" s="33">
        <v>338.67498999999987</v>
      </c>
      <c r="G16" s="33">
        <v>68.097569999999905</v>
      </c>
      <c r="H16" s="33">
        <v>252.75166999999993</v>
      </c>
      <c r="I16" s="33">
        <v>17.825750000000014</v>
      </c>
      <c r="J16" s="33">
        <v>110.11363980000002</v>
      </c>
      <c r="K16" s="33">
        <v>-37802.731050000009</v>
      </c>
      <c r="L16" s="33">
        <v>35737.701805600002</v>
      </c>
      <c r="M16" s="33">
        <v>1209.1872100000003</v>
      </c>
      <c r="N16" s="33">
        <v>-1061.06844</v>
      </c>
      <c r="O16" s="33">
        <v>15782.538014999998</v>
      </c>
      <c r="P16" s="33">
        <v>5209.0242900000003</v>
      </c>
      <c r="Q16" s="33">
        <v>1039.73786</v>
      </c>
      <c r="R16" s="33">
        <v>8.4777999999998883</v>
      </c>
      <c r="S16" s="33">
        <v>6242.1439199999995</v>
      </c>
      <c r="T16" s="33">
        <v>1.4462799999999998</v>
      </c>
      <c r="U16" s="33">
        <v>2060.4858249999997</v>
      </c>
      <c r="V16" s="33">
        <v>387.43199999999996</v>
      </c>
      <c r="W16" s="33">
        <v>299.30271360000006</v>
      </c>
      <c r="X16" s="33">
        <v>6.8864919999999996</v>
      </c>
      <c r="Y16" s="33">
        <v>2470.71648</v>
      </c>
      <c r="Z16" s="33">
        <v>2081.3913600000001</v>
      </c>
      <c r="AA16" s="33">
        <v>-12970.190763749999</v>
      </c>
      <c r="AB16" s="33">
        <v>-1962.0058000000004</v>
      </c>
      <c r="AC16" s="33">
        <v>0</v>
      </c>
      <c r="AD16" s="33">
        <v>-1962.0058000000004</v>
      </c>
      <c r="AE16" s="33">
        <v>0</v>
      </c>
      <c r="AF16" s="33">
        <v>-5504.2106999999996</v>
      </c>
      <c r="AG16" s="33">
        <v>-2933.3782999999994</v>
      </c>
      <c r="AH16" s="33">
        <v>24316.200443079997</v>
      </c>
      <c r="AI16" s="33">
        <v>2684.3599999999997</v>
      </c>
      <c r="AJ16" s="33">
        <v>-9545.64</v>
      </c>
      <c r="AK16" s="33">
        <v>-1899.37</v>
      </c>
      <c r="AL16" s="33">
        <v>-36875.05336750835</v>
      </c>
      <c r="AM16" s="121">
        <f t="shared" si="0"/>
        <v>-0.96915661245088525</v>
      </c>
      <c r="AN16" s="121">
        <f t="shared" si="1"/>
        <v>0.35173347776571356</v>
      </c>
      <c r="AO16" s="121">
        <f t="shared" si="2"/>
        <v>-0.65942143054647584</v>
      </c>
      <c r="AP16" s="89"/>
      <c r="AQ16" s="1" t="s">
        <v>129</v>
      </c>
      <c r="AR16" s="35"/>
      <c r="AT16" s="40">
        <f>L64</f>
        <v>32744.480144500005</v>
      </c>
      <c r="AU16" s="40">
        <f>AA64</f>
        <v>201.06900000000002</v>
      </c>
      <c r="AV16" s="40">
        <f>AB64</f>
        <v>151.76330400000001</v>
      </c>
      <c r="AW16" s="40">
        <f>AH64</f>
        <v>155.43725999999998</v>
      </c>
      <c r="AY16" s="40">
        <f t="shared" ref="AY16:AY17" si="10">SUM(AR16:AW16)</f>
        <v>33252.749708500007</v>
      </c>
    </row>
    <row r="17" spans="1:51" ht="30" customHeight="1" x14ac:dyDescent="0.2">
      <c r="A17" s="36" t="s">
        <v>46</v>
      </c>
      <c r="B17" s="16">
        <v>-14526.80250253443</v>
      </c>
      <c r="C17" s="16">
        <v>-10028.199181561</v>
      </c>
      <c r="D17" s="16">
        <v>-396.22725000000003</v>
      </c>
      <c r="E17" s="16">
        <v>0</v>
      </c>
      <c r="F17" s="16">
        <v>-639.16000000000008</v>
      </c>
      <c r="G17" s="53">
        <v>-374.00994000000003</v>
      </c>
      <c r="H17" s="53">
        <v>-191.21</v>
      </c>
      <c r="I17" s="53">
        <v>-73.940059999999988</v>
      </c>
      <c r="J17" s="16">
        <v>0</v>
      </c>
      <c r="K17" s="16">
        <v>0</v>
      </c>
      <c r="L17" s="16">
        <v>-541.05160000000001</v>
      </c>
      <c r="M17" s="53">
        <v>-171.48670000000001</v>
      </c>
      <c r="N17" s="53">
        <v>-163.91039999999998</v>
      </c>
      <c r="O17" s="53">
        <v>-205.65449999999998</v>
      </c>
      <c r="P17" s="53">
        <v>0</v>
      </c>
      <c r="Q17" s="53">
        <v>0</v>
      </c>
      <c r="R17" s="53">
        <v>0</v>
      </c>
      <c r="S17" s="53">
        <v>0</v>
      </c>
      <c r="T17" s="53">
        <v>0</v>
      </c>
      <c r="U17" s="53">
        <v>0</v>
      </c>
      <c r="V17" s="53">
        <v>0</v>
      </c>
      <c r="W17" s="53">
        <v>0</v>
      </c>
      <c r="X17" s="53">
        <v>0</v>
      </c>
      <c r="Y17" s="53">
        <v>0</v>
      </c>
      <c r="Z17" s="53">
        <v>0</v>
      </c>
      <c r="AA17" s="16">
        <v>-11067.8205</v>
      </c>
      <c r="AB17" s="16">
        <v>-1961.3365000000003</v>
      </c>
      <c r="AC17" s="53">
        <v>0</v>
      </c>
      <c r="AD17" s="53">
        <v>-1961.3365000000003</v>
      </c>
      <c r="AE17" s="53">
        <v>0</v>
      </c>
      <c r="AF17" s="16">
        <v>-5504.2106999999996</v>
      </c>
      <c r="AG17" s="16">
        <v>-2933.3782999999994</v>
      </c>
      <c r="AH17" s="16">
        <v>28478.804539999997</v>
      </c>
      <c r="AI17" s="16">
        <v>807.16000000000008</v>
      </c>
      <c r="AJ17" s="16">
        <v>-9545.64</v>
      </c>
      <c r="AK17" s="16">
        <v>-1899.37</v>
      </c>
      <c r="AL17" s="16">
        <v>-29757.231994095426</v>
      </c>
      <c r="AM17" s="121">
        <f t="shared" si="0"/>
        <v>1.8182188454469089E-2</v>
      </c>
      <c r="AN17" s="121">
        <f t="shared" si="1"/>
        <v>0.37193716479396105</v>
      </c>
      <c r="AO17" s="121">
        <f t="shared" si="2"/>
        <v>-0.9570380923081454</v>
      </c>
      <c r="AP17" s="89"/>
      <c r="AQ17" s="1" t="s">
        <v>130</v>
      </c>
      <c r="AT17" s="40">
        <f>L69</f>
        <v>30963.680204500004</v>
      </c>
      <c r="AU17" s="40">
        <f>AA69</f>
        <v>66.09075</v>
      </c>
      <c r="AV17" s="40">
        <f>AB69</f>
        <v>151.76330400000001</v>
      </c>
      <c r="AY17" s="40">
        <f t="shared" si="10"/>
        <v>31181.534258500003</v>
      </c>
    </row>
    <row r="18" spans="1:51" ht="30" customHeight="1" outlineLevel="1" x14ac:dyDescent="0.2">
      <c r="A18" s="38" t="s">
        <v>47</v>
      </c>
      <c r="B18" s="12">
        <v>-13435.822950356071</v>
      </c>
      <c r="C18" s="12">
        <v>-9919.2474175669995</v>
      </c>
      <c r="D18" s="12">
        <v>-396.22725000000003</v>
      </c>
      <c r="E18" s="39"/>
      <c r="F18" s="12">
        <v>0</v>
      </c>
      <c r="G18" s="14"/>
      <c r="H18" s="13"/>
      <c r="I18" s="13"/>
      <c r="J18" s="12"/>
      <c r="K18" s="12"/>
      <c r="L18" s="12">
        <v>-232.67069999999998</v>
      </c>
      <c r="M18" s="14">
        <v>-5.8673999999999999</v>
      </c>
      <c r="N18" s="13">
        <v>-21.148800000000001</v>
      </c>
      <c r="O18" s="13">
        <v>-205.65449999999998</v>
      </c>
      <c r="P18" s="13"/>
      <c r="Q18" s="13"/>
      <c r="R18" s="13"/>
      <c r="S18" s="13"/>
      <c r="T18" s="13"/>
      <c r="U18" s="13"/>
      <c r="V18" s="13"/>
      <c r="W18" s="13"/>
      <c r="X18" s="13"/>
      <c r="Y18" s="13"/>
      <c r="Z18" s="13"/>
      <c r="AA18" s="12">
        <v>-8986.6012499999997</v>
      </c>
      <c r="AB18" s="12">
        <v>-1944.7144000000003</v>
      </c>
      <c r="AC18" s="14"/>
      <c r="AD18" s="13">
        <v>-1944.7144000000003</v>
      </c>
      <c r="AE18" s="13"/>
      <c r="AF18" s="12">
        <v>-5499.3379399999994</v>
      </c>
      <c r="AG18" s="12">
        <v>-2915.7457199999994</v>
      </c>
      <c r="AH18" s="12">
        <v>25860.407259999996</v>
      </c>
      <c r="AI18" s="12">
        <v>345.61</v>
      </c>
      <c r="AJ18" s="12">
        <v>-9545.64</v>
      </c>
      <c r="AK18" s="12">
        <v>-1166.75</v>
      </c>
      <c r="AL18" s="12">
        <v>-27836.740367923067</v>
      </c>
      <c r="AM18" s="121">
        <f t="shared" si="0"/>
        <v>8.3584032083049466E-3</v>
      </c>
      <c r="AN18" s="121">
        <f t="shared" si="1"/>
        <v>0.3228323837928766</v>
      </c>
      <c r="AO18" s="121">
        <f t="shared" si="2"/>
        <v>-0.92900271074121721</v>
      </c>
      <c r="AP18" s="89"/>
      <c r="AQ18" s="40" t="s">
        <v>131</v>
      </c>
      <c r="AR18" s="40">
        <f>B72+D72+E72+F72+J72</f>
        <v>1482.1041728800001</v>
      </c>
      <c r="AS18" s="107">
        <f>C72</f>
        <v>1251.2656440000001</v>
      </c>
      <c r="AT18" s="107">
        <f>L72</f>
        <v>387.25878949999998</v>
      </c>
      <c r="AU18" s="107">
        <f>AA72</f>
        <v>13997.304749999999</v>
      </c>
      <c r="AV18" s="40">
        <f>AB72+AF72+AG72+AJ72+AK72+AI72</f>
        <v>3950.4825699999997</v>
      </c>
      <c r="AW18" s="107">
        <f>AH72</f>
        <v>5359.974079999999</v>
      </c>
      <c r="AX18" s="40">
        <f>AL72</f>
        <v>26428.390006379999</v>
      </c>
      <c r="AY18" s="40">
        <f>SUM(AR18:AW18)</f>
        <v>26428.390006379999</v>
      </c>
    </row>
    <row r="19" spans="1:51" ht="30" customHeight="1" outlineLevel="1" x14ac:dyDescent="0.2">
      <c r="A19" s="41" t="s">
        <v>48</v>
      </c>
      <c r="B19" s="16">
        <v>-1090.9795521783599</v>
      </c>
      <c r="C19" s="16">
        <v>-108.951763994</v>
      </c>
      <c r="D19" s="16">
        <v>0</v>
      </c>
      <c r="E19" s="42"/>
      <c r="F19" s="16">
        <v>-639.16000000000008</v>
      </c>
      <c r="G19" s="18">
        <v>-374.00994000000003</v>
      </c>
      <c r="H19" s="18">
        <v>-191.21</v>
      </c>
      <c r="I19" s="17">
        <v>-73.940059999999988</v>
      </c>
      <c r="J19" s="16"/>
      <c r="K19" s="16"/>
      <c r="L19" s="16">
        <v>-308.3809</v>
      </c>
      <c r="M19" s="18">
        <v>-165.61930000000001</v>
      </c>
      <c r="N19" s="18">
        <v>-142.76159999999999</v>
      </c>
      <c r="O19" s="18"/>
      <c r="P19" s="18"/>
      <c r="Q19" s="18"/>
      <c r="R19" s="18"/>
      <c r="S19" s="18"/>
      <c r="T19" s="18"/>
      <c r="U19" s="18"/>
      <c r="V19" s="18"/>
      <c r="W19" s="18"/>
      <c r="X19" s="18"/>
      <c r="Y19" s="18"/>
      <c r="Z19" s="17"/>
      <c r="AA19" s="16">
        <v>-2081.2192500000001</v>
      </c>
      <c r="AB19" s="16">
        <v>-16.6221</v>
      </c>
      <c r="AC19" s="18"/>
      <c r="AD19" s="18">
        <v>-16.6221</v>
      </c>
      <c r="AE19" s="17"/>
      <c r="AF19" s="16">
        <v>-4.8727599999999995</v>
      </c>
      <c r="AG19" s="16">
        <v>-17.632579999999997</v>
      </c>
      <c r="AH19" s="16">
        <v>2618.3972799999997</v>
      </c>
      <c r="AI19" s="16">
        <v>461.55</v>
      </c>
      <c r="AJ19" s="16"/>
      <c r="AK19" s="16">
        <v>-732.62</v>
      </c>
      <c r="AL19" s="16">
        <v>-1920.4916261723611</v>
      </c>
      <c r="AM19" s="121">
        <f t="shared" si="0"/>
        <v>0.16057393627621228</v>
      </c>
      <c r="AN19" s="121">
        <f t="shared" si="1"/>
        <v>1.0836908745850549</v>
      </c>
      <c r="AO19" s="121">
        <f t="shared" si="2"/>
        <v>-1.3633994776736416</v>
      </c>
      <c r="AP19" s="89"/>
      <c r="AQ19" s="1" t="s">
        <v>132</v>
      </c>
      <c r="AR19" s="40">
        <f t="shared" ref="AR19:AR20" si="11">B73+D73+E73+F73+J73</f>
        <v>186.43077439999999</v>
      </c>
      <c r="AS19" s="107">
        <f t="shared" ref="AS19:AS20" si="12">C73</f>
        <v>626.22135000000003</v>
      </c>
      <c r="AT19" s="107">
        <f t="shared" ref="AT19:AT20" si="13">L73</f>
        <v>394.87877550000002</v>
      </c>
      <c r="AU19" s="107">
        <f t="shared" ref="AU19:AU20" si="14">AA73</f>
        <v>4393.2652499999995</v>
      </c>
      <c r="AV19" s="40">
        <f t="shared" ref="AV19:AV20" si="15">AB73+AF73+AG73+AJ73+AK73+AI73</f>
        <v>514.32000000000005</v>
      </c>
      <c r="AW19" s="107">
        <f t="shared" ref="AW19:AW20" si="16">AH73</f>
        <v>6628.0801999999994</v>
      </c>
      <c r="AX19" s="40">
        <f t="shared" ref="AX19:AX20" si="17">AL73</f>
        <v>12743.196349899999</v>
      </c>
      <c r="AY19" s="40">
        <f t="shared" ref="AY19:AY21" si="18">SUM(AR19:AW19)</f>
        <v>12743.196349899998</v>
      </c>
    </row>
    <row r="20" spans="1:51" ht="30" customHeight="1" x14ac:dyDescent="0.2">
      <c r="A20" s="11" t="s">
        <v>49</v>
      </c>
      <c r="B20" s="12">
        <v>-1006.98696531657</v>
      </c>
      <c r="C20" s="12">
        <v>0</v>
      </c>
      <c r="D20" s="12"/>
      <c r="E20" s="12"/>
      <c r="F20" s="12">
        <v>-157.11000000000001</v>
      </c>
      <c r="G20" s="14">
        <v>-95.977670000000003</v>
      </c>
      <c r="H20" s="13">
        <v>-28.74</v>
      </c>
      <c r="I20" s="13">
        <v>-32.392330000000001</v>
      </c>
      <c r="J20" s="12"/>
      <c r="K20" s="12"/>
      <c r="L20" s="12">
        <v>-46.291200000000003</v>
      </c>
      <c r="M20" s="14"/>
      <c r="N20" s="13">
        <v>-46.291200000000003</v>
      </c>
      <c r="O20" s="13"/>
      <c r="P20" s="13"/>
      <c r="Q20" s="13"/>
      <c r="R20" s="13"/>
      <c r="S20" s="13"/>
      <c r="T20" s="13"/>
      <c r="U20" s="13"/>
      <c r="V20" s="13"/>
      <c r="W20" s="13"/>
      <c r="X20" s="13"/>
      <c r="Y20" s="13"/>
      <c r="Z20" s="13"/>
      <c r="AA20" s="12">
        <v>-1311.5437499999998</v>
      </c>
      <c r="AB20" s="12">
        <v>-0.66930000000000012</v>
      </c>
      <c r="AC20" s="14"/>
      <c r="AD20" s="13">
        <v>-0.66930000000000012</v>
      </c>
      <c r="AE20" s="13"/>
      <c r="AF20" s="12"/>
      <c r="AG20" s="12"/>
      <c r="AH20" s="12">
        <v>0</v>
      </c>
      <c r="AI20" s="12">
        <v>2215.91</v>
      </c>
      <c r="AJ20" s="12"/>
      <c r="AK20" s="12"/>
      <c r="AL20" s="12">
        <v>-306.69121531656992</v>
      </c>
      <c r="AM20" s="121">
        <f t="shared" si="0"/>
        <v>0.1509374826801535</v>
      </c>
      <c r="AN20" s="121">
        <f t="shared" si="1"/>
        <v>4.2764307697767299</v>
      </c>
      <c r="AO20" s="121">
        <f t="shared" si="2"/>
        <v>0</v>
      </c>
      <c r="AP20" s="89"/>
      <c r="AQ20" s="1" t="s">
        <v>133</v>
      </c>
      <c r="AR20" s="40">
        <f t="shared" si="11"/>
        <v>0</v>
      </c>
      <c r="AS20" s="107">
        <f t="shared" si="12"/>
        <v>0</v>
      </c>
      <c r="AT20" s="107">
        <f t="shared" si="13"/>
        <v>3197.3944499999998</v>
      </c>
      <c r="AU20" s="107">
        <f t="shared" si="14"/>
        <v>72.245249999999984</v>
      </c>
      <c r="AV20" s="40">
        <f t="shared" si="15"/>
        <v>1078.81</v>
      </c>
      <c r="AW20" s="107">
        <f t="shared" si="16"/>
        <v>1166.2941599999999</v>
      </c>
      <c r="AX20" s="40">
        <f t="shared" si="17"/>
        <v>5514.7438599999987</v>
      </c>
      <c r="AY20" s="40">
        <f t="shared" si="18"/>
        <v>5514.7438599999987</v>
      </c>
    </row>
    <row r="21" spans="1:51" ht="30" customHeight="1" x14ac:dyDescent="0.2">
      <c r="A21" s="15" t="s">
        <v>50</v>
      </c>
      <c r="B21" s="16">
        <v>-3700.8770249879999</v>
      </c>
      <c r="C21" s="16"/>
      <c r="D21" s="16"/>
      <c r="E21" s="42">
        <v>2474.596035</v>
      </c>
      <c r="F21" s="16">
        <v>727.53147999999999</v>
      </c>
      <c r="G21" s="18"/>
      <c r="H21" s="17">
        <v>727.53147999999999</v>
      </c>
      <c r="I21" s="17"/>
      <c r="J21" s="16">
        <v>110.11363980000002</v>
      </c>
      <c r="K21" s="16"/>
      <c r="L21" s="16">
        <v>0</v>
      </c>
      <c r="M21" s="18"/>
      <c r="N21" s="17"/>
      <c r="O21" s="17"/>
      <c r="P21" s="17"/>
      <c r="Q21" s="17"/>
      <c r="R21" s="17"/>
      <c r="S21" s="17"/>
      <c r="T21" s="17"/>
      <c r="U21" s="17"/>
      <c r="V21" s="17"/>
      <c r="W21" s="17"/>
      <c r="X21" s="17"/>
      <c r="Y21" s="17"/>
      <c r="Z21" s="17"/>
      <c r="AA21" s="16"/>
      <c r="AB21" s="16">
        <v>0</v>
      </c>
      <c r="AC21" s="18"/>
      <c r="AD21" s="17"/>
      <c r="AE21" s="17"/>
      <c r="AF21" s="16"/>
      <c r="AG21" s="16"/>
      <c r="AH21" s="16"/>
      <c r="AI21" s="16">
        <v>0</v>
      </c>
      <c r="AJ21" s="16"/>
      <c r="AK21" s="16"/>
      <c r="AL21" s="16">
        <v>-388.6358701879999</v>
      </c>
      <c r="AM21" s="121">
        <f t="shared" si="0"/>
        <v>0</v>
      </c>
      <c r="AN21" s="121">
        <f t="shared" si="1"/>
        <v>0</v>
      </c>
      <c r="AO21" s="121">
        <f t="shared" si="2"/>
        <v>0</v>
      </c>
      <c r="AP21" s="89"/>
      <c r="AQ21" s="1" t="s">
        <v>134</v>
      </c>
      <c r="AT21" s="107">
        <f>L76</f>
        <v>5728.6501931999992</v>
      </c>
      <c r="AU21" s="107">
        <f>AA76</f>
        <v>886.61689049999995</v>
      </c>
      <c r="AY21" s="40">
        <f t="shared" si="18"/>
        <v>6615.2670836999987</v>
      </c>
    </row>
    <row r="22" spans="1:51" ht="30" customHeight="1" x14ac:dyDescent="0.2">
      <c r="A22" s="11" t="s">
        <v>51</v>
      </c>
      <c r="B22" s="12"/>
      <c r="C22" s="12"/>
      <c r="D22" s="12"/>
      <c r="E22" s="39"/>
      <c r="F22" s="12">
        <v>1255.9526599999999</v>
      </c>
      <c r="G22" s="14">
        <v>1106.8262199999999</v>
      </c>
      <c r="H22" s="13"/>
      <c r="I22" s="13">
        <v>149.12644</v>
      </c>
      <c r="J22" s="12"/>
      <c r="K22" s="12"/>
      <c r="L22" s="12">
        <v>0</v>
      </c>
      <c r="M22" s="14"/>
      <c r="N22" s="13"/>
      <c r="O22" s="13"/>
      <c r="P22" s="13"/>
      <c r="Q22" s="13"/>
      <c r="R22" s="13"/>
      <c r="S22" s="13"/>
      <c r="T22" s="13"/>
      <c r="U22" s="13"/>
      <c r="V22" s="13"/>
      <c r="W22" s="13"/>
      <c r="X22" s="13"/>
      <c r="Y22" s="13"/>
      <c r="Z22" s="13"/>
      <c r="AA22" s="12"/>
      <c r="AB22" s="12">
        <v>0</v>
      </c>
      <c r="AC22" s="14"/>
      <c r="AD22" s="13"/>
      <c r="AE22" s="13"/>
      <c r="AF22" s="12"/>
      <c r="AG22" s="12"/>
      <c r="AH22" s="12"/>
      <c r="AI22" s="12">
        <v>0</v>
      </c>
      <c r="AJ22" s="12"/>
      <c r="AK22" s="12"/>
      <c r="AL22" s="12">
        <v>1255.9526599999999</v>
      </c>
      <c r="AM22" s="121">
        <f t="shared" si="0"/>
        <v>0</v>
      </c>
      <c r="AN22" s="121">
        <f t="shared" si="1"/>
        <v>0</v>
      </c>
      <c r="AO22" s="121">
        <f t="shared" si="2"/>
        <v>0</v>
      </c>
      <c r="AP22" s="89"/>
      <c r="AT22" s="106"/>
      <c r="AU22" s="106"/>
    </row>
    <row r="23" spans="1:51" s="106" customFormat="1" ht="30" customHeight="1" x14ac:dyDescent="0.2">
      <c r="A23" s="100" t="s">
        <v>52</v>
      </c>
      <c r="B23" s="101"/>
      <c r="C23" s="101"/>
      <c r="D23" s="101"/>
      <c r="E23" s="102"/>
      <c r="F23" s="101">
        <v>0</v>
      </c>
      <c r="G23" s="103"/>
      <c r="H23" s="104"/>
      <c r="I23" s="104"/>
      <c r="J23" s="101"/>
      <c r="K23" s="101">
        <v>-37381.233750000007</v>
      </c>
      <c r="L23" s="101">
        <v>41591.522450599994</v>
      </c>
      <c r="M23" s="103">
        <v>1380.6739100000002</v>
      </c>
      <c r="N23" s="104">
        <v>1551.31908</v>
      </c>
      <c r="O23" s="104">
        <v>17173.835729999999</v>
      </c>
      <c r="P23" s="104">
        <v>5283.5690500000001</v>
      </c>
      <c r="Q23" s="104">
        <v>1039.73786</v>
      </c>
      <c r="R23" s="104">
        <v>1612.5817499999998</v>
      </c>
      <c r="S23" s="104">
        <v>6242.1439199999995</v>
      </c>
      <c r="T23" s="104">
        <v>1.4462799999999998</v>
      </c>
      <c r="U23" s="104">
        <v>2060.4858249999997</v>
      </c>
      <c r="V23" s="104">
        <v>387.43199999999996</v>
      </c>
      <c r="W23" s="104">
        <v>299.30271360000006</v>
      </c>
      <c r="X23" s="104">
        <v>6.8864919999999996</v>
      </c>
      <c r="Y23" s="104">
        <v>2470.71648</v>
      </c>
      <c r="Z23" s="104">
        <v>2081.3913600000001</v>
      </c>
      <c r="AA23" s="101">
        <v>-531.12951375</v>
      </c>
      <c r="AB23" s="101">
        <v>0</v>
      </c>
      <c r="AC23" s="103"/>
      <c r="AD23" s="104"/>
      <c r="AE23" s="104"/>
      <c r="AF23" s="101"/>
      <c r="AG23" s="101"/>
      <c r="AH23" s="101">
        <v>-224.16615691999999</v>
      </c>
      <c r="AI23" s="101">
        <v>-338.71</v>
      </c>
      <c r="AJ23" s="101"/>
      <c r="AK23" s="101"/>
      <c r="AL23" s="101">
        <v>3116.2830299299872</v>
      </c>
      <c r="AM23" s="121">
        <f t="shared" si="0"/>
        <v>13.346516362967975</v>
      </c>
      <c r="AN23" s="121">
        <f t="shared" si="1"/>
        <v>-0.17043686617962064</v>
      </c>
      <c r="AO23" s="121">
        <f t="shared" si="2"/>
        <v>-7.1933824613175879E-2</v>
      </c>
      <c r="AP23" s="105"/>
      <c r="AR23" s="106" t="s">
        <v>136</v>
      </c>
      <c r="AS23" s="106" t="s">
        <v>33</v>
      </c>
      <c r="AT23" s="1" t="s">
        <v>137</v>
      </c>
      <c r="AU23" s="1" t="s">
        <v>37</v>
      </c>
      <c r="AV23" s="106" t="s">
        <v>138</v>
      </c>
    </row>
    <row r="24" spans="1:51" ht="30" customHeight="1" thickBot="1" x14ac:dyDescent="0.25">
      <c r="A24" s="43" t="s">
        <v>53</v>
      </c>
      <c r="B24" s="44">
        <v>-206.26500433345146</v>
      </c>
      <c r="C24" s="44">
        <v>-53.815738504900004</v>
      </c>
      <c r="D24" s="44">
        <v>0</v>
      </c>
      <c r="E24" s="45"/>
      <c r="F24" s="44">
        <v>-848.53915000000006</v>
      </c>
      <c r="G24" s="46">
        <v>-568.74104</v>
      </c>
      <c r="H24" s="47">
        <v>-254.82981000000001</v>
      </c>
      <c r="I24" s="47">
        <v>-24.968299999999999</v>
      </c>
      <c r="J24" s="44"/>
      <c r="K24" s="44">
        <v>-421.4973</v>
      </c>
      <c r="L24" s="44">
        <v>-5266.4778450000003</v>
      </c>
      <c r="M24" s="46"/>
      <c r="N24" s="47">
        <v>-2402.1859199999999</v>
      </c>
      <c r="O24" s="47">
        <v>-1185.6432149999998</v>
      </c>
      <c r="P24" s="47">
        <v>-74.544760000000011</v>
      </c>
      <c r="Q24" s="47"/>
      <c r="R24" s="47">
        <v>-1604.1039499999999</v>
      </c>
      <c r="S24" s="47"/>
      <c r="T24" s="47"/>
      <c r="U24" s="47"/>
      <c r="V24" s="47">
        <v>0</v>
      </c>
      <c r="W24" s="47"/>
      <c r="X24" s="47"/>
      <c r="Y24" s="47"/>
      <c r="Z24" s="47"/>
      <c r="AA24" s="44">
        <v>-59.696999999999996</v>
      </c>
      <c r="AB24" s="44">
        <v>0</v>
      </c>
      <c r="AC24" s="46"/>
      <c r="AD24" s="47"/>
      <c r="AE24" s="47"/>
      <c r="AF24" s="44"/>
      <c r="AG24" s="44"/>
      <c r="AH24" s="44">
        <v>-3938.4379399999998</v>
      </c>
      <c r="AI24" s="44">
        <v>0</v>
      </c>
      <c r="AJ24" s="44"/>
      <c r="AK24" s="44"/>
      <c r="AL24" s="44">
        <v>-10794.729977838351</v>
      </c>
      <c r="AM24" s="121">
        <f t="shared" si="0"/>
        <v>0.48787490338453232</v>
      </c>
      <c r="AN24" s="121">
        <f t="shared" si="1"/>
        <v>5.5301985434150101E-3</v>
      </c>
      <c r="AO24" s="121">
        <f t="shared" si="2"/>
        <v>0.36484821279324614</v>
      </c>
      <c r="AP24" s="89"/>
      <c r="AQ24" s="1" t="s">
        <v>135</v>
      </c>
      <c r="AR24" s="40">
        <f>AF6</f>
        <v>5504.2106999999996</v>
      </c>
      <c r="AS24" s="40">
        <f>AG6</f>
        <v>2933.3782999999999</v>
      </c>
      <c r="AT24" s="108">
        <f>AJ6</f>
        <v>12383.55</v>
      </c>
      <c r="AU24" s="108">
        <f>AK6</f>
        <v>2767.97</v>
      </c>
      <c r="AV24" s="40">
        <f>AB6</f>
        <v>5108.3358538900002</v>
      </c>
      <c r="AW24" s="40">
        <f>SUM(AR24:AV24)</f>
        <v>28697.44485389</v>
      </c>
    </row>
    <row r="25" spans="1:51" ht="30" customHeight="1" thickTop="1" thickBot="1" x14ac:dyDescent="0.25">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121" t="e">
        <f t="shared" si="0"/>
        <v>#DIV/0!</v>
      </c>
      <c r="AN25" s="121" t="e">
        <f t="shared" si="1"/>
        <v>#DIV/0!</v>
      </c>
      <c r="AO25" s="121" t="e">
        <f t="shared" si="2"/>
        <v>#DIV/0!</v>
      </c>
      <c r="AP25" s="89"/>
      <c r="AQ25" s="48"/>
      <c r="AR25" s="48"/>
      <c r="AS25" s="48"/>
      <c r="AT25" s="48"/>
      <c r="AU25" s="48"/>
      <c r="AV25" s="48"/>
      <c r="AW25" s="48"/>
    </row>
    <row r="26" spans="1:51" ht="30" customHeight="1" thickTop="1" thickBot="1" x14ac:dyDescent="0.25">
      <c r="A26" s="26" t="s">
        <v>54</v>
      </c>
      <c r="B26" s="27">
        <v>5134.0360893417455</v>
      </c>
      <c r="C26" s="27">
        <v>4393.8129411841001</v>
      </c>
      <c r="D26" s="27">
        <v>176.29193677976798</v>
      </c>
      <c r="E26" s="27">
        <v>2966.777573075</v>
      </c>
      <c r="F26" s="27">
        <v>338.67498999999987</v>
      </c>
      <c r="G26" s="28">
        <v>68.097569999999905</v>
      </c>
      <c r="H26" s="28">
        <v>252.75166999999993</v>
      </c>
      <c r="I26" s="28">
        <v>17.825750000000014</v>
      </c>
      <c r="J26" s="27">
        <v>20.370529524000005</v>
      </c>
      <c r="K26" s="27">
        <v>0</v>
      </c>
      <c r="L26" s="27">
        <v>45764.699398200013</v>
      </c>
      <c r="M26" s="28">
        <v>3105.9613200000003</v>
      </c>
      <c r="N26" s="28">
        <v>-190.70802000000003</v>
      </c>
      <c r="O26" s="28">
        <v>26614.10799</v>
      </c>
      <c r="P26" s="28">
        <v>4207.2046900000005</v>
      </c>
      <c r="Q26" s="28">
        <v>4820.9822799999993</v>
      </c>
      <c r="R26" s="28">
        <v>9.1999999998897408E-3</v>
      </c>
      <c r="S26" s="28">
        <v>1326.9048000000003</v>
      </c>
      <c r="T26" s="28">
        <v>1.5685449999999999</v>
      </c>
      <c r="U26" s="28">
        <v>1940.0965749999998</v>
      </c>
      <c r="V26" s="28">
        <v>232.67327999999992</v>
      </c>
      <c r="W26" s="28">
        <v>60.388627200000116</v>
      </c>
      <c r="X26" s="28">
        <v>28.311711000000003</v>
      </c>
      <c r="Y26" s="28">
        <v>1401.81888</v>
      </c>
      <c r="Z26" s="28">
        <v>2215.37952</v>
      </c>
      <c r="AA26" s="27">
        <v>28553.313236250004</v>
      </c>
      <c r="AB26" s="27">
        <v>3146.3300538899994</v>
      </c>
      <c r="AC26" s="28">
        <v>1407.2272</v>
      </c>
      <c r="AD26" s="28">
        <v>1587.3395498899995</v>
      </c>
      <c r="AE26" s="28">
        <v>151.76330400000001</v>
      </c>
      <c r="AF26" s="27">
        <v>0</v>
      </c>
      <c r="AG26" s="27">
        <v>0</v>
      </c>
      <c r="AH26" s="27">
        <v>24661.803483079995</v>
      </c>
      <c r="AI26" s="27">
        <v>2684.3599999999997</v>
      </c>
      <c r="AJ26" s="27">
        <v>2837.91</v>
      </c>
      <c r="AK26" s="27">
        <v>868.59999999999991</v>
      </c>
      <c r="AL26" s="27">
        <v>121546.98023132463</v>
      </c>
      <c r="AM26" s="121">
        <f t="shared" si="0"/>
        <v>0.37651860466711706</v>
      </c>
      <c r="AN26" s="121">
        <f t="shared" si="1"/>
        <v>0.23491585872317172</v>
      </c>
      <c r="AO26" s="121">
        <f t="shared" si="2"/>
        <v>0.2028993516428329</v>
      </c>
      <c r="AP26" s="89"/>
      <c r="AQ26" s="48"/>
      <c r="AR26" s="48"/>
      <c r="AS26" s="48"/>
      <c r="AT26" s="48"/>
      <c r="AU26" s="48"/>
      <c r="AV26" s="48"/>
      <c r="AW26" s="48"/>
    </row>
    <row r="27" spans="1:51" ht="30" customHeight="1" thickTop="1" thickBot="1" x14ac:dyDescent="0.25">
      <c r="A27" s="29"/>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121" t="e">
        <f t="shared" si="0"/>
        <v>#DIV/0!</v>
      </c>
      <c r="AN27" s="121" t="e">
        <f t="shared" si="1"/>
        <v>#DIV/0!</v>
      </c>
      <c r="AO27" s="121" t="e">
        <f t="shared" si="2"/>
        <v>#DIV/0!</v>
      </c>
      <c r="AP27" s="89"/>
      <c r="AQ27" s="93"/>
      <c r="AR27" s="48"/>
      <c r="AS27" s="48"/>
      <c r="AT27" s="48"/>
      <c r="AU27" s="48"/>
      <c r="AV27" s="48"/>
      <c r="AW27" s="48"/>
    </row>
    <row r="28" spans="1:51" ht="30" customHeight="1" thickTop="1" thickBot="1" x14ac:dyDescent="0.25">
      <c r="A28" s="26" t="s">
        <v>55</v>
      </c>
      <c r="B28" s="27">
        <v>4987.1590517799996</v>
      </c>
      <c r="C28" s="27">
        <v>4105.1761558239996</v>
      </c>
      <c r="D28" s="27">
        <v>239.74430095000002</v>
      </c>
      <c r="E28" s="27">
        <v>3001.2171919500001</v>
      </c>
      <c r="F28" s="27">
        <v>338.67498999999987</v>
      </c>
      <c r="G28" s="28">
        <v>68.097569999999891</v>
      </c>
      <c r="H28" s="28">
        <v>252.75166999999993</v>
      </c>
      <c r="I28" s="28">
        <v>17.825749999999999</v>
      </c>
      <c r="J28" s="27">
        <v>9.8195035740000005</v>
      </c>
      <c r="K28" s="27">
        <v>0</v>
      </c>
      <c r="L28" s="27">
        <v>45962.400963700013</v>
      </c>
      <c r="M28" s="28">
        <v>2953.0967928</v>
      </c>
      <c r="N28" s="28">
        <v>145.46775600000001</v>
      </c>
      <c r="O28" s="28">
        <v>26614.097640000004</v>
      </c>
      <c r="P28" s="28">
        <v>4207.2046900000005</v>
      </c>
      <c r="Q28" s="28">
        <v>4985.4126366999999</v>
      </c>
      <c r="R28" s="28">
        <v>0</v>
      </c>
      <c r="S28" s="28">
        <v>1326.9048</v>
      </c>
      <c r="T28" s="28">
        <v>1.5664549999999997</v>
      </c>
      <c r="U28" s="28">
        <v>1790.0781750000001</v>
      </c>
      <c r="V28" s="28">
        <v>232.67327999999998</v>
      </c>
      <c r="W28" s="28">
        <v>60.38862720000003</v>
      </c>
      <c r="X28" s="28">
        <v>28.311710999999999</v>
      </c>
      <c r="Y28" s="28">
        <v>1401.81888</v>
      </c>
      <c r="Z28" s="28">
        <v>2215.37952</v>
      </c>
      <c r="AA28" s="27">
        <v>28553.31323625036</v>
      </c>
      <c r="AB28" s="27">
        <v>3146.3090039999997</v>
      </c>
      <c r="AC28" s="28">
        <v>1407.2272</v>
      </c>
      <c r="AD28" s="28">
        <v>1587.3184999999999</v>
      </c>
      <c r="AE28" s="28">
        <v>151.76330400000001</v>
      </c>
      <c r="AF28" s="27">
        <v>0</v>
      </c>
      <c r="AG28" s="27">
        <v>0</v>
      </c>
      <c r="AH28" s="27">
        <v>24661.803391059999</v>
      </c>
      <c r="AI28" s="27">
        <v>2684.7</v>
      </c>
      <c r="AJ28" s="27">
        <v>2837.91</v>
      </c>
      <c r="AK28" s="27">
        <v>868.6</v>
      </c>
      <c r="AL28" s="27">
        <v>121396.82778908838</v>
      </c>
      <c r="AM28" s="121">
        <f t="shared" si="0"/>
        <v>0.37861286658621646</v>
      </c>
      <c r="AN28" s="121">
        <f t="shared" si="1"/>
        <v>0.2352064197744782</v>
      </c>
      <c r="AO28" s="121">
        <f t="shared" si="2"/>
        <v>0.20315031158727442</v>
      </c>
      <c r="AP28" s="89"/>
      <c r="AQ28" s="48"/>
      <c r="AR28" s="48"/>
      <c r="AS28" s="48"/>
      <c r="AT28" s="48"/>
      <c r="AU28" s="48"/>
      <c r="AV28" s="48"/>
      <c r="AW28" s="48"/>
    </row>
    <row r="29" spans="1:51" ht="30" customHeight="1" thickTop="1" thickBot="1" x14ac:dyDescent="0.25">
      <c r="A29" s="94"/>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v>3549.3453498899999</v>
      </c>
      <c r="AE29" s="49"/>
      <c r="AF29" s="49"/>
      <c r="AG29" s="49"/>
      <c r="AH29" s="49"/>
      <c r="AI29" s="49"/>
      <c r="AJ29" s="49"/>
      <c r="AK29" s="49"/>
      <c r="AL29" s="49"/>
      <c r="AM29" s="121" t="e">
        <f t="shared" si="0"/>
        <v>#DIV/0!</v>
      </c>
      <c r="AN29" s="121" t="e">
        <f t="shared" si="1"/>
        <v>#DIV/0!</v>
      </c>
      <c r="AO29" s="121" t="e">
        <f t="shared" si="2"/>
        <v>#DIV/0!</v>
      </c>
      <c r="AP29" s="89"/>
      <c r="AQ29" s="48"/>
      <c r="AR29" s="48"/>
      <c r="AS29" s="48"/>
      <c r="AT29" s="48"/>
      <c r="AU29" s="48"/>
      <c r="AV29" s="48"/>
      <c r="AW29" s="48"/>
    </row>
    <row r="30" spans="1:51" ht="30" customHeight="1" thickTop="1" thickBot="1" x14ac:dyDescent="0.25">
      <c r="A30" s="50" t="s">
        <v>56</v>
      </c>
      <c r="B30" s="33">
        <v>3527.9436626999995</v>
      </c>
      <c r="C30" s="33">
        <v>2227.6891618239997</v>
      </c>
      <c r="D30" s="33">
        <v>30.42474275</v>
      </c>
      <c r="E30" s="33">
        <v>3001.2171919500001</v>
      </c>
      <c r="F30" s="33">
        <v>338.67498999999987</v>
      </c>
      <c r="G30" s="33">
        <v>68.097569999999891</v>
      </c>
      <c r="H30" s="33">
        <v>252.75166999999993</v>
      </c>
      <c r="I30" s="33">
        <v>17.825749999999999</v>
      </c>
      <c r="J30" s="33">
        <v>9.8195035740000005</v>
      </c>
      <c r="K30" s="33">
        <v>0</v>
      </c>
      <c r="L30" s="33">
        <v>3509.7386109999998</v>
      </c>
      <c r="M30" s="33">
        <v>2953.0967928</v>
      </c>
      <c r="N30" s="33">
        <v>50.976095999999998</v>
      </c>
      <c r="O30" s="33">
        <v>196.18685819999999</v>
      </c>
      <c r="P30" s="33">
        <v>2.0933373000000004</v>
      </c>
      <c r="Q30" s="33">
        <v>307.38552669999996</v>
      </c>
      <c r="R30" s="33">
        <v>0</v>
      </c>
      <c r="S30" s="33">
        <v>0</v>
      </c>
      <c r="T30" s="33">
        <v>0</v>
      </c>
      <c r="U30" s="33">
        <v>0</v>
      </c>
      <c r="V30" s="33">
        <v>0</v>
      </c>
      <c r="W30" s="33">
        <v>0</v>
      </c>
      <c r="X30" s="33">
        <v>0</v>
      </c>
      <c r="Y30" s="33">
        <v>0</v>
      </c>
      <c r="Z30" s="33">
        <v>0</v>
      </c>
      <c r="AA30" s="33">
        <v>9002.8120957503616</v>
      </c>
      <c r="AB30" s="33">
        <v>1192.3009999999999</v>
      </c>
      <c r="AC30" s="33">
        <v>0</v>
      </c>
      <c r="AD30" s="33">
        <v>1192.3009999999999</v>
      </c>
      <c r="AE30" s="33">
        <v>0</v>
      </c>
      <c r="AF30" s="33">
        <v>0</v>
      </c>
      <c r="AG30" s="33">
        <v>0</v>
      </c>
      <c r="AH30" s="33">
        <v>11352.01769106</v>
      </c>
      <c r="AI30" s="33">
        <v>2645</v>
      </c>
      <c r="AJ30" s="33">
        <v>0</v>
      </c>
      <c r="AK30" s="33">
        <v>4.84213</v>
      </c>
      <c r="AL30" s="33">
        <v>36842.480780608355</v>
      </c>
      <c r="AM30" s="121">
        <f t="shared" si="0"/>
        <v>9.5263362744218705E-2</v>
      </c>
      <c r="AN30" s="121">
        <f t="shared" si="1"/>
        <v>0.24435955193573433</v>
      </c>
      <c r="AO30" s="121">
        <f t="shared" si="2"/>
        <v>0.30812305389150157</v>
      </c>
      <c r="AP30" s="89"/>
      <c r="AQ30" s="48"/>
      <c r="AR30" s="48"/>
      <c r="AS30" s="48"/>
      <c r="AT30" s="48"/>
      <c r="AU30" s="48"/>
      <c r="AV30" s="48"/>
      <c r="AW30" s="48"/>
    </row>
    <row r="31" spans="1:51" s="55" customFormat="1" ht="30" customHeight="1" x14ac:dyDescent="0.2">
      <c r="A31" s="51" t="s">
        <v>57</v>
      </c>
      <c r="B31" s="52">
        <v>7.7500799999999995E-2</v>
      </c>
      <c r="C31" s="52">
        <v>30.256770000000003</v>
      </c>
      <c r="D31" s="52"/>
      <c r="E31" s="52">
        <v>0</v>
      </c>
      <c r="F31" s="52">
        <v>0</v>
      </c>
      <c r="G31" s="53"/>
      <c r="H31" s="53"/>
      <c r="I31" s="53"/>
      <c r="J31" s="52"/>
      <c r="K31" s="52"/>
      <c r="L31" s="52">
        <v>95.807374949999996</v>
      </c>
      <c r="M31" s="54">
        <v>11.8254444</v>
      </c>
      <c r="N31" s="54">
        <v>7.1055744000000001</v>
      </c>
      <c r="O31" s="53">
        <v>76.854287249999999</v>
      </c>
      <c r="P31" s="53">
        <v>0</v>
      </c>
      <c r="Q31" s="53">
        <v>2.2068899999999995E-2</v>
      </c>
      <c r="R31" s="53"/>
      <c r="S31" s="53"/>
      <c r="T31" s="53"/>
      <c r="U31" s="53"/>
      <c r="V31" s="53"/>
      <c r="W31" s="53"/>
      <c r="X31" s="53"/>
      <c r="Y31" s="53"/>
      <c r="Z31" s="53"/>
      <c r="AA31" s="52">
        <v>107.95124999999999</v>
      </c>
      <c r="AB31" s="52">
        <v>0</v>
      </c>
      <c r="AC31" s="53"/>
      <c r="AD31" s="53">
        <v>0</v>
      </c>
      <c r="AE31" s="53"/>
      <c r="AF31" s="52"/>
      <c r="AG31" s="52"/>
      <c r="AH31" s="52">
        <v>225.74206907999999</v>
      </c>
      <c r="AI31" s="52">
        <v>192.6</v>
      </c>
      <c r="AJ31" s="52"/>
      <c r="AK31" s="52"/>
      <c r="AL31" s="52">
        <v>652.43496483000001</v>
      </c>
      <c r="AM31" s="121">
        <f t="shared" si="0"/>
        <v>0.14684586221549881</v>
      </c>
      <c r="AN31" s="121">
        <f t="shared" si="1"/>
        <v>0.16545902016169231</v>
      </c>
      <c r="AO31" s="121">
        <f t="shared" si="2"/>
        <v>0.34599934284456979</v>
      </c>
      <c r="AP31" s="89"/>
      <c r="AQ31" s="48"/>
      <c r="AR31" s="48"/>
      <c r="AS31" s="48"/>
      <c r="AT31" s="48"/>
      <c r="AU31" s="48"/>
      <c r="AV31" s="48"/>
      <c r="AW31" s="48"/>
    </row>
    <row r="32" spans="1:51" s="55" customFormat="1" ht="30" customHeight="1" x14ac:dyDescent="0.2">
      <c r="A32" s="56" t="s">
        <v>58</v>
      </c>
      <c r="B32" s="57">
        <v>269.04626279999997</v>
      </c>
      <c r="C32" s="57">
        <v>487.50639475000003</v>
      </c>
      <c r="D32" s="57">
        <v>0</v>
      </c>
      <c r="E32" s="57">
        <v>41.294138399999994</v>
      </c>
      <c r="F32" s="57">
        <v>0</v>
      </c>
      <c r="G32" s="58">
        <v>0</v>
      </c>
      <c r="H32" s="58">
        <v>0</v>
      </c>
      <c r="I32" s="58">
        <v>0</v>
      </c>
      <c r="J32" s="57">
        <v>0</v>
      </c>
      <c r="K32" s="57">
        <v>0</v>
      </c>
      <c r="L32" s="57">
        <v>15.26681235</v>
      </c>
      <c r="M32" s="58">
        <v>0</v>
      </c>
      <c r="N32" s="58">
        <v>8.4873311999999999</v>
      </c>
      <c r="O32" s="58">
        <v>4.7177680499999992</v>
      </c>
      <c r="P32" s="58">
        <v>2.5091499999999999E-2</v>
      </c>
      <c r="Q32" s="58">
        <v>2.0366216000000001</v>
      </c>
      <c r="R32" s="58">
        <v>0</v>
      </c>
      <c r="S32" s="58">
        <v>0</v>
      </c>
      <c r="T32" s="58">
        <v>0</v>
      </c>
      <c r="U32" s="58">
        <v>0</v>
      </c>
      <c r="V32" s="58">
        <v>0</v>
      </c>
      <c r="W32" s="58">
        <v>0</v>
      </c>
      <c r="X32" s="58">
        <v>0</v>
      </c>
      <c r="Y32" s="58">
        <v>0</v>
      </c>
      <c r="Z32" s="58">
        <v>0</v>
      </c>
      <c r="AA32" s="57">
        <v>970.48808464586557</v>
      </c>
      <c r="AB32" s="57">
        <v>104.03999999999999</v>
      </c>
      <c r="AC32" s="58">
        <v>0</v>
      </c>
      <c r="AD32" s="58">
        <v>104.03999999999999</v>
      </c>
      <c r="AE32" s="58">
        <v>0</v>
      </c>
      <c r="AF32" s="57">
        <v>0</v>
      </c>
      <c r="AG32" s="57">
        <v>0</v>
      </c>
      <c r="AH32" s="57">
        <v>877.79960403999985</v>
      </c>
      <c r="AI32" s="57">
        <v>524.9</v>
      </c>
      <c r="AJ32" s="57">
        <v>0</v>
      </c>
      <c r="AK32" s="57">
        <v>0</v>
      </c>
      <c r="AL32" s="57">
        <v>3290.3412969858655</v>
      </c>
      <c r="AM32" s="121">
        <f t="shared" si="0"/>
        <v>4.6398871642845214E-3</v>
      </c>
      <c r="AN32" s="121">
        <f t="shared" si="1"/>
        <v>0.29495058325252954</v>
      </c>
      <c r="AO32" s="121">
        <f t="shared" si="2"/>
        <v>0.26678071507175039</v>
      </c>
      <c r="AP32" s="89"/>
      <c r="AQ32" s="48"/>
      <c r="AR32" s="48"/>
      <c r="AS32" s="48"/>
      <c r="AT32" s="1"/>
      <c r="AU32" s="1"/>
      <c r="AV32" s="48"/>
      <c r="AW32" s="48"/>
    </row>
    <row r="33" spans="1:47" ht="30" customHeight="1" outlineLevel="1" x14ac:dyDescent="0.2">
      <c r="A33" s="59" t="s">
        <v>59</v>
      </c>
      <c r="B33" s="16">
        <v>269.04626279999997</v>
      </c>
      <c r="C33" s="16">
        <v>448.77651875000004</v>
      </c>
      <c r="D33" s="16"/>
      <c r="E33" s="16">
        <v>0</v>
      </c>
      <c r="F33" s="16">
        <v>0</v>
      </c>
      <c r="G33" s="17"/>
      <c r="H33" s="17"/>
      <c r="I33" s="17"/>
      <c r="J33" s="16"/>
      <c r="K33" s="16"/>
      <c r="L33" s="16">
        <v>12.7217304</v>
      </c>
      <c r="M33" s="18">
        <v>0</v>
      </c>
      <c r="N33" s="18">
        <v>7.0026527999999999</v>
      </c>
      <c r="O33" s="17">
        <v>4.2023069999999993</v>
      </c>
      <c r="P33" s="17">
        <v>2.5091499999999999E-2</v>
      </c>
      <c r="Q33" s="17">
        <v>1.4916791</v>
      </c>
      <c r="R33" s="17"/>
      <c r="S33" s="17"/>
      <c r="T33" s="17"/>
      <c r="U33" s="17"/>
      <c r="V33" s="17"/>
      <c r="W33" s="17"/>
      <c r="X33" s="17"/>
      <c r="Y33" s="17"/>
      <c r="Z33" s="17"/>
      <c r="AA33" s="16">
        <v>911.03716273765804</v>
      </c>
      <c r="AB33" s="16">
        <v>104.03999999999999</v>
      </c>
      <c r="AC33" s="17"/>
      <c r="AD33" s="17">
        <v>104.03999999999999</v>
      </c>
      <c r="AE33" s="17"/>
      <c r="AF33" s="16"/>
      <c r="AG33" s="16"/>
      <c r="AH33" s="16">
        <v>743.51880413999993</v>
      </c>
      <c r="AI33" s="16">
        <v>524.9</v>
      </c>
      <c r="AJ33" s="16"/>
      <c r="AK33" s="16"/>
      <c r="AL33" s="16">
        <v>3014.0404788276578</v>
      </c>
      <c r="AM33" s="121">
        <f t="shared" si="0"/>
        <v>4.2208226761932038E-3</v>
      </c>
      <c r="AN33" s="121">
        <f t="shared" si="1"/>
        <v>0.30226440856959402</v>
      </c>
      <c r="AO33" s="121">
        <f t="shared" si="2"/>
        <v>0.24668507585180119</v>
      </c>
      <c r="AP33" s="89"/>
    </row>
    <row r="34" spans="1:47" ht="30" customHeight="1" outlineLevel="1" x14ac:dyDescent="0.2">
      <c r="A34" s="60" t="s">
        <v>60</v>
      </c>
      <c r="B34" s="12">
        <v>0</v>
      </c>
      <c r="C34" s="12">
        <v>0</v>
      </c>
      <c r="D34" s="12"/>
      <c r="E34" s="12">
        <v>0</v>
      </c>
      <c r="F34" s="12">
        <v>0</v>
      </c>
      <c r="G34" s="13"/>
      <c r="H34" s="13"/>
      <c r="I34" s="13"/>
      <c r="J34" s="12"/>
      <c r="K34" s="12"/>
      <c r="L34" s="12">
        <v>0.67828155000000001</v>
      </c>
      <c r="M34" s="14">
        <v>0</v>
      </c>
      <c r="N34" s="14">
        <v>0</v>
      </c>
      <c r="O34" s="13">
        <v>0.13333904999999999</v>
      </c>
      <c r="P34" s="13">
        <v>0</v>
      </c>
      <c r="Q34" s="13">
        <v>0.5449425</v>
      </c>
      <c r="R34" s="13"/>
      <c r="S34" s="13"/>
      <c r="T34" s="13"/>
      <c r="U34" s="13"/>
      <c r="V34" s="13"/>
      <c r="W34" s="13"/>
      <c r="X34" s="13"/>
      <c r="Y34" s="13"/>
      <c r="Z34" s="13"/>
      <c r="AA34" s="12">
        <v>29.4800166582075</v>
      </c>
      <c r="AB34" s="12">
        <v>0</v>
      </c>
      <c r="AC34" s="13"/>
      <c r="AD34" s="13">
        <v>0</v>
      </c>
      <c r="AE34" s="13"/>
      <c r="AF34" s="12"/>
      <c r="AG34" s="12"/>
      <c r="AH34" s="12">
        <v>54.250575899999994</v>
      </c>
      <c r="AI34" s="12">
        <v>0</v>
      </c>
      <c r="AJ34" s="12"/>
      <c r="AK34" s="12"/>
      <c r="AL34" s="12">
        <v>84.408874108207499</v>
      </c>
      <c r="AM34" s="121">
        <f t="shared" si="0"/>
        <v>8.0356663581423998E-3</v>
      </c>
      <c r="AN34" s="121">
        <f t="shared" si="1"/>
        <v>0.34925257527325565</v>
      </c>
      <c r="AO34" s="121">
        <f t="shared" si="2"/>
        <v>0.64271175836860184</v>
      </c>
      <c r="AP34" s="89"/>
    </row>
    <row r="35" spans="1:47" ht="30" customHeight="1" outlineLevel="1" x14ac:dyDescent="0.2">
      <c r="A35" s="59" t="s">
        <v>61</v>
      </c>
      <c r="B35" s="16">
        <v>0</v>
      </c>
      <c r="C35" s="16">
        <v>0</v>
      </c>
      <c r="D35" s="16"/>
      <c r="E35" s="16">
        <v>0</v>
      </c>
      <c r="F35" s="16">
        <v>0</v>
      </c>
      <c r="G35" s="17"/>
      <c r="H35" s="17"/>
      <c r="I35" s="17"/>
      <c r="J35" s="16"/>
      <c r="K35" s="16"/>
      <c r="L35" s="16">
        <v>2.7945000000000001E-3</v>
      </c>
      <c r="M35" s="18">
        <v>0</v>
      </c>
      <c r="N35" s="18">
        <v>0</v>
      </c>
      <c r="O35" s="17">
        <v>2.7945000000000001E-3</v>
      </c>
      <c r="P35" s="17">
        <v>0</v>
      </c>
      <c r="Q35" s="17">
        <v>0</v>
      </c>
      <c r="R35" s="17"/>
      <c r="S35" s="17"/>
      <c r="T35" s="17"/>
      <c r="U35" s="17"/>
      <c r="V35" s="17"/>
      <c r="W35" s="17"/>
      <c r="X35" s="17"/>
      <c r="Y35" s="17"/>
      <c r="Z35" s="17"/>
      <c r="AA35" s="16">
        <v>16.070999999999998</v>
      </c>
      <c r="AB35" s="16">
        <v>0</v>
      </c>
      <c r="AC35" s="17"/>
      <c r="AD35" s="17">
        <v>0</v>
      </c>
      <c r="AE35" s="17"/>
      <c r="AF35" s="16"/>
      <c r="AG35" s="16"/>
      <c r="AH35" s="16">
        <v>18.14882854</v>
      </c>
      <c r="AI35" s="16">
        <v>0</v>
      </c>
      <c r="AJ35" s="16"/>
      <c r="AK35" s="16"/>
      <c r="AL35" s="16">
        <v>34.222623040000002</v>
      </c>
      <c r="AM35" s="121">
        <f t="shared" si="0"/>
        <v>8.1656511154441303E-5</v>
      </c>
      <c r="AN35" s="121">
        <f t="shared" si="1"/>
        <v>0.4696016427851229</v>
      </c>
      <c r="AO35" s="121">
        <f t="shared" si="2"/>
        <v>0.5303167007037225</v>
      </c>
      <c r="AP35" s="89"/>
    </row>
    <row r="36" spans="1:47" ht="30" customHeight="1" outlineLevel="1" x14ac:dyDescent="0.2">
      <c r="A36" s="60" t="s">
        <v>62</v>
      </c>
      <c r="B36" s="12">
        <v>0</v>
      </c>
      <c r="C36" s="12">
        <v>38.729875999999997</v>
      </c>
      <c r="D36" s="12"/>
      <c r="E36" s="12">
        <v>41.294138399999994</v>
      </c>
      <c r="F36" s="12">
        <v>0</v>
      </c>
      <c r="G36" s="13"/>
      <c r="H36" s="13"/>
      <c r="I36" s="13"/>
      <c r="J36" s="12"/>
      <c r="K36" s="12"/>
      <c r="L36" s="12">
        <v>1.8640059</v>
      </c>
      <c r="M36" s="14">
        <v>0</v>
      </c>
      <c r="N36" s="14">
        <v>1.4846784</v>
      </c>
      <c r="O36" s="13">
        <v>0.37932749999999998</v>
      </c>
      <c r="P36" s="13">
        <v>0</v>
      </c>
      <c r="Q36" s="13">
        <v>0</v>
      </c>
      <c r="R36" s="13"/>
      <c r="S36" s="13"/>
      <c r="T36" s="13"/>
      <c r="U36" s="13"/>
      <c r="V36" s="13"/>
      <c r="W36" s="13"/>
      <c r="X36" s="13"/>
      <c r="Y36" s="13"/>
      <c r="Z36" s="13"/>
      <c r="AA36" s="12">
        <v>13.899905249999998</v>
      </c>
      <c r="AB36" s="12">
        <v>0</v>
      </c>
      <c r="AC36" s="13"/>
      <c r="AD36" s="13">
        <v>0</v>
      </c>
      <c r="AE36" s="13"/>
      <c r="AF36" s="12"/>
      <c r="AG36" s="12"/>
      <c r="AH36" s="12">
        <v>61.881395459999993</v>
      </c>
      <c r="AI36" s="12">
        <v>0</v>
      </c>
      <c r="AJ36" s="12"/>
      <c r="AK36" s="12"/>
      <c r="AL36" s="12">
        <v>157.66932100999998</v>
      </c>
      <c r="AM36" s="121">
        <f t="shared" si="0"/>
        <v>1.1822248539281639E-2</v>
      </c>
      <c r="AN36" s="121">
        <f t="shared" si="1"/>
        <v>8.8158591417530199E-2</v>
      </c>
      <c r="AO36" s="121">
        <f t="shared" si="2"/>
        <v>0.39247581624376532</v>
      </c>
      <c r="AP36" s="89"/>
      <c r="AT36" s="55"/>
      <c r="AU36" s="55"/>
    </row>
    <row r="37" spans="1:47" s="55" customFormat="1" ht="30" customHeight="1" x14ac:dyDescent="0.2">
      <c r="A37" s="61" t="s">
        <v>63</v>
      </c>
      <c r="B37" s="62">
        <v>183.191619</v>
      </c>
      <c r="C37" s="62">
        <v>408.45076349999994</v>
      </c>
      <c r="D37" s="62">
        <v>10.232725</v>
      </c>
      <c r="E37" s="62">
        <v>4.0757550000000009</v>
      </c>
      <c r="F37" s="62">
        <v>0</v>
      </c>
      <c r="G37" s="63">
        <v>0</v>
      </c>
      <c r="H37" s="63">
        <v>0</v>
      </c>
      <c r="I37" s="63">
        <v>0</v>
      </c>
      <c r="J37" s="62">
        <v>0</v>
      </c>
      <c r="K37" s="62">
        <v>0</v>
      </c>
      <c r="L37" s="62">
        <v>36.657234799999998</v>
      </c>
      <c r="M37" s="63">
        <v>0</v>
      </c>
      <c r="N37" s="63">
        <v>17.361427199999998</v>
      </c>
      <c r="O37" s="63">
        <v>2.0281238999999998</v>
      </c>
      <c r="P37" s="63">
        <v>0.69712640000000015</v>
      </c>
      <c r="Q37" s="63">
        <v>16.570557299999997</v>
      </c>
      <c r="R37" s="63">
        <v>0</v>
      </c>
      <c r="S37" s="63">
        <v>0</v>
      </c>
      <c r="T37" s="63">
        <v>0</v>
      </c>
      <c r="U37" s="63">
        <v>0</v>
      </c>
      <c r="V37" s="63">
        <v>0</v>
      </c>
      <c r="W37" s="63">
        <v>0</v>
      </c>
      <c r="X37" s="63">
        <v>0</v>
      </c>
      <c r="Y37" s="63">
        <v>0</v>
      </c>
      <c r="Z37" s="63">
        <v>0</v>
      </c>
      <c r="AA37" s="62">
        <v>1009.6413333849972</v>
      </c>
      <c r="AB37" s="62">
        <v>18.630000000000003</v>
      </c>
      <c r="AC37" s="63">
        <v>0</v>
      </c>
      <c r="AD37" s="63">
        <v>18.630000000000003</v>
      </c>
      <c r="AE37" s="63">
        <v>0</v>
      </c>
      <c r="AF37" s="62">
        <v>0</v>
      </c>
      <c r="AG37" s="62">
        <v>0</v>
      </c>
      <c r="AH37" s="62">
        <v>1721.3854213</v>
      </c>
      <c r="AI37" s="62">
        <v>41.7</v>
      </c>
      <c r="AJ37" s="62">
        <v>0</v>
      </c>
      <c r="AK37" s="62">
        <v>0</v>
      </c>
      <c r="AL37" s="62">
        <v>3433.964851984997</v>
      </c>
      <c r="AM37" s="121">
        <f t="shared" si="0"/>
        <v>1.0674900990559164E-2</v>
      </c>
      <c r="AN37" s="121">
        <f t="shared" si="1"/>
        <v>0.29401621067885303</v>
      </c>
      <c r="AO37" s="121">
        <f t="shared" si="2"/>
        <v>0.50128218997493712</v>
      </c>
      <c r="AP37" s="89"/>
      <c r="AT37" s="1"/>
      <c r="AU37" s="1"/>
    </row>
    <row r="38" spans="1:47" ht="30" customHeight="1" outlineLevel="1" x14ac:dyDescent="0.2">
      <c r="A38" s="60" t="s">
        <v>64</v>
      </c>
      <c r="B38" s="12">
        <v>131.969538</v>
      </c>
      <c r="C38" s="12">
        <v>374.19065074999997</v>
      </c>
      <c r="D38" s="12">
        <v>10.232725</v>
      </c>
      <c r="E38" s="12">
        <v>4.0525350000000007</v>
      </c>
      <c r="F38" s="12">
        <v>0</v>
      </c>
      <c r="G38" s="13"/>
      <c r="H38" s="13"/>
      <c r="I38" s="13"/>
      <c r="J38" s="12"/>
      <c r="K38" s="12"/>
      <c r="L38" s="12">
        <v>25.858213249999999</v>
      </c>
      <c r="M38" s="14">
        <v>0</v>
      </c>
      <c r="N38" s="14">
        <v>17.199571199999998</v>
      </c>
      <c r="O38" s="13">
        <v>1.6622617499999999</v>
      </c>
      <c r="P38" s="13">
        <v>2.8676000000000004E-2</v>
      </c>
      <c r="Q38" s="13">
        <v>6.9677042999999994</v>
      </c>
      <c r="R38" s="13"/>
      <c r="S38" s="13"/>
      <c r="T38" s="13"/>
      <c r="U38" s="13"/>
      <c r="V38" s="13"/>
      <c r="W38" s="13"/>
      <c r="X38" s="13"/>
      <c r="Y38" s="13"/>
      <c r="Z38" s="13"/>
      <c r="AA38" s="12">
        <v>896.61841238499733</v>
      </c>
      <c r="AB38" s="12">
        <v>16.560000000000002</v>
      </c>
      <c r="AC38" s="13"/>
      <c r="AD38" s="13">
        <v>16.560000000000002</v>
      </c>
      <c r="AE38" s="13"/>
      <c r="AF38" s="12"/>
      <c r="AG38" s="12"/>
      <c r="AH38" s="12">
        <v>1391.4178254399999</v>
      </c>
      <c r="AI38" s="12">
        <v>41.7</v>
      </c>
      <c r="AJ38" s="12"/>
      <c r="AK38" s="12"/>
      <c r="AL38" s="12">
        <v>2892.599899824997</v>
      </c>
      <c r="AM38" s="121">
        <f t="shared" si="0"/>
        <v>8.9394365434239381E-3</v>
      </c>
      <c r="AN38" s="121">
        <f t="shared" si="1"/>
        <v>0.30996973084291501</v>
      </c>
      <c r="AO38" s="121">
        <f t="shared" si="2"/>
        <v>0.48102671424561033</v>
      </c>
      <c r="AP38" s="89"/>
    </row>
    <row r="39" spans="1:47" ht="30" customHeight="1" outlineLevel="1" x14ac:dyDescent="0.2">
      <c r="A39" s="59" t="s">
        <v>65</v>
      </c>
      <c r="B39" s="16">
        <v>50.5201992</v>
      </c>
      <c r="C39" s="16">
        <v>34.040060500000003</v>
      </c>
      <c r="D39" s="16"/>
      <c r="E39" s="16">
        <v>2.3219999999999998E-2</v>
      </c>
      <c r="F39" s="16">
        <v>0</v>
      </c>
      <c r="G39" s="17"/>
      <c r="H39" s="17"/>
      <c r="I39" s="17"/>
      <c r="J39" s="16"/>
      <c r="K39" s="16"/>
      <c r="L39" s="16">
        <v>10.711955549999999</v>
      </c>
      <c r="M39" s="18">
        <v>0</v>
      </c>
      <c r="N39" s="18">
        <v>0.161856</v>
      </c>
      <c r="O39" s="17">
        <v>0.34185014999999996</v>
      </c>
      <c r="P39" s="17">
        <v>0.66845040000000011</v>
      </c>
      <c r="Q39" s="17">
        <v>9.5397989999999986</v>
      </c>
      <c r="R39" s="17"/>
      <c r="S39" s="17"/>
      <c r="T39" s="17"/>
      <c r="U39" s="17"/>
      <c r="V39" s="17"/>
      <c r="W39" s="17"/>
      <c r="X39" s="17"/>
      <c r="Y39" s="17"/>
      <c r="Z39" s="17"/>
      <c r="AA39" s="16">
        <v>105.22653074999999</v>
      </c>
      <c r="AB39" s="16">
        <v>2.0700000000000003</v>
      </c>
      <c r="AC39" s="17"/>
      <c r="AD39" s="17">
        <v>2.0700000000000003</v>
      </c>
      <c r="AE39" s="17"/>
      <c r="AF39" s="16"/>
      <c r="AG39" s="16"/>
      <c r="AH39" s="16">
        <v>282.93182483999999</v>
      </c>
      <c r="AI39" s="16">
        <v>0</v>
      </c>
      <c r="AJ39" s="16"/>
      <c r="AK39" s="16"/>
      <c r="AL39" s="16">
        <v>485.52379083999995</v>
      </c>
      <c r="AM39" s="121">
        <f t="shared" si="0"/>
        <v>2.2062679012015765E-2</v>
      </c>
      <c r="AN39" s="121">
        <f t="shared" si="1"/>
        <v>0.21672785707977071</v>
      </c>
      <c r="AO39" s="121">
        <f t="shared" si="2"/>
        <v>0.58273524424107503</v>
      </c>
      <c r="AP39" s="89"/>
    </row>
    <row r="40" spans="1:47" ht="30" customHeight="1" outlineLevel="1" x14ac:dyDescent="0.2">
      <c r="A40" s="60" t="s">
        <v>66</v>
      </c>
      <c r="B40" s="12">
        <v>0.7018818</v>
      </c>
      <c r="C40" s="12">
        <v>0.22005224999999998</v>
      </c>
      <c r="D40" s="12"/>
      <c r="E40" s="12">
        <v>0</v>
      </c>
      <c r="F40" s="12">
        <v>0</v>
      </c>
      <c r="G40" s="13"/>
      <c r="H40" s="13"/>
      <c r="I40" s="13"/>
      <c r="J40" s="12"/>
      <c r="K40" s="12"/>
      <c r="L40" s="12">
        <v>8.7065999999999991E-2</v>
      </c>
      <c r="M40" s="14">
        <v>0</v>
      </c>
      <c r="N40" s="14">
        <v>0</v>
      </c>
      <c r="O40" s="13">
        <v>2.4011999999999995E-2</v>
      </c>
      <c r="P40" s="13">
        <v>0</v>
      </c>
      <c r="Q40" s="13">
        <v>6.3053999999999999E-2</v>
      </c>
      <c r="R40" s="13"/>
      <c r="S40" s="13"/>
      <c r="T40" s="13"/>
      <c r="U40" s="13"/>
      <c r="V40" s="13"/>
      <c r="W40" s="13"/>
      <c r="X40" s="13"/>
      <c r="Y40" s="13"/>
      <c r="Z40" s="13"/>
      <c r="AA40" s="12">
        <v>7.79639025</v>
      </c>
      <c r="AB40" s="12">
        <v>0</v>
      </c>
      <c r="AC40" s="13"/>
      <c r="AD40" s="13">
        <v>0</v>
      </c>
      <c r="AE40" s="13"/>
      <c r="AF40" s="12"/>
      <c r="AG40" s="12"/>
      <c r="AH40" s="12">
        <v>47.035771019999991</v>
      </c>
      <c r="AI40" s="12">
        <v>0</v>
      </c>
      <c r="AJ40" s="12"/>
      <c r="AK40" s="12"/>
      <c r="AL40" s="12">
        <v>55.841161319999991</v>
      </c>
      <c r="AM40" s="121">
        <f t="shared" si="0"/>
        <v>1.5591724445174918E-3</v>
      </c>
      <c r="AN40" s="121">
        <f t="shared" si="1"/>
        <v>0.13961726557444742</v>
      </c>
      <c r="AO40" s="121">
        <f t="shared" si="2"/>
        <v>0.84231362507773866</v>
      </c>
      <c r="AP40" s="89"/>
      <c r="AT40" s="55"/>
      <c r="AU40" s="55"/>
    </row>
    <row r="41" spans="1:47" s="55" customFormat="1" ht="30" customHeight="1" x14ac:dyDescent="0.2">
      <c r="A41" s="61" t="s">
        <v>67</v>
      </c>
      <c r="B41" s="52">
        <v>17.1367434</v>
      </c>
      <c r="C41" s="52">
        <v>0.14757599999999998</v>
      </c>
      <c r="D41" s="52"/>
      <c r="E41" s="52">
        <v>5.0219699999999996</v>
      </c>
      <c r="F41" s="52">
        <v>0</v>
      </c>
      <c r="G41" s="64"/>
      <c r="H41" s="64"/>
      <c r="I41" s="64"/>
      <c r="J41" s="52"/>
      <c r="K41" s="52"/>
      <c r="L41" s="52">
        <v>10.791973199999999</v>
      </c>
      <c r="M41" s="63">
        <v>0</v>
      </c>
      <c r="N41" s="63">
        <v>0.69339839999999997</v>
      </c>
      <c r="O41" s="64">
        <v>9.8955521999999991</v>
      </c>
      <c r="P41" s="64">
        <v>3.3330500000000006E-2</v>
      </c>
      <c r="Q41" s="64">
        <v>0.16969209999999998</v>
      </c>
      <c r="R41" s="64"/>
      <c r="S41" s="64"/>
      <c r="T41" s="64"/>
      <c r="U41" s="64"/>
      <c r="V41" s="64"/>
      <c r="W41" s="64"/>
      <c r="X41" s="64"/>
      <c r="Y41" s="64"/>
      <c r="Z41" s="64"/>
      <c r="AA41" s="52">
        <v>38.733750000000001</v>
      </c>
      <c r="AB41" s="52">
        <v>469.68</v>
      </c>
      <c r="AC41" s="64"/>
      <c r="AD41" s="64">
        <v>469.68</v>
      </c>
      <c r="AE41" s="64"/>
      <c r="AF41" s="52"/>
      <c r="AG41" s="52"/>
      <c r="AH41" s="52">
        <v>252.5049956</v>
      </c>
      <c r="AI41" s="52">
        <v>91</v>
      </c>
      <c r="AJ41" s="52"/>
      <c r="AK41" s="52"/>
      <c r="AL41" s="52">
        <v>885.01700820000008</v>
      </c>
      <c r="AM41" s="121">
        <f t="shared" si="0"/>
        <v>1.2194085650341741E-2</v>
      </c>
      <c r="AN41" s="121">
        <f t="shared" si="1"/>
        <v>4.3766108042125641E-2</v>
      </c>
      <c r="AO41" s="121">
        <f t="shared" si="2"/>
        <v>0.28531089601719584</v>
      </c>
      <c r="AP41" s="89"/>
    </row>
    <row r="42" spans="1:47" s="55" customFormat="1" ht="30" customHeight="1" x14ac:dyDescent="0.2">
      <c r="A42" s="56" t="s">
        <v>68</v>
      </c>
      <c r="B42" s="65">
        <v>39.630715799999997</v>
      </c>
      <c r="C42" s="65">
        <v>119.04424250000001</v>
      </c>
      <c r="D42" s="65"/>
      <c r="E42" s="65">
        <v>0</v>
      </c>
      <c r="F42" s="65">
        <v>0</v>
      </c>
      <c r="G42" s="66"/>
      <c r="H42" s="66"/>
      <c r="I42" s="66"/>
      <c r="J42" s="65"/>
      <c r="K42" s="65"/>
      <c r="L42" s="65">
        <v>4.1715735999999994</v>
      </c>
      <c r="M42" s="58">
        <v>1.6026625999999999</v>
      </c>
      <c r="N42" s="58">
        <v>0.69445439999999992</v>
      </c>
      <c r="O42" s="66">
        <v>1.8261746999999999</v>
      </c>
      <c r="P42" s="66">
        <v>1.5771799999999999E-2</v>
      </c>
      <c r="Q42" s="66">
        <v>3.25101E-2</v>
      </c>
      <c r="R42" s="66"/>
      <c r="S42" s="66"/>
      <c r="T42" s="66"/>
      <c r="U42" s="66"/>
      <c r="V42" s="66"/>
      <c r="W42" s="66"/>
      <c r="X42" s="66"/>
      <c r="Y42" s="66"/>
      <c r="Z42" s="66"/>
      <c r="AA42" s="65">
        <v>135.71250000000001</v>
      </c>
      <c r="AB42" s="65">
        <v>10.261000000000001</v>
      </c>
      <c r="AC42" s="66"/>
      <c r="AD42" s="66">
        <v>10.261000000000001</v>
      </c>
      <c r="AE42" s="66"/>
      <c r="AF42" s="65"/>
      <c r="AG42" s="65"/>
      <c r="AH42" s="65">
        <v>389.95180723999994</v>
      </c>
      <c r="AI42" s="65">
        <v>303</v>
      </c>
      <c r="AJ42" s="65"/>
      <c r="AK42" s="65"/>
      <c r="AL42" s="65">
        <v>1001.77183914</v>
      </c>
      <c r="AM42" s="121">
        <f t="shared" si="0"/>
        <v>4.1641953157529436E-3</v>
      </c>
      <c r="AN42" s="121">
        <f t="shared" si="1"/>
        <v>0.13547246458485629</v>
      </c>
      <c r="AO42" s="121">
        <f t="shared" si="2"/>
        <v>0.38926209742007256</v>
      </c>
      <c r="AP42" s="89"/>
    </row>
    <row r="43" spans="1:47" s="55" customFormat="1" ht="31.5" customHeight="1" x14ac:dyDescent="0.2">
      <c r="A43" s="51" t="s">
        <v>69</v>
      </c>
      <c r="B43" s="67">
        <v>400.71719639999992</v>
      </c>
      <c r="C43" s="67">
        <v>125.77255554999999</v>
      </c>
      <c r="D43" s="67">
        <v>0</v>
      </c>
      <c r="E43" s="67">
        <v>0.13609499999999999</v>
      </c>
      <c r="F43" s="67">
        <v>0</v>
      </c>
      <c r="G43" s="68">
        <v>0</v>
      </c>
      <c r="H43" s="68">
        <v>0</v>
      </c>
      <c r="I43" s="68">
        <v>0</v>
      </c>
      <c r="J43" s="67">
        <v>0</v>
      </c>
      <c r="K43" s="67">
        <v>0</v>
      </c>
      <c r="L43" s="67">
        <v>18.949688649999999</v>
      </c>
      <c r="M43" s="68">
        <v>3.0800000000000003E-3</v>
      </c>
      <c r="N43" s="68">
        <v>2.5895712</v>
      </c>
      <c r="O43" s="68">
        <v>4.7854570499999998</v>
      </c>
      <c r="P43" s="68">
        <v>8.5107800000000011E-2</v>
      </c>
      <c r="Q43" s="68">
        <v>11.486472599999999</v>
      </c>
      <c r="R43" s="68">
        <v>0</v>
      </c>
      <c r="S43" s="68">
        <v>0</v>
      </c>
      <c r="T43" s="68">
        <v>0</v>
      </c>
      <c r="U43" s="68">
        <v>0</v>
      </c>
      <c r="V43" s="68">
        <v>0</v>
      </c>
      <c r="W43" s="68">
        <v>0</v>
      </c>
      <c r="X43" s="68">
        <v>0</v>
      </c>
      <c r="Y43" s="68">
        <v>0</v>
      </c>
      <c r="Z43" s="68">
        <v>0</v>
      </c>
      <c r="AA43" s="67">
        <v>2181.0298042499999</v>
      </c>
      <c r="AB43" s="67">
        <v>3.9126000000000003</v>
      </c>
      <c r="AC43" s="68">
        <v>0</v>
      </c>
      <c r="AD43" s="68">
        <v>3.9126000000000003</v>
      </c>
      <c r="AE43" s="68">
        <v>0</v>
      </c>
      <c r="AF43" s="67">
        <v>0</v>
      </c>
      <c r="AG43" s="67">
        <v>0</v>
      </c>
      <c r="AH43" s="67">
        <v>1492.5913910999998</v>
      </c>
      <c r="AI43" s="67">
        <v>301.60000000000002</v>
      </c>
      <c r="AJ43" s="67">
        <v>0</v>
      </c>
      <c r="AK43" s="67">
        <v>0</v>
      </c>
      <c r="AL43" s="67">
        <v>4524.7093309499996</v>
      </c>
      <c r="AM43" s="121">
        <f t="shared" si="0"/>
        <v>4.1880455215940592E-3</v>
      </c>
      <c r="AN43" s="121">
        <f t="shared" si="1"/>
        <v>0.48202650042761419</v>
      </c>
      <c r="AO43" s="121">
        <f t="shared" si="2"/>
        <v>0.3298756410473373</v>
      </c>
      <c r="AP43" s="89"/>
      <c r="AT43" s="1"/>
      <c r="AU43" s="1"/>
    </row>
    <row r="44" spans="1:47" ht="30" customHeight="1" outlineLevel="1" x14ac:dyDescent="0.2">
      <c r="A44" s="60" t="s">
        <v>70</v>
      </c>
      <c r="B44" s="12">
        <v>396.22953989999996</v>
      </c>
      <c r="C44" s="12">
        <v>68.028164750000002</v>
      </c>
      <c r="D44" s="12"/>
      <c r="E44" s="12">
        <v>0.13609499999999999</v>
      </c>
      <c r="F44" s="12">
        <v>0</v>
      </c>
      <c r="G44" s="13"/>
      <c r="H44" s="13"/>
      <c r="I44" s="13"/>
      <c r="J44" s="12"/>
      <c r="K44" s="12"/>
      <c r="L44" s="12">
        <v>13.929345649999998</v>
      </c>
      <c r="M44" s="14">
        <v>0</v>
      </c>
      <c r="N44" s="14">
        <v>0.61278719999999998</v>
      </c>
      <c r="O44" s="13">
        <v>2.7355774499999996</v>
      </c>
      <c r="P44" s="13">
        <v>0</v>
      </c>
      <c r="Q44" s="13">
        <v>10.580981</v>
      </c>
      <c r="R44" s="13"/>
      <c r="S44" s="13"/>
      <c r="T44" s="13"/>
      <c r="U44" s="13"/>
      <c r="V44" s="13"/>
      <c r="W44" s="13"/>
      <c r="X44" s="13"/>
      <c r="Y44" s="13"/>
      <c r="Z44" s="13"/>
      <c r="AA44" s="12">
        <v>1570.77954</v>
      </c>
      <c r="AB44" s="12">
        <v>2.1826000000000003</v>
      </c>
      <c r="AC44" s="13"/>
      <c r="AD44" s="13">
        <v>2.1826000000000003</v>
      </c>
      <c r="AE44" s="13"/>
      <c r="AF44" s="12"/>
      <c r="AG44" s="12"/>
      <c r="AH44" s="12">
        <v>674.33306317999995</v>
      </c>
      <c r="AI44" s="12">
        <v>286.60000000000002</v>
      </c>
      <c r="AJ44" s="12"/>
      <c r="AK44" s="12"/>
      <c r="AL44" s="12">
        <v>3012.2183484799998</v>
      </c>
      <c r="AM44" s="121">
        <f t="shared" si="0"/>
        <v>4.6242815222969835E-3</v>
      </c>
      <c r="AN44" s="121">
        <f t="shared" si="1"/>
        <v>0.52146934859241978</v>
      </c>
      <c r="AO44" s="121">
        <f t="shared" si="2"/>
        <v>0.22386593040981781</v>
      </c>
      <c r="AP44" s="89"/>
    </row>
    <row r="45" spans="1:47" ht="30" customHeight="1" outlineLevel="1" x14ac:dyDescent="0.2">
      <c r="A45" s="59" t="s">
        <v>71</v>
      </c>
      <c r="B45" s="69">
        <v>7.4934000000000001E-2</v>
      </c>
      <c r="C45" s="69">
        <v>0</v>
      </c>
      <c r="D45" s="69"/>
      <c r="E45" s="69">
        <v>0</v>
      </c>
      <c r="F45" s="69">
        <v>0</v>
      </c>
      <c r="G45" s="70"/>
      <c r="H45" s="70"/>
      <c r="I45" s="70"/>
      <c r="J45" s="69"/>
      <c r="K45" s="69"/>
      <c r="L45" s="69">
        <v>2.3126956500000002</v>
      </c>
      <c r="M45" s="71">
        <v>0</v>
      </c>
      <c r="N45" s="71">
        <v>1.6619808</v>
      </c>
      <c r="O45" s="70">
        <v>0.65071484999999996</v>
      </c>
      <c r="P45" s="70">
        <v>0</v>
      </c>
      <c r="Q45" s="70">
        <v>0</v>
      </c>
      <c r="R45" s="70"/>
      <c r="S45" s="70"/>
      <c r="T45" s="70"/>
      <c r="U45" s="70"/>
      <c r="V45" s="70"/>
      <c r="W45" s="70"/>
      <c r="X45" s="70"/>
      <c r="Y45" s="70"/>
      <c r="Z45" s="70"/>
      <c r="AA45" s="69">
        <v>365.53274999999996</v>
      </c>
      <c r="AB45" s="69">
        <v>0</v>
      </c>
      <c r="AC45" s="70"/>
      <c r="AD45" s="70">
        <v>0</v>
      </c>
      <c r="AE45" s="70"/>
      <c r="AF45" s="69"/>
      <c r="AG45" s="69"/>
      <c r="AH45" s="69">
        <v>66.981940219999998</v>
      </c>
      <c r="AI45" s="69">
        <v>0</v>
      </c>
      <c r="AJ45" s="69"/>
      <c r="AK45" s="69"/>
      <c r="AL45" s="69">
        <v>434.90231986999999</v>
      </c>
      <c r="AM45" s="121">
        <f t="shared" si="0"/>
        <v>5.3177358324768328E-3</v>
      </c>
      <c r="AN45" s="121">
        <f t="shared" si="1"/>
        <v>0.84049390702092408</v>
      </c>
      <c r="AO45" s="121">
        <f t="shared" si="2"/>
        <v>0.15401605638714938</v>
      </c>
      <c r="AP45" s="89"/>
    </row>
    <row r="46" spans="1:47" ht="30" customHeight="1" outlineLevel="1" x14ac:dyDescent="0.2">
      <c r="A46" s="60" t="s">
        <v>72</v>
      </c>
      <c r="B46" s="12">
        <v>4.1360324999999998</v>
      </c>
      <c r="C46" s="12">
        <v>0.31024999999999997</v>
      </c>
      <c r="D46" s="12"/>
      <c r="E46" s="12">
        <v>0</v>
      </c>
      <c r="F46" s="12">
        <v>0</v>
      </c>
      <c r="G46" s="13"/>
      <c r="H46" s="13"/>
      <c r="I46" s="13"/>
      <c r="J46" s="12"/>
      <c r="K46" s="12"/>
      <c r="L46" s="12">
        <v>0.49441144999999992</v>
      </c>
      <c r="M46" s="14">
        <v>0</v>
      </c>
      <c r="N46" s="14">
        <v>8.8569599999999998E-2</v>
      </c>
      <c r="O46" s="13">
        <v>0.28227554999999993</v>
      </c>
      <c r="P46" s="13">
        <v>2.0008999999999999E-3</v>
      </c>
      <c r="Q46" s="13">
        <v>0.12156539999999998</v>
      </c>
      <c r="R46" s="13"/>
      <c r="S46" s="13"/>
      <c r="T46" s="13"/>
      <c r="U46" s="13"/>
      <c r="V46" s="13"/>
      <c r="W46" s="13"/>
      <c r="X46" s="13"/>
      <c r="Y46" s="13"/>
      <c r="Z46" s="13"/>
      <c r="AA46" s="12">
        <v>66.328886249999996</v>
      </c>
      <c r="AB46" s="12">
        <v>0</v>
      </c>
      <c r="AC46" s="13"/>
      <c r="AD46" s="13">
        <v>0</v>
      </c>
      <c r="AE46" s="13"/>
      <c r="AF46" s="12"/>
      <c r="AG46" s="12"/>
      <c r="AH46" s="12">
        <v>64.032640740000005</v>
      </c>
      <c r="AI46" s="12">
        <v>0</v>
      </c>
      <c r="AJ46" s="12"/>
      <c r="AK46" s="12"/>
      <c r="AL46" s="12">
        <v>135.30222093999998</v>
      </c>
      <c r="AM46" s="121">
        <f t="shared" si="0"/>
        <v>3.6541266400885435E-3</v>
      </c>
      <c r="AN46" s="121">
        <f t="shared" si="1"/>
        <v>0.49022762367968564</v>
      </c>
      <c r="AO46" s="121">
        <f t="shared" si="2"/>
        <v>0.47325639073134945</v>
      </c>
      <c r="AP46" s="89"/>
    </row>
    <row r="47" spans="1:47" ht="30" customHeight="1" outlineLevel="1" x14ac:dyDescent="0.2">
      <c r="A47" s="59" t="s">
        <v>73</v>
      </c>
      <c r="B47" s="16">
        <v>0.27668999999999999</v>
      </c>
      <c r="C47" s="16">
        <v>57.434140800000002</v>
      </c>
      <c r="D47" s="16"/>
      <c r="E47" s="16">
        <v>0</v>
      </c>
      <c r="F47" s="16">
        <v>0</v>
      </c>
      <c r="G47" s="17"/>
      <c r="H47" s="17"/>
      <c r="I47" s="17"/>
      <c r="J47" s="16"/>
      <c r="K47" s="16"/>
      <c r="L47" s="16">
        <v>2.2132358999999999</v>
      </c>
      <c r="M47" s="18">
        <v>3.0800000000000003E-3</v>
      </c>
      <c r="N47" s="18">
        <v>0.22623360000000001</v>
      </c>
      <c r="O47" s="17">
        <v>1.1168891999999999</v>
      </c>
      <c r="P47" s="17">
        <v>8.3106900000000011E-2</v>
      </c>
      <c r="Q47" s="17">
        <v>0.78392619999999991</v>
      </c>
      <c r="R47" s="17"/>
      <c r="S47" s="17"/>
      <c r="T47" s="17"/>
      <c r="U47" s="17"/>
      <c r="V47" s="17"/>
      <c r="W47" s="17"/>
      <c r="X47" s="17"/>
      <c r="Y47" s="17"/>
      <c r="Z47" s="17"/>
      <c r="AA47" s="16">
        <v>178.38862800000001</v>
      </c>
      <c r="AB47" s="16">
        <v>1.73</v>
      </c>
      <c r="AC47" s="17"/>
      <c r="AD47" s="17">
        <v>1.73</v>
      </c>
      <c r="AE47" s="17"/>
      <c r="AF47" s="16"/>
      <c r="AG47" s="16"/>
      <c r="AH47" s="16">
        <v>687.24374695999995</v>
      </c>
      <c r="AI47" s="16">
        <v>15</v>
      </c>
      <c r="AJ47" s="16"/>
      <c r="AK47" s="16"/>
      <c r="AL47" s="16">
        <v>942.28644165999992</v>
      </c>
      <c r="AM47" s="121">
        <f t="shared" si="0"/>
        <v>2.3487931080712608E-3</v>
      </c>
      <c r="AN47" s="121">
        <f t="shared" si="1"/>
        <v>0.1893146501033568</v>
      </c>
      <c r="AO47" s="121">
        <f t="shared" si="2"/>
        <v>0.72933634251311275</v>
      </c>
      <c r="AP47" s="89"/>
      <c r="AT47" s="55"/>
      <c r="AU47" s="55"/>
    </row>
    <row r="48" spans="1:47" s="55" customFormat="1" ht="30" customHeight="1" x14ac:dyDescent="0.2">
      <c r="A48" s="56" t="s">
        <v>74</v>
      </c>
      <c r="B48" s="57">
        <v>1616.1254933999999</v>
      </c>
      <c r="C48" s="57">
        <v>1025.2265500240001</v>
      </c>
      <c r="D48" s="57">
        <v>20.192017749999998</v>
      </c>
      <c r="E48" s="57">
        <v>0</v>
      </c>
      <c r="F48" s="57">
        <v>0</v>
      </c>
      <c r="G48" s="58">
        <v>0</v>
      </c>
      <c r="H48" s="58">
        <v>0</v>
      </c>
      <c r="I48" s="58">
        <v>0</v>
      </c>
      <c r="J48" s="57">
        <v>0</v>
      </c>
      <c r="K48" s="57">
        <v>0</v>
      </c>
      <c r="L48" s="57">
        <v>3043.1693203</v>
      </c>
      <c r="M48" s="58">
        <v>2939.6656057999999</v>
      </c>
      <c r="N48" s="58">
        <v>13.576684799999999</v>
      </c>
      <c r="O48" s="58">
        <v>51.375661199999996</v>
      </c>
      <c r="P48" s="58">
        <v>0.1014574</v>
      </c>
      <c r="Q48" s="58">
        <v>38.449911100000001</v>
      </c>
      <c r="R48" s="58">
        <v>0</v>
      </c>
      <c r="S48" s="58">
        <v>0</v>
      </c>
      <c r="T48" s="58">
        <v>0</v>
      </c>
      <c r="U48" s="58">
        <v>0</v>
      </c>
      <c r="V48" s="58">
        <v>0</v>
      </c>
      <c r="W48" s="58">
        <v>0</v>
      </c>
      <c r="X48" s="58">
        <v>0</v>
      </c>
      <c r="Y48" s="58">
        <v>0</v>
      </c>
      <c r="Z48" s="58">
        <v>0</v>
      </c>
      <c r="AA48" s="57">
        <v>1681.8199612499998</v>
      </c>
      <c r="AB48" s="57">
        <v>579.6</v>
      </c>
      <c r="AC48" s="58">
        <v>0</v>
      </c>
      <c r="AD48" s="58">
        <v>579.6</v>
      </c>
      <c r="AE48" s="58">
        <v>0</v>
      </c>
      <c r="AF48" s="57">
        <v>0</v>
      </c>
      <c r="AG48" s="57">
        <v>0</v>
      </c>
      <c r="AH48" s="57">
        <v>1388.79231424</v>
      </c>
      <c r="AI48" s="57">
        <v>46.2</v>
      </c>
      <c r="AJ48" s="57">
        <v>0</v>
      </c>
      <c r="AK48" s="57">
        <v>0</v>
      </c>
      <c r="AL48" s="57">
        <v>9401.1256569640009</v>
      </c>
      <c r="AM48" s="121">
        <f t="shared" si="0"/>
        <v>0.32370265342062887</v>
      </c>
      <c r="AN48" s="121">
        <f t="shared" si="1"/>
        <v>0.17889559427430593</v>
      </c>
      <c r="AO48" s="121">
        <f t="shared" si="2"/>
        <v>0.14772617289837359</v>
      </c>
      <c r="AP48" s="89"/>
      <c r="AT48" s="1"/>
      <c r="AU48" s="1"/>
    </row>
    <row r="49" spans="1:47" ht="30" customHeight="1" outlineLevel="1" x14ac:dyDescent="0.2">
      <c r="A49" s="59" t="s">
        <v>75</v>
      </c>
      <c r="B49" s="16">
        <v>0</v>
      </c>
      <c r="C49" s="16">
        <v>0</v>
      </c>
      <c r="D49" s="16"/>
      <c r="E49" s="16">
        <v>0</v>
      </c>
      <c r="F49" s="16">
        <v>0</v>
      </c>
      <c r="G49" s="17"/>
      <c r="H49" s="17"/>
      <c r="I49" s="17"/>
      <c r="J49" s="16"/>
      <c r="K49" s="16"/>
      <c r="L49" s="16">
        <v>38.306871149999999</v>
      </c>
      <c r="M49" s="18">
        <v>0</v>
      </c>
      <c r="N49" s="18">
        <v>4.1939903999999997</v>
      </c>
      <c r="O49" s="17">
        <v>8.7819749999999988E-2</v>
      </c>
      <c r="P49" s="17">
        <v>1.3835100000000001E-2</v>
      </c>
      <c r="Q49" s="17">
        <v>34.011225899999999</v>
      </c>
      <c r="R49" s="17"/>
      <c r="S49" s="17"/>
      <c r="T49" s="17"/>
      <c r="U49" s="17"/>
      <c r="V49" s="17"/>
      <c r="W49" s="17"/>
      <c r="X49" s="17"/>
      <c r="Y49" s="17"/>
      <c r="Z49" s="17"/>
      <c r="AA49" s="16">
        <v>671.68567949999988</v>
      </c>
      <c r="AB49" s="16">
        <v>0</v>
      </c>
      <c r="AC49" s="17"/>
      <c r="AD49" s="17">
        <v>0</v>
      </c>
      <c r="AE49" s="17"/>
      <c r="AF49" s="16"/>
      <c r="AG49" s="16"/>
      <c r="AH49" s="16">
        <v>216.86769037999997</v>
      </c>
      <c r="AI49" s="16">
        <v>0</v>
      </c>
      <c r="AJ49" s="16"/>
      <c r="AK49" s="16"/>
      <c r="AL49" s="16">
        <v>926.86024102999988</v>
      </c>
      <c r="AM49" s="121">
        <f t="shared" si="0"/>
        <v>4.1329716665190426E-2</v>
      </c>
      <c r="AN49" s="121">
        <f t="shared" si="1"/>
        <v>0.72468927867007216</v>
      </c>
      <c r="AO49" s="121">
        <f t="shared" si="2"/>
        <v>0.23398100466473734</v>
      </c>
      <c r="AP49" s="89"/>
    </row>
    <row r="50" spans="1:47" ht="30" customHeight="1" outlineLevel="1" x14ac:dyDescent="0.2">
      <c r="A50" s="60" t="s">
        <v>76</v>
      </c>
      <c r="B50" s="12">
        <v>3.1920641999999995</v>
      </c>
      <c r="C50" s="12">
        <v>240.49945252399999</v>
      </c>
      <c r="D50" s="12"/>
      <c r="E50" s="12">
        <v>0</v>
      </c>
      <c r="F50" s="12">
        <v>0</v>
      </c>
      <c r="G50" s="13"/>
      <c r="H50" s="13"/>
      <c r="I50" s="13"/>
      <c r="J50" s="12"/>
      <c r="K50" s="12"/>
      <c r="L50" s="12">
        <v>55.270183550000006</v>
      </c>
      <c r="M50" s="14">
        <v>45.684100000000001</v>
      </c>
      <c r="N50" s="14">
        <v>0.96</v>
      </c>
      <c r="O50" s="13">
        <v>7.7825893499999994</v>
      </c>
      <c r="P50" s="13">
        <v>8.9666000000000017E-3</v>
      </c>
      <c r="Q50" s="13">
        <v>0.83452759999999993</v>
      </c>
      <c r="R50" s="13"/>
      <c r="S50" s="13"/>
      <c r="T50" s="13"/>
      <c r="U50" s="13"/>
      <c r="V50" s="13"/>
      <c r="W50" s="13"/>
      <c r="X50" s="13"/>
      <c r="Y50" s="13"/>
      <c r="Z50" s="13"/>
      <c r="AA50" s="12">
        <v>799.89841799999999</v>
      </c>
      <c r="AB50" s="12">
        <v>0</v>
      </c>
      <c r="AC50" s="13"/>
      <c r="AD50" s="13">
        <v>0</v>
      </c>
      <c r="AE50" s="13"/>
      <c r="AF50" s="12"/>
      <c r="AG50" s="12"/>
      <c r="AH50" s="12">
        <v>265.25897878000001</v>
      </c>
      <c r="AI50" s="12">
        <v>0</v>
      </c>
      <c r="AJ50" s="12"/>
      <c r="AK50" s="12"/>
      <c r="AL50" s="12">
        <v>1364.1190970539999</v>
      </c>
      <c r="AM50" s="121">
        <f t="shared" si="0"/>
        <v>4.051712469194476E-2</v>
      </c>
      <c r="AN50" s="121">
        <f t="shared" si="1"/>
        <v>0.58638459041258861</v>
      </c>
      <c r="AO50" s="121">
        <f t="shared" si="2"/>
        <v>0.19445441336673808</v>
      </c>
      <c r="AP50" s="89"/>
    </row>
    <row r="51" spans="1:47" ht="30" customHeight="1" outlineLevel="1" x14ac:dyDescent="0.2">
      <c r="A51" s="59" t="s">
        <v>77</v>
      </c>
      <c r="B51" s="16">
        <v>1612.9334291999999</v>
      </c>
      <c r="C51" s="16">
        <v>784.72709750000001</v>
      </c>
      <c r="D51" s="16">
        <v>20.192017749999998</v>
      </c>
      <c r="E51" s="16">
        <v>0</v>
      </c>
      <c r="F51" s="16">
        <v>0</v>
      </c>
      <c r="G51" s="17"/>
      <c r="H51" s="17"/>
      <c r="I51" s="17"/>
      <c r="J51" s="16"/>
      <c r="K51" s="16"/>
      <c r="L51" s="16">
        <v>2949.5922655999998</v>
      </c>
      <c r="M51" s="18">
        <v>2893.9815057999999</v>
      </c>
      <c r="N51" s="18">
        <v>8.4226943999999992</v>
      </c>
      <c r="O51" s="17">
        <v>43.505252099999993</v>
      </c>
      <c r="P51" s="17">
        <v>7.8655700000000009E-2</v>
      </c>
      <c r="Q51" s="17">
        <v>3.6041575999999997</v>
      </c>
      <c r="R51" s="17"/>
      <c r="S51" s="17"/>
      <c r="T51" s="17"/>
      <c r="U51" s="17"/>
      <c r="V51" s="17"/>
      <c r="W51" s="17"/>
      <c r="X51" s="17"/>
      <c r="Y51" s="17"/>
      <c r="Z51" s="17"/>
      <c r="AA51" s="16">
        <v>210.23586374999996</v>
      </c>
      <c r="AB51" s="16">
        <v>579.6</v>
      </c>
      <c r="AC51" s="17"/>
      <c r="AD51" s="17">
        <v>579.6</v>
      </c>
      <c r="AE51" s="17"/>
      <c r="AF51" s="16"/>
      <c r="AG51" s="16"/>
      <c r="AH51" s="16">
        <v>906.66564507999988</v>
      </c>
      <c r="AI51" s="16">
        <v>46.2</v>
      </c>
      <c r="AJ51" s="16"/>
      <c r="AK51" s="16"/>
      <c r="AL51" s="16">
        <v>7110.1463188799999</v>
      </c>
      <c r="AM51" s="121">
        <f t="shared" si="0"/>
        <v>0.41484269567952065</v>
      </c>
      <c r="AN51" s="121">
        <f t="shared" si="1"/>
        <v>2.9568430004281068E-2</v>
      </c>
      <c r="AO51" s="121">
        <f t="shared" si="2"/>
        <v>0.12751715709035072</v>
      </c>
      <c r="AP51" s="89"/>
      <c r="AT51" s="55"/>
      <c r="AU51" s="55"/>
    </row>
    <row r="52" spans="1:47" s="55" customFormat="1" ht="30" customHeight="1" x14ac:dyDescent="0.2">
      <c r="A52" s="56" t="s">
        <v>78</v>
      </c>
      <c r="B52" s="57">
        <v>1000.6549256999999</v>
      </c>
      <c r="C52" s="57">
        <v>23.628822749999998</v>
      </c>
      <c r="D52" s="57">
        <v>0</v>
      </c>
      <c r="E52" s="57">
        <v>2950.6892335500002</v>
      </c>
      <c r="F52" s="57">
        <v>338.67498999999987</v>
      </c>
      <c r="G52" s="58">
        <v>68.097569999999891</v>
      </c>
      <c r="H52" s="58">
        <v>252.75166999999993</v>
      </c>
      <c r="I52" s="58">
        <v>17.825749999999999</v>
      </c>
      <c r="J52" s="57">
        <v>9.8195035740000005</v>
      </c>
      <c r="K52" s="57">
        <v>0</v>
      </c>
      <c r="L52" s="57">
        <v>67.560063149999991</v>
      </c>
      <c r="M52" s="58">
        <v>0</v>
      </c>
      <c r="N52" s="58">
        <v>0.15184320000000001</v>
      </c>
      <c r="O52" s="58">
        <v>23.773732649999999</v>
      </c>
      <c r="P52" s="58">
        <v>0.14266310000000001</v>
      </c>
      <c r="Q52" s="58">
        <v>43.491824199999996</v>
      </c>
      <c r="R52" s="58">
        <v>0</v>
      </c>
      <c r="S52" s="58">
        <v>0</v>
      </c>
      <c r="T52" s="58">
        <v>0</v>
      </c>
      <c r="U52" s="58">
        <v>0</v>
      </c>
      <c r="V52" s="58">
        <v>0</v>
      </c>
      <c r="W52" s="58">
        <v>0</v>
      </c>
      <c r="X52" s="58">
        <v>0</v>
      </c>
      <c r="Y52" s="58">
        <v>0</v>
      </c>
      <c r="Z52" s="58">
        <v>0</v>
      </c>
      <c r="AA52" s="57">
        <v>1884.2688397499999</v>
      </c>
      <c r="AB52" s="57">
        <v>3.2054999999999998</v>
      </c>
      <c r="AC52" s="58">
        <v>0</v>
      </c>
      <c r="AD52" s="58">
        <v>3.2054999999999998</v>
      </c>
      <c r="AE52" s="58">
        <v>0</v>
      </c>
      <c r="AF52" s="57">
        <v>0</v>
      </c>
      <c r="AG52" s="57">
        <v>0</v>
      </c>
      <c r="AH52" s="57">
        <v>2981.4664968799998</v>
      </c>
      <c r="AI52" s="57">
        <v>128.69999999999999</v>
      </c>
      <c r="AJ52" s="57">
        <v>0</v>
      </c>
      <c r="AK52" s="57">
        <v>0</v>
      </c>
      <c r="AL52" s="57">
        <v>9388.6683753540001</v>
      </c>
      <c r="AM52" s="121">
        <f t="shared" si="0"/>
        <v>7.1959153789423981E-3</v>
      </c>
      <c r="AN52" s="121">
        <f t="shared" si="1"/>
        <v>0.20069606939109227</v>
      </c>
      <c r="AO52" s="121">
        <f t="shared" si="2"/>
        <v>0.31756010306068388</v>
      </c>
      <c r="AP52" s="89"/>
      <c r="AT52" s="1"/>
      <c r="AU52" s="1"/>
    </row>
    <row r="53" spans="1:47" ht="30" customHeight="1" outlineLevel="1" x14ac:dyDescent="0.2">
      <c r="A53" s="59" t="s">
        <v>79</v>
      </c>
      <c r="B53" s="16">
        <v>958.10660699999994</v>
      </c>
      <c r="C53" s="16">
        <v>0</v>
      </c>
      <c r="D53" s="16"/>
      <c r="E53" s="16">
        <v>2946.42783465</v>
      </c>
      <c r="F53" s="16">
        <v>338.67498999999987</v>
      </c>
      <c r="G53" s="17">
        <v>68.097569999999891</v>
      </c>
      <c r="H53" s="17">
        <v>252.75166999999993</v>
      </c>
      <c r="I53" s="17">
        <v>17.825749999999999</v>
      </c>
      <c r="J53" s="16">
        <v>9.8195035740000005</v>
      </c>
      <c r="K53" s="16"/>
      <c r="L53" s="16">
        <v>49.306170899999998</v>
      </c>
      <c r="M53" s="18">
        <v>0</v>
      </c>
      <c r="N53" s="18">
        <v>0.14774400000000001</v>
      </c>
      <c r="O53" s="17">
        <v>13.441213799999998</v>
      </c>
      <c r="P53" s="17">
        <v>4.7090700000000006E-2</v>
      </c>
      <c r="Q53" s="17">
        <v>35.670122399999997</v>
      </c>
      <c r="R53" s="17"/>
      <c r="S53" s="17"/>
      <c r="T53" s="17"/>
      <c r="U53" s="17"/>
      <c r="V53" s="17"/>
      <c r="W53" s="17"/>
      <c r="X53" s="17"/>
      <c r="Y53" s="17"/>
      <c r="Z53" s="17"/>
      <c r="AA53" s="16">
        <v>1432.0003664999999</v>
      </c>
      <c r="AB53" s="16">
        <v>2.214</v>
      </c>
      <c r="AC53" s="17"/>
      <c r="AD53" s="17">
        <v>2.214</v>
      </c>
      <c r="AE53" s="17"/>
      <c r="AF53" s="16"/>
      <c r="AG53" s="16"/>
      <c r="AH53" s="16">
        <v>2335.18586314</v>
      </c>
      <c r="AI53" s="16">
        <v>82.1</v>
      </c>
      <c r="AJ53" s="16"/>
      <c r="AK53" s="16"/>
      <c r="AL53" s="16">
        <v>8153.8353357639999</v>
      </c>
      <c r="AM53" s="121">
        <f t="shared" si="0"/>
        <v>6.0469912464058972E-3</v>
      </c>
      <c r="AN53" s="121">
        <f t="shared" si="1"/>
        <v>0.17562291946453981</v>
      </c>
      <c r="AO53" s="121">
        <f t="shared" si="2"/>
        <v>0.2863910990325631</v>
      </c>
      <c r="AP53" s="89"/>
    </row>
    <row r="54" spans="1:47" ht="30" customHeight="1" outlineLevel="1" x14ac:dyDescent="0.2">
      <c r="A54" s="60" t="s">
        <v>80</v>
      </c>
      <c r="B54" s="12">
        <v>42.365468700000001</v>
      </c>
      <c r="C54" s="12">
        <v>18.334453249999999</v>
      </c>
      <c r="D54" s="12"/>
      <c r="E54" s="12">
        <v>4.2613988999999997</v>
      </c>
      <c r="F54" s="12">
        <v>0</v>
      </c>
      <c r="G54" s="13"/>
      <c r="H54" s="13"/>
      <c r="I54" s="13"/>
      <c r="J54" s="12"/>
      <c r="K54" s="12"/>
      <c r="L54" s="12">
        <v>11.241354799999998</v>
      </c>
      <c r="M54" s="14">
        <v>0</v>
      </c>
      <c r="N54" s="14">
        <v>0</v>
      </c>
      <c r="O54" s="13">
        <v>8.5979519999999994</v>
      </c>
      <c r="P54" s="13">
        <v>4.1409000000000003E-3</v>
      </c>
      <c r="Q54" s="13">
        <v>2.6392618999999997</v>
      </c>
      <c r="R54" s="13"/>
      <c r="S54" s="13"/>
      <c r="T54" s="13"/>
      <c r="U54" s="13"/>
      <c r="V54" s="13"/>
      <c r="W54" s="13"/>
      <c r="X54" s="13"/>
      <c r="Y54" s="13"/>
      <c r="Z54" s="13"/>
      <c r="AA54" s="12">
        <v>291.21717074999998</v>
      </c>
      <c r="AB54" s="12">
        <v>0</v>
      </c>
      <c r="AC54" s="13"/>
      <c r="AD54" s="13">
        <v>0</v>
      </c>
      <c r="AE54" s="13"/>
      <c r="AF54" s="12"/>
      <c r="AG54" s="12"/>
      <c r="AH54" s="12">
        <v>436.67311753999996</v>
      </c>
      <c r="AI54" s="12">
        <v>46.6</v>
      </c>
      <c r="AJ54" s="12"/>
      <c r="AK54" s="12"/>
      <c r="AL54" s="12">
        <v>850.69296393999991</v>
      </c>
      <c r="AM54" s="121">
        <f t="shared" si="0"/>
        <v>1.3214350272671187E-2</v>
      </c>
      <c r="AN54" s="121">
        <f t="shared" si="1"/>
        <v>0.3423293515926385</v>
      </c>
      <c r="AO54" s="121">
        <f t="shared" si="2"/>
        <v>0.51331459886248554</v>
      </c>
      <c r="AP54" s="89"/>
    </row>
    <row r="55" spans="1:47" ht="30" customHeight="1" outlineLevel="1" x14ac:dyDescent="0.2">
      <c r="A55" s="59" t="s">
        <v>81</v>
      </c>
      <c r="B55" s="16">
        <v>0.18284999999999998</v>
      </c>
      <c r="C55" s="16">
        <v>5.2943695000000002</v>
      </c>
      <c r="D55" s="16"/>
      <c r="E55" s="16">
        <v>0</v>
      </c>
      <c r="F55" s="16">
        <v>0</v>
      </c>
      <c r="G55" s="17"/>
      <c r="H55" s="17"/>
      <c r="I55" s="17"/>
      <c r="J55" s="16"/>
      <c r="K55" s="16"/>
      <c r="L55" s="16">
        <v>7.0125374499999991</v>
      </c>
      <c r="M55" s="18">
        <v>0</v>
      </c>
      <c r="N55" s="18">
        <v>4.0991999999999999E-3</v>
      </c>
      <c r="O55" s="17">
        <v>1.7345668499999998</v>
      </c>
      <c r="P55" s="17">
        <v>9.1431499999999999E-2</v>
      </c>
      <c r="Q55" s="17">
        <v>5.1824398999999994</v>
      </c>
      <c r="R55" s="17"/>
      <c r="S55" s="17"/>
      <c r="T55" s="17"/>
      <c r="U55" s="17"/>
      <c r="V55" s="17"/>
      <c r="W55" s="17"/>
      <c r="X55" s="17"/>
      <c r="Y55" s="17"/>
      <c r="Z55" s="17"/>
      <c r="AA55" s="16">
        <v>161.05130249999999</v>
      </c>
      <c r="AB55" s="16">
        <v>0.99150000000000005</v>
      </c>
      <c r="AC55" s="17"/>
      <c r="AD55" s="17">
        <v>0.99150000000000005</v>
      </c>
      <c r="AE55" s="17"/>
      <c r="AF55" s="16"/>
      <c r="AG55" s="16"/>
      <c r="AH55" s="16">
        <v>209.60751619999996</v>
      </c>
      <c r="AI55" s="16">
        <v>0</v>
      </c>
      <c r="AJ55" s="16"/>
      <c r="AK55" s="16"/>
      <c r="AL55" s="16">
        <v>384.14007564999997</v>
      </c>
      <c r="AM55" s="121">
        <f t="shared" si="0"/>
        <v>1.8255157153635033E-2</v>
      </c>
      <c r="AN55" s="121">
        <f t="shared" si="1"/>
        <v>0.41925149889005081</v>
      </c>
      <c r="AO55" s="121">
        <f t="shared" si="2"/>
        <v>0.54565386296997254</v>
      </c>
      <c r="AP55" s="89"/>
      <c r="AT55" s="55"/>
      <c r="AU55" s="55"/>
    </row>
    <row r="56" spans="1:47" s="55" customFormat="1" ht="30" customHeight="1" x14ac:dyDescent="0.2">
      <c r="A56" s="56" t="s">
        <v>82</v>
      </c>
      <c r="B56" s="65">
        <v>0.34105319999999995</v>
      </c>
      <c r="C56" s="65">
        <v>1.70973675</v>
      </c>
      <c r="D56" s="65"/>
      <c r="E56" s="65">
        <v>0</v>
      </c>
      <c r="F56" s="65">
        <v>0</v>
      </c>
      <c r="G56" s="66"/>
      <c r="H56" s="66"/>
      <c r="I56" s="66"/>
      <c r="J56" s="65"/>
      <c r="K56" s="65"/>
      <c r="L56" s="65">
        <v>4.7697140499999993</v>
      </c>
      <c r="M56" s="58">
        <v>0</v>
      </c>
      <c r="N56" s="58">
        <v>0.17418239999999999</v>
      </c>
      <c r="O56" s="66">
        <v>2.4524428499999997</v>
      </c>
      <c r="P56" s="66">
        <v>3.7910100000000002E-2</v>
      </c>
      <c r="Q56" s="66">
        <v>2.1051786999999997</v>
      </c>
      <c r="R56" s="66"/>
      <c r="S56" s="66"/>
      <c r="T56" s="66"/>
      <c r="U56" s="66"/>
      <c r="V56" s="66"/>
      <c r="W56" s="66"/>
      <c r="X56" s="66"/>
      <c r="Y56" s="66"/>
      <c r="Z56" s="66"/>
      <c r="AA56" s="65">
        <v>135.5021745</v>
      </c>
      <c r="AB56" s="65">
        <v>0.54400000000000004</v>
      </c>
      <c r="AC56" s="66"/>
      <c r="AD56" s="66">
        <v>0.54400000000000004</v>
      </c>
      <c r="AE56" s="66"/>
      <c r="AF56" s="65"/>
      <c r="AG56" s="65"/>
      <c r="AH56" s="65">
        <v>301.88755698</v>
      </c>
      <c r="AI56" s="65">
        <v>3.1</v>
      </c>
      <c r="AJ56" s="65"/>
      <c r="AK56" s="65"/>
      <c r="AL56" s="65">
        <v>447.85423548000006</v>
      </c>
      <c r="AM56" s="121">
        <f t="shared" si="0"/>
        <v>1.0650148356614129E-2</v>
      </c>
      <c r="AN56" s="121">
        <f t="shared" si="1"/>
        <v>0.30255865360918566</v>
      </c>
      <c r="AO56" s="121">
        <f t="shared" si="2"/>
        <v>0.67407547604511042</v>
      </c>
      <c r="AP56" s="89"/>
    </row>
    <row r="57" spans="1:47" s="55" customFormat="1" ht="30" customHeight="1" x14ac:dyDescent="0.2">
      <c r="A57" s="51" t="s">
        <v>83</v>
      </c>
      <c r="B57" s="62">
        <v>0</v>
      </c>
      <c r="C57" s="62">
        <v>5.9457500000000003</v>
      </c>
      <c r="D57" s="62">
        <v>0</v>
      </c>
      <c r="E57" s="62">
        <v>0</v>
      </c>
      <c r="F57" s="62">
        <v>0</v>
      </c>
      <c r="G57" s="63">
        <v>0</v>
      </c>
      <c r="H57" s="63">
        <v>0</v>
      </c>
      <c r="I57" s="63">
        <v>0</v>
      </c>
      <c r="J57" s="62">
        <v>0</v>
      </c>
      <c r="K57" s="62">
        <v>0</v>
      </c>
      <c r="L57" s="62">
        <v>12.323928499999999</v>
      </c>
      <c r="M57" s="63">
        <v>0</v>
      </c>
      <c r="N57" s="63">
        <v>5.0236799999999998E-2</v>
      </c>
      <c r="O57" s="63">
        <v>4.4148131999999993</v>
      </c>
      <c r="P57" s="63">
        <v>0.89776210000000001</v>
      </c>
      <c r="Q57" s="63">
        <v>6.9611163999999999</v>
      </c>
      <c r="R57" s="63">
        <v>0</v>
      </c>
      <c r="S57" s="63">
        <v>0</v>
      </c>
      <c r="T57" s="63">
        <v>0</v>
      </c>
      <c r="U57" s="63">
        <v>0</v>
      </c>
      <c r="V57" s="63">
        <v>0</v>
      </c>
      <c r="W57" s="63">
        <v>0</v>
      </c>
      <c r="X57" s="63">
        <v>0</v>
      </c>
      <c r="Y57" s="63">
        <v>0</v>
      </c>
      <c r="Z57" s="63">
        <v>0</v>
      </c>
      <c r="AA57" s="62">
        <v>251.88624449999998</v>
      </c>
      <c r="AB57" s="62">
        <v>0.3579</v>
      </c>
      <c r="AC57" s="63">
        <v>0</v>
      </c>
      <c r="AD57" s="63">
        <v>0.3579</v>
      </c>
      <c r="AE57" s="63">
        <v>0</v>
      </c>
      <c r="AF57" s="62">
        <v>0</v>
      </c>
      <c r="AG57" s="62">
        <v>0</v>
      </c>
      <c r="AH57" s="62">
        <v>318.77580181999991</v>
      </c>
      <c r="AI57" s="62">
        <v>5.4</v>
      </c>
      <c r="AJ57" s="62">
        <v>0</v>
      </c>
      <c r="AK57" s="62">
        <v>0</v>
      </c>
      <c r="AL57" s="62">
        <v>594.68962481999984</v>
      </c>
      <c r="AM57" s="121">
        <f t="shared" si="0"/>
        <v>2.0723294951934288E-2</v>
      </c>
      <c r="AN57" s="121">
        <f t="shared" si="1"/>
        <v>0.42355917101503276</v>
      </c>
      <c r="AO57" s="121">
        <f t="shared" si="2"/>
        <v>0.5360372680395874</v>
      </c>
      <c r="AP57" s="89"/>
      <c r="AT57" s="1"/>
      <c r="AU57" s="1"/>
    </row>
    <row r="58" spans="1:47" ht="30" customHeight="1" outlineLevel="1" x14ac:dyDescent="0.2">
      <c r="A58" s="60" t="s">
        <v>84</v>
      </c>
      <c r="B58" s="12">
        <v>0</v>
      </c>
      <c r="C58" s="12">
        <v>0</v>
      </c>
      <c r="D58" s="12"/>
      <c r="E58" s="12">
        <v>0</v>
      </c>
      <c r="F58" s="12">
        <v>0</v>
      </c>
      <c r="G58" s="13"/>
      <c r="H58" s="13"/>
      <c r="I58" s="13"/>
      <c r="J58" s="12"/>
      <c r="K58" s="12"/>
      <c r="L58" s="12">
        <v>8.9279468499999997</v>
      </c>
      <c r="M58" s="14">
        <v>0</v>
      </c>
      <c r="N58" s="14">
        <v>4.5014399999999996E-2</v>
      </c>
      <c r="O58" s="13">
        <v>1.9571953499999999</v>
      </c>
      <c r="P58" s="13">
        <v>0.44896130000000006</v>
      </c>
      <c r="Q58" s="13">
        <v>6.4767757999999995</v>
      </c>
      <c r="R58" s="13"/>
      <c r="S58" s="13"/>
      <c r="T58" s="13"/>
      <c r="U58" s="13"/>
      <c r="V58" s="13"/>
      <c r="W58" s="13"/>
      <c r="X58" s="13"/>
      <c r="Y58" s="13"/>
      <c r="Z58" s="13"/>
      <c r="AA58" s="12">
        <v>226.75305674999998</v>
      </c>
      <c r="AB58" s="12">
        <v>0.3579</v>
      </c>
      <c r="AC58" s="13"/>
      <c r="AD58" s="13">
        <v>0.3579</v>
      </c>
      <c r="AE58" s="13"/>
      <c r="AF58" s="12"/>
      <c r="AG58" s="12"/>
      <c r="AH58" s="12">
        <v>256.55599721999994</v>
      </c>
      <c r="AI58" s="12">
        <v>5.4</v>
      </c>
      <c r="AJ58" s="12"/>
      <c r="AK58" s="12"/>
      <c r="AL58" s="12">
        <v>497.99490081999988</v>
      </c>
      <c r="AM58" s="121">
        <f t="shared" si="0"/>
        <v>1.7927787684771903E-2</v>
      </c>
      <c r="AN58" s="121">
        <f t="shared" si="1"/>
        <v>0.45533208548245718</v>
      </c>
      <c r="AO58" s="121">
        <f t="shared" si="2"/>
        <v>0.51517796025130791</v>
      </c>
      <c r="AP58" s="89"/>
    </row>
    <row r="59" spans="1:47" ht="30" customHeight="1" outlineLevel="1" x14ac:dyDescent="0.2">
      <c r="A59" s="59" t="s">
        <v>85</v>
      </c>
      <c r="B59" s="16">
        <v>0</v>
      </c>
      <c r="C59" s="16">
        <v>5.9457500000000003</v>
      </c>
      <c r="D59" s="16"/>
      <c r="E59" s="16">
        <v>0</v>
      </c>
      <c r="F59" s="16">
        <v>0</v>
      </c>
      <c r="G59" s="17"/>
      <c r="H59" s="17"/>
      <c r="I59" s="17"/>
      <c r="J59" s="16"/>
      <c r="K59" s="16"/>
      <c r="L59" s="16">
        <v>3.3959816499999995</v>
      </c>
      <c r="M59" s="18">
        <v>0</v>
      </c>
      <c r="N59" s="18">
        <v>5.2224000000000003E-3</v>
      </c>
      <c r="O59" s="17">
        <v>2.4576178499999997</v>
      </c>
      <c r="P59" s="17">
        <v>0.4488008</v>
      </c>
      <c r="Q59" s="17">
        <v>0.48434059999999995</v>
      </c>
      <c r="R59" s="17"/>
      <c r="S59" s="17"/>
      <c r="T59" s="17"/>
      <c r="U59" s="17"/>
      <c r="V59" s="17"/>
      <c r="W59" s="17"/>
      <c r="X59" s="17"/>
      <c r="Y59" s="17"/>
      <c r="Z59" s="17"/>
      <c r="AA59" s="16">
        <v>25.133187749999998</v>
      </c>
      <c r="AB59" s="16">
        <v>0</v>
      </c>
      <c r="AC59" s="17"/>
      <c r="AD59" s="17">
        <v>0</v>
      </c>
      <c r="AE59" s="17"/>
      <c r="AF59" s="16"/>
      <c r="AG59" s="16"/>
      <c r="AH59" s="16">
        <v>62.219804599999989</v>
      </c>
      <c r="AI59" s="16">
        <v>0</v>
      </c>
      <c r="AJ59" s="16"/>
      <c r="AK59" s="16"/>
      <c r="AL59" s="16">
        <v>96.694723999999979</v>
      </c>
      <c r="AM59" s="121">
        <f t="shared" si="0"/>
        <v>3.5120650946787957E-2</v>
      </c>
      <c r="AN59" s="121">
        <f t="shared" si="1"/>
        <v>0.25992305174789065</v>
      </c>
      <c r="AO59" s="121">
        <f t="shared" si="2"/>
        <v>0.64346638602536377</v>
      </c>
      <c r="AP59" s="89"/>
      <c r="AT59" s="55"/>
      <c r="AU59" s="55"/>
    </row>
    <row r="60" spans="1:47" s="55" customFormat="1" ht="30" customHeight="1" x14ac:dyDescent="0.2">
      <c r="A60" s="56" t="s">
        <v>86</v>
      </c>
      <c r="B60" s="65">
        <v>9.5219999999999983E-4</v>
      </c>
      <c r="C60" s="65">
        <v>0</v>
      </c>
      <c r="D60" s="65"/>
      <c r="E60" s="65">
        <v>0</v>
      </c>
      <c r="F60" s="65">
        <v>0</v>
      </c>
      <c r="G60" s="66"/>
      <c r="H60" s="66"/>
      <c r="I60" s="66"/>
      <c r="J60" s="65"/>
      <c r="K60" s="65"/>
      <c r="L60" s="65">
        <v>0.40451745000000006</v>
      </c>
      <c r="M60" s="58">
        <v>0</v>
      </c>
      <c r="N60" s="58">
        <v>9.1392000000000001E-2</v>
      </c>
      <c r="O60" s="66">
        <v>0.16279515</v>
      </c>
      <c r="P60" s="66">
        <v>5.7116599999999997E-2</v>
      </c>
      <c r="Q60" s="66">
        <v>9.3213699999999983E-2</v>
      </c>
      <c r="R60" s="66"/>
      <c r="S60" s="66"/>
      <c r="T60" s="66"/>
      <c r="U60" s="66"/>
      <c r="V60" s="66"/>
      <c r="W60" s="66"/>
      <c r="X60" s="66"/>
      <c r="Y60" s="66"/>
      <c r="Z60" s="66"/>
      <c r="AA60" s="65">
        <v>22.74641325</v>
      </c>
      <c r="AB60" s="65">
        <v>2.0700000000000003</v>
      </c>
      <c r="AC60" s="66"/>
      <c r="AD60" s="66">
        <v>2.0700000000000003</v>
      </c>
      <c r="AE60" s="66"/>
      <c r="AF60" s="65"/>
      <c r="AG60" s="65"/>
      <c r="AH60" s="65">
        <v>73.635937379999987</v>
      </c>
      <c r="AI60" s="65">
        <v>0</v>
      </c>
      <c r="AJ60" s="65"/>
      <c r="AK60" s="65"/>
      <c r="AL60" s="65">
        <v>98.857820279999984</v>
      </c>
      <c r="AM60" s="121">
        <f t="shared" si="0"/>
        <v>4.091911483120555E-3</v>
      </c>
      <c r="AN60" s="121">
        <f t="shared" si="1"/>
        <v>0.23009219893352076</v>
      </c>
      <c r="AO60" s="121">
        <f t="shared" si="2"/>
        <v>0.74486709469657753</v>
      </c>
      <c r="AP60" s="89"/>
    </row>
    <row r="61" spans="1:47" s="55" customFormat="1" ht="30" customHeight="1" x14ac:dyDescent="0.2">
      <c r="A61" s="51" t="s">
        <v>87</v>
      </c>
      <c r="B61" s="52">
        <v>1.0211999999999999</v>
      </c>
      <c r="C61" s="52">
        <v>0</v>
      </c>
      <c r="D61" s="52"/>
      <c r="E61" s="52">
        <v>0</v>
      </c>
      <c r="F61" s="52">
        <v>0</v>
      </c>
      <c r="G61" s="64"/>
      <c r="H61" s="64"/>
      <c r="I61" s="64"/>
      <c r="J61" s="52"/>
      <c r="K61" s="52"/>
      <c r="L61" s="52">
        <v>13.900049999999998</v>
      </c>
      <c r="M61" s="63">
        <v>0</v>
      </c>
      <c r="N61" s="63">
        <v>0</v>
      </c>
      <c r="O61" s="64">
        <v>13.900049999999998</v>
      </c>
      <c r="P61" s="64">
        <v>0</v>
      </c>
      <c r="Q61" s="64">
        <v>0</v>
      </c>
      <c r="R61" s="64"/>
      <c r="S61" s="64"/>
      <c r="T61" s="64"/>
      <c r="U61" s="64"/>
      <c r="V61" s="64"/>
      <c r="W61" s="64"/>
      <c r="X61" s="64"/>
      <c r="Y61" s="64"/>
      <c r="Z61" s="64"/>
      <c r="AA61" s="52">
        <v>264.27224999999999</v>
      </c>
      <c r="AB61" s="52">
        <v>0</v>
      </c>
      <c r="AC61" s="64"/>
      <c r="AD61" s="64">
        <v>0</v>
      </c>
      <c r="AE61" s="64"/>
      <c r="AF61" s="52"/>
      <c r="AG61" s="52"/>
      <c r="AH61" s="52">
        <v>334.25253296</v>
      </c>
      <c r="AI61" s="52">
        <v>0</v>
      </c>
      <c r="AJ61" s="52"/>
      <c r="AK61" s="52"/>
      <c r="AL61" s="52">
        <v>613.44603295999991</v>
      </c>
      <c r="AM61" s="121">
        <f t="shared" si="0"/>
        <v>2.2658961429629719E-2</v>
      </c>
      <c r="AN61" s="121">
        <f t="shared" si="1"/>
        <v>0.4307995093306472</v>
      </c>
      <c r="AO61" s="121">
        <f t="shared" si="2"/>
        <v>0.54487683512625329</v>
      </c>
      <c r="AP61" s="89"/>
    </row>
    <row r="62" spans="1:47" s="55" customFormat="1" ht="30" customHeight="1" thickBot="1" x14ac:dyDescent="0.25">
      <c r="A62" s="56" t="s">
        <v>88</v>
      </c>
      <c r="B62" s="72">
        <v>0</v>
      </c>
      <c r="C62" s="72">
        <v>0</v>
      </c>
      <c r="D62" s="72">
        <v>0</v>
      </c>
      <c r="E62" s="72">
        <v>0</v>
      </c>
      <c r="F62" s="72">
        <v>0</v>
      </c>
      <c r="G62" s="73"/>
      <c r="H62" s="73"/>
      <c r="I62" s="73"/>
      <c r="J62" s="72"/>
      <c r="K62" s="72"/>
      <c r="L62" s="72">
        <v>185.96635999999998</v>
      </c>
      <c r="M62" s="74">
        <v>0</v>
      </c>
      <c r="N62" s="74">
        <v>0</v>
      </c>
      <c r="O62" s="73">
        <v>0</v>
      </c>
      <c r="P62" s="73">
        <v>0</v>
      </c>
      <c r="Q62" s="73">
        <v>185.96635999999998</v>
      </c>
      <c r="R62" s="73"/>
      <c r="S62" s="73"/>
      <c r="T62" s="73"/>
      <c r="U62" s="73"/>
      <c r="V62" s="73"/>
      <c r="W62" s="73"/>
      <c r="X62" s="73"/>
      <c r="Y62" s="73"/>
      <c r="Z62" s="73"/>
      <c r="AA62" s="72">
        <v>318.75949021949998</v>
      </c>
      <c r="AB62" s="72">
        <v>0</v>
      </c>
      <c r="AC62" s="73"/>
      <c r="AD62" s="73">
        <v>0</v>
      </c>
      <c r="AE62" s="73"/>
      <c r="AF62" s="72"/>
      <c r="AG62" s="72"/>
      <c r="AH62" s="72">
        <v>993.2317624399999</v>
      </c>
      <c r="AI62" s="72">
        <v>1006.8</v>
      </c>
      <c r="AJ62" s="72"/>
      <c r="AK62" s="72">
        <v>4.84213</v>
      </c>
      <c r="AL62" s="72">
        <v>2509.5997426594995</v>
      </c>
      <c r="AM62" s="121">
        <f t="shared" si="0"/>
        <v>7.4101999947978059E-2</v>
      </c>
      <c r="AN62" s="121">
        <f t="shared" si="1"/>
        <v>0.1270160674632923</v>
      </c>
      <c r="AO62" s="121">
        <f t="shared" si="2"/>
        <v>0.39577297748183615</v>
      </c>
      <c r="AP62" s="89"/>
      <c r="AT62" s="1"/>
      <c r="AU62" s="1"/>
    </row>
    <row r="63" spans="1:47" ht="30" customHeight="1" thickTop="1" thickBot="1" x14ac:dyDescent="0.25">
      <c r="A63" s="75"/>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121" t="e">
        <f t="shared" si="0"/>
        <v>#DIV/0!</v>
      </c>
      <c r="AN63" s="121" t="e">
        <f t="shared" si="1"/>
        <v>#DIV/0!</v>
      </c>
      <c r="AO63" s="121" t="e">
        <f t="shared" si="2"/>
        <v>#DIV/0!</v>
      </c>
      <c r="AP63" s="89"/>
    </row>
    <row r="64" spans="1:47" ht="30" customHeight="1" thickTop="1" thickBot="1" x14ac:dyDescent="0.25">
      <c r="A64" s="77" t="s">
        <v>89</v>
      </c>
      <c r="B64" s="33">
        <v>0</v>
      </c>
      <c r="C64" s="33">
        <v>0</v>
      </c>
      <c r="D64" s="33">
        <v>0</v>
      </c>
      <c r="E64" s="33">
        <v>0</v>
      </c>
      <c r="F64" s="33">
        <v>0</v>
      </c>
      <c r="G64" s="33">
        <v>0</v>
      </c>
      <c r="H64" s="33">
        <v>0</v>
      </c>
      <c r="I64" s="33">
        <v>0</v>
      </c>
      <c r="J64" s="33">
        <v>0</v>
      </c>
      <c r="K64" s="33">
        <v>0</v>
      </c>
      <c r="L64" s="33">
        <v>32744.480144500005</v>
      </c>
      <c r="M64" s="34">
        <v>0</v>
      </c>
      <c r="N64" s="34">
        <v>15.179340000000009</v>
      </c>
      <c r="O64" s="34">
        <v>23220.516331800005</v>
      </c>
      <c r="P64" s="34">
        <v>4205.1113527000007</v>
      </c>
      <c r="Q64" s="34">
        <v>3976.7683199999997</v>
      </c>
      <c r="R64" s="34">
        <v>0</v>
      </c>
      <c r="S64" s="34">
        <v>1326.9048</v>
      </c>
      <c r="T64" s="34">
        <v>0</v>
      </c>
      <c r="U64" s="34">
        <v>0</v>
      </c>
      <c r="V64" s="34">
        <v>0</v>
      </c>
      <c r="W64" s="34">
        <v>0</v>
      </c>
      <c r="X64" s="34">
        <v>0</v>
      </c>
      <c r="Y64" s="34">
        <v>0</v>
      </c>
      <c r="Z64" s="34">
        <v>0</v>
      </c>
      <c r="AA64" s="33">
        <v>201.06900000000002</v>
      </c>
      <c r="AB64" s="33">
        <v>151.76330400000001</v>
      </c>
      <c r="AC64" s="33">
        <v>0</v>
      </c>
      <c r="AD64" s="33">
        <v>0</v>
      </c>
      <c r="AE64" s="33">
        <v>151.76330400000001</v>
      </c>
      <c r="AF64" s="33">
        <v>0</v>
      </c>
      <c r="AG64" s="33">
        <v>0</v>
      </c>
      <c r="AH64" s="33">
        <v>155.43725999999998</v>
      </c>
      <c r="AI64" s="33">
        <v>0</v>
      </c>
      <c r="AJ64" s="33">
        <v>0</v>
      </c>
      <c r="AK64" s="33">
        <v>0</v>
      </c>
      <c r="AL64" s="33">
        <v>33252.749708500007</v>
      </c>
      <c r="AM64" s="121">
        <f t="shared" si="0"/>
        <v>0.98471496136543324</v>
      </c>
      <c r="AN64" s="121">
        <f t="shared" si="1"/>
        <v>6.0466879209271265E-3</v>
      </c>
      <c r="AO64" s="121">
        <f t="shared" si="2"/>
        <v>4.6744182469898839E-3</v>
      </c>
      <c r="AP64" s="89"/>
    </row>
    <row r="65" spans="1:47" ht="30" customHeight="1" thickTop="1" x14ac:dyDescent="0.2">
      <c r="A65" s="51" t="s">
        <v>90</v>
      </c>
      <c r="B65" s="16"/>
      <c r="C65" s="16"/>
      <c r="D65" s="16"/>
      <c r="E65" s="16"/>
      <c r="F65" s="16">
        <v>0</v>
      </c>
      <c r="G65" s="78"/>
      <c r="H65" s="78"/>
      <c r="I65" s="78"/>
      <c r="J65" s="16"/>
      <c r="K65" s="16"/>
      <c r="L65" s="16">
        <v>103.77944999999998</v>
      </c>
      <c r="M65" s="37"/>
      <c r="N65" s="78">
        <v>0</v>
      </c>
      <c r="O65" s="78">
        <v>103.77944999999998</v>
      </c>
      <c r="P65" s="78"/>
      <c r="Q65" s="78"/>
      <c r="R65" s="78"/>
      <c r="S65" s="78"/>
      <c r="T65" s="78"/>
      <c r="U65" s="78"/>
      <c r="V65" s="78"/>
      <c r="W65" s="78"/>
      <c r="X65" s="78"/>
      <c r="Y65" s="78"/>
      <c r="Z65" s="78"/>
      <c r="AA65" s="16"/>
      <c r="AB65" s="16">
        <v>0</v>
      </c>
      <c r="AC65" s="78"/>
      <c r="AD65" s="78"/>
      <c r="AE65" s="78"/>
      <c r="AF65" s="16"/>
      <c r="AG65" s="16"/>
      <c r="AH65" s="16">
        <v>132.31701999999999</v>
      </c>
      <c r="AI65" s="16"/>
      <c r="AJ65" s="16"/>
      <c r="AK65" s="16"/>
      <c r="AL65" s="16">
        <v>236.09646999999995</v>
      </c>
      <c r="AM65" s="121">
        <f t="shared" si="0"/>
        <v>0.43956375120729252</v>
      </c>
      <c r="AN65" s="121">
        <f t="shared" si="1"/>
        <v>0</v>
      </c>
      <c r="AO65" s="121">
        <f t="shared" si="2"/>
        <v>0.56043624879270748</v>
      </c>
      <c r="AP65" s="89"/>
    </row>
    <row r="66" spans="1:47" ht="30" customHeight="1" x14ac:dyDescent="0.2">
      <c r="A66" s="56" t="s">
        <v>91</v>
      </c>
      <c r="B66" s="12"/>
      <c r="C66" s="12"/>
      <c r="D66" s="12"/>
      <c r="E66" s="12"/>
      <c r="F66" s="12">
        <v>0</v>
      </c>
      <c r="G66" s="13"/>
      <c r="H66" s="13"/>
      <c r="I66" s="13"/>
      <c r="J66" s="12"/>
      <c r="K66" s="12"/>
      <c r="L66" s="12">
        <v>350.11569000000003</v>
      </c>
      <c r="M66" s="14"/>
      <c r="N66" s="13">
        <v>15.179340000000009</v>
      </c>
      <c r="O66" s="13">
        <v>334.93635</v>
      </c>
      <c r="P66" s="13"/>
      <c r="Q66" s="13"/>
      <c r="R66" s="13"/>
      <c r="S66" s="13"/>
      <c r="T66" s="13"/>
      <c r="U66" s="13"/>
      <c r="V66" s="13"/>
      <c r="W66" s="13"/>
      <c r="X66" s="13"/>
      <c r="Y66" s="13"/>
      <c r="Z66" s="13"/>
      <c r="AA66" s="12"/>
      <c r="AB66" s="12">
        <v>0</v>
      </c>
      <c r="AC66" s="13"/>
      <c r="AD66" s="13"/>
      <c r="AE66" s="13"/>
      <c r="AF66" s="12"/>
      <c r="AG66" s="12"/>
      <c r="AH66" s="12"/>
      <c r="AI66" s="12"/>
      <c r="AJ66" s="12"/>
      <c r="AK66" s="12"/>
      <c r="AL66" s="12">
        <v>350.11569000000003</v>
      </c>
      <c r="AM66" s="121">
        <f t="shared" si="0"/>
        <v>1</v>
      </c>
      <c r="AN66" s="121">
        <f t="shared" si="1"/>
        <v>0</v>
      </c>
      <c r="AO66" s="121">
        <f t="shared" si="2"/>
        <v>0</v>
      </c>
      <c r="AP66" s="89"/>
    </row>
    <row r="67" spans="1:47" ht="30" customHeight="1" x14ac:dyDescent="0.2">
      <c r="A67" s="51" t="s">
        <v>92</v>
      </c>
      <c r="B67" s="16"/>
      <c r="C67" s="16"/>
      <c r="D67" s="16"/>
      <c r="E67" s="16"/>
      <c r="F67" s="16">
        <v>0</v>
      </c>
      <c r="G67" s="17"/>
      <c r="H67" s="17"/>
      <c r="I67" s="17"/>
      <c r="J67" s="16"/>
      <c r="K67" s="16"/>
      <c r="L67" s="16">
        <v>1326.9048</v>
      </c>
      <c r="M67" s="18"/>
      <c r="N67" s="17">
        <v>0</v>
      </c>
      <c r="O67" s="17"/>
      <c r="P67" s="17"/>
      <c r="Q67" s="17"/>
      <c r="R67" s="17"/>
      <c r="S67" s="17">
        <v>1326.9048</v>
      </c>
      <c r="T67" s="17"/>
      <c r="U67" s="17"/>
      <c r="V67" s="17"/>
      <c r="W67" s="17"/>
      <c r="X67" s="17"/>
      <c r="Y67" s="17"/>
      <c r="Z67" s="17"/>
      <c r="AA67" s="16"/>
      <c r="AB67" s="16">
        <v>0</v>
      </c>
      <c r="AC67" s="17"/>
      <c r="AD67" s="17"/>
      <c r="AE67" s="17"/>
      <c r="AF67" s="16"/>
      <c r="AG67" s="16"/>
      <c r="AH67" s="16"/>
      <c r="AI67" s="16"/>
      <c r="AJ67" s="16"/>
      <c r="AK67" s="16"/>
      <c r="AL67" s="16">
        <v>1326.9048</v>
      </c>
      <c r="AM67" s="121">
        <f t="shared" si="0"/>
        <v>1</v>
      </c>
      <c r="AN67" s="121">
        <f t="shared" si="1"/>
        <v>0</v>
      </c>
      <c r="AO67" s="121">
        <f t="shared" si="2"/>
        <v>0</v>
      </c>
      <c r="AP67" s="89"/>
    </row>
    <row r="68" spans="1:47" ht="30" customHeight="1" x14ac:dyDescent="0.2">
      <c r="A68" s="56" t="s">
        <v>93</v>
      </c>
      <c r="B68" s="12"/>
      <c r="C68" s="12"/>
      <c r="D68" s="12"/>
      <c r="E68" s="12"/>
      <c r="F68" s="12">
        <v>0</v>
      </c>
      <c r="G68" s="13"/>
      <c r="H68" s="13"/>
      <c r="I68" s="13"/>
      <c r="J68" s="12"/>
      <c r="K68" s="12"/>
      <c r="L68" s="12">
        <v>0</v>
      </c>
      <c r="M68" s="14"/>
      <c r="N68" s="13">
        <v>0</v>
      </c>
      <c r="O68" s="13"/>
      <c r="P68" s="13"/>
      <c r="Q68" s="13"/>
      <c r="R68" s="13"/>
      <c r="S68" s="13"/>
      <c r="T68" s="13"/>
      <c r="U68" s="13"/>
      <c r="V68" s="13"/>
      <c r="W68" s="13"/>
      <c r="X68" s="13"/>
      <c r="Y68" s="13"/>
      <c r="Z68" s="13"/>
      <c r="AA68" s="12">
        <v>134.97825</v>
      </c>
      <c r="AB68" s="12">
        <v>0</v>
      </c>
      <c r="AC68" s="13"/>
      <c r="AD68" s="13"/>
      <c r="AE68" s="13"/>
      <c r="AF68" s="12"/>
      <c r="AG68" s="12"/>
      <c r="AH68" s="12">
        <v>23.120239999999995</v>
      </c>
      <c r="AI68" s="12"/>
      <c r="AJ68" s="12"/>
      <c r="AK68" s="12"/>
      <c r="AL68" s="12">
        <v>158.09849</v>
      </c>
      <c r="AM68" s="121">
        <f t="shared" si="0"/>
        <v>0</v>
      </c>
      <c r="AN68" s="121">
        <f t="shared" si="1"/>
        <v>0.85376052611255182</v>
      </c>
      <c r="AO68" s="121">
        <f t="shared" si="2"/>
        <v>0.14623947388744823</v>
      </c>
      <c r="AP68" s="89"/>
    </row>
    <row r="69" spans="1:47" ht="30" customHeight="1" thickBot="1" x14ac:dyDescent="0.25">
      <c r="A69" s="51" t="s">
        <v>94</v>
      </c>
      <c r="B69" s="20"/>
      <c r="C69" s="20"/>
      <c r="D69" s="20"/>
      <c r="E69" s="20"/>
      <c r="F69" s="20">
        <v>0</v>
      </c>
      <c r="G69" s="21"/>
      <c r="H69" s="21"/>
      <c r="I69" s="21"/>
      <c r="J69" s="20"/>
      <c r="K69" s="20"/>
      <c r="L69" s="20">
        <v>30963.680204500004</v>
      </c>
      <c r="M69" s="23"/>
      <c r="N69" s="21">
        <v>0</v>
      </c>
      <c r="O69" s="21">
        <v>22781.800531800003</v>
      </c>
      <c r="P69" s="21">
        <v>4205.1113527000007</v>
      </c>
      <c r="Q69" s="21">
        <v>3976.7683199999997</v>
      </c>
      <c r="R69" s="21"/>
      <c r="S69" s="21"/>
      <c r="T69" s="21"/>
      <c r="U69" s="21"/>
      <c r="V69" s="21"/>
      <c r="W69" s="21"/>
      <c r="X69" s="21"/>
      <c r="Y69" s="21"/>
      <c r="Z69" s="21"/>
      <c r="AA69" s="20">
        <v>66.09075</v>
      </c>
      <c r="AB69" s="20">
        <v>151.76330400000001</v>
      </c>
      <c r="AC69" s="21"/>
      <c r="AD69" s="21"/>
      <c r="AE69" s="21">
        <v>151.76330400000001</v>
      </c>
      <c r="AF69" s="20"/>
      <c r="AG69" s="20"/>
      <c r="AH69" s="20"/>
      <c r="AI69" s="20"/>
      <c r="AJ69" s="20"/>
      <c r="AK69" s="20"/>
      <c r="AL69" s="20">
        <v>31181.534258500003</v>
      </c>
      <c r="AM69" s="121">
        <f t="shared" si="0"/>
        <v>0.99301336322344003</v>
      </c>
      <c r="AN69" s="121">
        <f t="shared" si="1"/>
        <v>2.1195477250124032E-3</v>
      </c>
      <c r="AO69" s="121">
        <f t="shared" si="2"/>
        <v>0</v>
      </c>
      <c r="AP69" s="89"/>
    </row>
    <row r="70" spans="1:47" ht="30" customHeight="1" thickTop="1" thickBot="1" x14ac:dyDescent="0.25">
      <c r="A70" s="79"/>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121" t="e">
        <f t="shared" si="0"/>
        <v>#DIV/0!</v>
      </c>
      <c r="AN70" s="121" t="e">
        <f t="shared" si="1"/>
        <v>#DIV/0!</v>
      </c>
      <c r="AO70" s="121" t="e">
        <f t="shared" si="2"/>
        <v>#DIV/0!</v>
      </c>
      <c r="AP70" s="89"/>
    </row>
    <row r="71" spans="1:47" ht="30" customHeight="1" thickTop="1" thickBot="1" x14ac:dyDescent="0.25">
      <c r="A71" s="80" t="s">
        <v>95</v>
      </c>
      <c r="B71" s="33">
        <v>1459.21538908</v>
      </c>
      <c r="C71" s="33">
        <v>1877.4869940000001</v>
      </c>
      <c r="D71" s="33">
        <v>209.31955820000002</v>
      </c>
      <c r="E71" s="33">
        <v>0</v>
      </c>
      <c r="F71" s="33">
        <v>0</v>
      </c>
      <c r="G71" s="33">
        <v>0</v>
      </c>
      <c r="H71" s="33">
        <v>0</v>
      </c>
      <c r="I71" s="33">
        <v>0</v>
      </c>
      <c r="J71" s="33">
        <v>0</v>
      </c>
      <c r="K71" s="33">
        <v>0</v>
      </c>
      <c r="L71" s="33">
        <v>3979.5320149999998</v>
      </c>
      <c r="M71" s="34">
        <v>0</v>
      </c>
      <c r="N71" s="34">
        <v>79.312320000000014</v>
      </c>
      <c r="O71" s="34">
        <v>3197.3944499999998</v>
      </c>
      <c r="P71" s="34">
        <v>0</v>
      </c>
      <c r="Q71" s="34">
        <v>701.25878999999998</v>
      </c>
      <c r="R71" s="34">
        <v>0</v>
      </c>
      <c r="S71" s="34">
        <v>0</v>
      </c>
      <c r="T71" s="34">
        <v>1.5664549999999997</v>
      </c>
      <c r="U71" s="34">
        <v>0</v>
      </c>
      <c r="V71" s="34">
        <v>0</v>
      </c>
      <c r="W71" s="34">
        <v>0</v>
      </c>
      <c r="X71" s="34">
        <v>0</v>
      </c>
      <c r="Y71" s="34">
        <v>0</v>
      </c>
      <c r="Z71" s="34">
        <v>0</v>
      </c>
      <c r="AA71" s="33">
        <v>18462.81525</v>
      </c>
      <c r="AB71" s="33">
        <v>1802.2447</v>
      </c>
      <c r="AC71" s="33">
        <v>1407.2272</v>
      </c>
      <c r="AD71" s="33">
        <v>395.01749999999998</v>
      </c>
      <c r="AE71" s="33">
        <v>0</v>
      </c>
      <c r="AF71" s="33">
        <v>0</v>
      </c>
      <c r="AG71" s="33">
        <v>0</v>
      </c>
      <c r="AH71" s="33">
        <v>13154.348439999998</v>
      </c>
      <c r="AI71" s="33">
        <v>39.700000000000003</v>
      </c>
      <c r="AJ71" s="33">
        <v>2837.91</v>
      </c>
      <c r="AK71" s="33">
        <v>863.75787000000003</v>
      </c>
      <c r="AL71" s="33">
        <v>44686.330216279996</v>
      </c>
      <c r="AM71" s="121">
        <f t="shared" ref="AM71:AM74" si="19">L71/$AL71</f>
        <v>8.9054795856791755E-2</v>
      </c>
      <c r="AN71" s="121">
        <f t="shared" ref="AN71:AN74" si="20">AA71/$AL71</f>
        <v>0.41316472309631908</v>
      </c>
      <c r="AO71" s="121">
        <f t="shared" ref="AO71:AO74" si="21">AH71/$AL71</f>
        <v>0.29437074775067662</v>
      </c>
      <c r="AP71" s="89"/>
    </row>
    <row r="72" spans="1:47" ht="30" customHeight="1" thickTop="1" thickBot="1" x14ac:dyDescent="0.25">
      <c r="A72" s="51" t="s">
        <v>96</v>
      </c>
      <c r="B72" s="16">
        <v>1272.78461468</v>
      </c>
      <c r="C72" s="16">
        <v>1251.2656440000001</v>
      </c>
      <c r="D72" s="16">
        <v>209.31955820000002</v>
      </c>
      <c r="E72" s="16"/>
      <c r="F72" s="16">
        <v>0</v>
      </c>
      <c r="G72" s="78"/>
      <c r="H72" s="78"/>
      <c r="I72" s="78"/>
      <c r="J72" s="16"/>
      <c r="K72" s="16"/>
      <c r="L72" s="16">
        <v>387.25878949999998</v>
      </c>
      <c r="M72" s="37"/>
      <c r="N72" s="78"/>
      <c r="O72" s="78"/>
      <c r="P72" s="78"/>
      <c r="Q72" s="78">
        <v>385.69233449999996</v>
      </c>
      <c r="R72" s="78"/>
      <c r="S72" s="78"/>
      <c r="T72" s="78">
        <v>1.5664549999999997</v>
      </c>
      <c r="U72" s="78"/>
      <c r="V72" s="78"/>
      <c r="W72" s="78"/>
      <c r="X72" s="78"/>
      <c r="Y72" s="78"/>
      <c r="Z72" s="78"/>
      <c r="AA72" s="16">
        <v>13997.304749999999</v>
      </c>
      <c r="AB72" s="16">
        <v>1802.2447</v>
      </c>
      <c r="AC72" s="78">
        <v>1407.2272</v>
      </c>
      <c r="AD72" s="78">
        <v>395.01749999999998</v>
      </c>
      <c r="AE72" s="78"/>
      <c r="AF72" s="16"/>
      <c r="AG72" s="16"/>
      <c r="AH72" s="16">
        <v>5359.974079999999</v>
      </c>
      <c r="AI72" s="16">
        <v>0</v>
      </c>
      <c r="AJ72" s="16">
        <v>1284.48</v>
      </c>
      <c r="AK72" s="16">
        <v>863.75787000000003</v>
      </c>
      <c r="AL72" s="16">
        <v>26428.390006379999</v>
      </c>
      <c r="AM72" s="121">
        <f t="shared" si="19"/>
        <v>1.4653135866638602E-2</v>
      </c>
      <c r="AN72" s="121">
        <f t="shared" si="20"/>
        <v>0.52963138301731405</v>
      </c>
      <c r="AO72" s="121">
        <f t="shared" si="21"/>
        <v>0.20281122227672832</v>
      </c>
      <c r="AP72" s="89"/>
    </row>
    <row r="73" spans="1:47" s="106" customFormat="1" ht="30" customHeight="1" thickTop="1" thickBot="1" x14ac:dyDescent="0.25">
      <c r="A73" s="115" t="s">
        <v>97</v>
      </c>
      <c r="B73" s="101">
        <v>186.43077439999999</v>
      </c>
      <c r="C73" s="101">
        <v>626.22135000000003</v>
      </c>
      <c r="D73" s="101">
        <v>0</v>
      </c>
      <c r="E73" s="101"/>
      <c r="F73" s="101">
        <v>0</v>
      </c>
      <c r="G73" s="104"/>
      <c r="H73" s="104"/>
      <c r="I73" s="104"/>
      <c r="J73" s="101"/>
      <c r="K73" s="101"/>
      <c r="L73" s="101">
        <v>394.87877550000002</v>
      </c>
      <c r="M73" s="103"/>
      <c r="N73" s="104">
        <v>79.312320000000014</v>
      </c>
      <c r="O73" s="104"/>
      <c r="P73" s="104"/>
      <c r="Q73" s="104">
        <v>315.56645550000002</v>
      </c>
      <c r="R73" s="104"/>
      <c r="S73" s="104"/>
      <c r="T73" s="104"/>
      <c r="U73" s="104"/>
      <c r="V73" s="104"/>
      <c r="W73" s="104"/>
      <c r="X73" s="104"/>
      <c r="Y73" s="104"/>
      <c r="Z73" s="104"/>
      <c r="AA73" s="101">
        <v>4393.2652499999995</v>
      </c>
      <c r="AB73" s="101">
        <v>0</v>
      </c>
      <c r="AC73" s="104"/>
      <c r="AD73" s="104"/>
      <c r="AE73" s="104"/>
      <c r="AF73" s="101"/>
      <c r="AG73" s="101"/>
      <c r="AH73" s="101">
        <v>6628.0801999999994</v>
      </c>
      <c r="AI73" s="101">
        <v>39.700000000000003</v>
      </c>
      <c r="AJ73" s="116">
        <v>474.62</v>
      </c>
      <c r="AK73" s="101"/>
      <c r="AL73" s="101">
        <v>12743.196349899999</v>
      </c>
      <c r="AM73" s="121">
        <f t="shared" si="19"/>
        <v>3.0987419848011583E-2</v>
      </c>
      <c r="AN73" s="121">
        <f t="shared" si="20"/>
        <v>0.34475379091482611</v>
      </c>
      <c r="AO73" s="121">
        <f t="shared" si="21"/>
        <v>0.52012697740877334</v>
      </c>
      <c r="AP73" s="105"/>
    </row>
    <row r="74" spans="1:47" ht="30" customHeight="1" thickBot="1" x14ac:dyDescent="0.25">
      <c r="A74" s="81" t="s">
        <v>98</v>
      </c>
      <c r="B74" s="22">
        <v>0</v>
      </c>
      <c r="C74" s="22">
        <v>0</v>
      </c>
      <c r="D74" s="22">
        <v>0</v>
      </c>
      <c r="E74" s="22"/>
      <c r="F74" s="22">
        <v>0</v>
      </c>
      <c r="G74" s="21"/>
      <c r="H74" s="21"/>
      <c r="I74" s="21"/>
      <c r="J74" s="22"/>
      <c r="K74" s="22"/>
      <c r="L74" s="22">
        <v>3197.3944499999998</v>
      </c>
      <c r="M74" s="23"/>
      <c r="N74" s="21"/>
      <c r="O74" s="21">
        <v>3197.3944499999998</v>
      </c>
      <c r="P74" s="21"/>
      <c r="Q74" s="21"/>
      <c r="R74" s="21"/>
      <c r="S74" s="21"/>
      <c r="T74" s="21"/>
      <c r="U74" s="21"/>
      <c r="V74" s="21"/>
      <c r="W74" s="21"/>
      <c r="X74" s="21"/>
      <c r="Y74" s="21"/>
      <c r="Z74" s="21"/>
      <c r="AA74" s="22">
        <v>72.245249999999984</v>
      </c>
      <c r="AB74" s="22">
        <v>0</v>
      </c>
      <c r="AC74" s="21"/>
      <c r="AD74" s="21"/>
      <c r="AE74" s="21"/>
      <c r="AF74" s="22"/>
      <c r="AG74" s="22"/>
      <c r="AH74" s="22">
        <v>1166.2941599999999</v>
      </c>
      <c r="AI74" s="22">
        <v>0</v>
      </c>
      <c r="AJ74" s="22">
        <v>1078.81</v>
      </c>
      <c r="AK74" s="22"/>
      <c r="AL74" s="22">
        <v>5514.7438599999987</v>
      </c>
      <c r="AM74" s="121">
        <f t="shared" si="19"/>
        <v>0.57979020080907262</v>
      </c>
      <c r="AN74" s="121">
        <f t="shared" si="20"/>
        <v>1.3100381782736143E-2</v>
      </c>
      <c r="AO74" s="121">
        <f t="shared" si="21"/>
        <v>0.21148655125389634</v>
      </c>
      <c r="AP74" s="89"/>
    </row>
    <row r="75" spans="1:47" ht="30" customHeight="1" thickTop="1" thickBot="1" x14ac:dyDescent="0.25">
      <c r="A75" s="75"/>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row>
    <row r="76" spans="1:47" ht="30" customHeight="1" thickTop="1" thickBot="1" x14ac:dyDescent="0.25">
      <c r="A76" s="77" t="s">
        <v>99</v>
      </c>
      <c r="B76" s="33">
        <v>0</v>
      </c>
      <c r="C76" s="33">
        <v>0</v>
      </c>
      <c r="D76" s="33">
        <v>0</v>
      </c>
      <c r="E76" s="33">
        <v>0</v>
      </c>
      <c r="F76" s="33">
        <v>0</v>
      </c>
      <c r="G76" s="33">
        <v>0</v>
      </c>
      <c r="H76" s="33">
        <v>0</v>
      </c>
      <c r="I76" s="33">
        <v>0</v>
      </c>
      <c r="J76" s="33">
        <v>0</v>
      </c>
      <c r="K76" s="33">
        <v>0</v>
      </c>
      <c r="L76" s="33">
        <v>5728.6501931999992</v>
      </c>
      <c r="M76" s="34">
        <v>0</v>
      </c>
      <c r="N76" s="34">
        <v>0</v>
      </c>
      <c r="O76" s="34">
        <v>0</v>
      </c>
      <c r="P76" s="34">
        <v>0</v>
      </c>
      <c r="Q76" s="34">
        <v>0</v>
      </c>
      <c r="R76" s="34">
        <v>0</v>
      </c>
      <c r="S76" s="34">
        <v>0</v>
      </c>
      <c r="T76" s="34">
        <v>0</v>
      </c>
      <c r="U76" s="82">
        <v>1790.0781750000001</v>
      </c>
      <c r="V76" s="82">
        <v>232.67327999999998</v>
      </c>
      <c r="W76" s="82">
        <v>60.38862720000003</v>
      </c>
      <c r="X76" s="82">
        <v>28.311710999999999</v>
      </c>
      <c r="Y76" s="82">
        <v>1401.81888</v>
      </c>
      <c r="Z76" s="82">
        <v>2215.37952</v>
      </c>
      <c r="AA76" s="33">
        <v>886.61689049999995</v>
      </c>
      <c r="AB76" s="33">
        <v>0</v>
      </c>
      <c r="AC76" s="33">
        <v>0</v>
      </c>
      <c r="AD76" s="33">
        <v>0</v>
      </c>
      <c r="AE76" s="33">
        <v>0</v>
      </c>
      <c r="AF76" s="95">
        <v>0</v>
      </c>
      <c r="AG76" s="95">
        <v>0</v>
      </c>
      <c r="AH76" s="95">
        <v>0</v>
      </c>
      <c r="AI76" s="95">
        <v>0</v>
      </c>
      <c r="AJ76" s="95">
        <v>0</v>
      </c>
      <c r="AK76" s="95">
        <v>0</v>
      </c>
      <c r="AL76" s="33">
        <v>6615.2670836999987</v>
      </c>
      <c r="AM76" s="119"/>
      <c r="AN76" s="119"/>
      <c r="AO76" s="119"/>
      <c r="AT76" s="55"/>
      <c r="AU76" s="55"/>
    </row>
    <row r="77" spans="1:47" s="55" customFormat="1" ht="30" customHeight="1" thickTop="1" thickBot="1" x14ac:dyDescent="0.25">
      <c r="A77" s="96" t="s">
        <v>100</v>
      </c>
      <c r="B77" s="83"/>
      <c r="C77" s="83"/>
      <c r="D77" s="83"/>
      <c r="E77" s="83"/>
      <c r="F77" s="83">
        <v>0</v>
      </c>
      <c r="G77" s="84"/>
      <c r="H77" s="84"/>
      <c r="I77" s="84"/>
      <c r="J77" s="83"/>
      <c r="K77" s="83"/>
      <c r="L77" s="83">
        <v>1790.0781750000001</v>
      </c>
      <c r="M77" s="84"/>
      <c r="N77" s="84"/>
      <c r="O77" s="84"/>
      <c r="P77" s="84"/>
      <c r="Q77" s="84"/>
      <c r="R77" s="84"/>
      <c r="S77" s="84"/>
      <c r="T77" s="84"/>
      <c r="U77" s="84">
        <v>1790.0781750000001</v>
      </c>
      <c r="V77" s="84"/>
      <c r="W77" s="84"/>
      <c r="X77" s="84"/>
      <c r="Y77" s="84"/>
      <c r="Z77" s="84"/>
      <c r="AA77" s="83"/>
      <c r="AB77" s="83"/>
      <c r="AC77" s="84"/>
      <c r="AD77" s="84"/>
      <c r="AE77" s="84"/>
      <c r="AF77" s="83"/>
      <c r="AG77" s="83"/>
      <c r="AH77" s="83"/>
      <c r="AI77" s="83"/>
      <c r="AJ77" s="83"/>
      <c r="AK77" s="83"/>
      <c r="AL77" s="83">
        <v>1790.0781750000001</v>
      </c>
      <c r="AM77" s="120"/>
      <c r="AN77" s="120"/>
      <c r="AO77" s="120"/>
      <c r="AT77" s="1"/>
      <c r="AU77" s="1"/>
    </row>
    <row r="78" spans="1:47" ht="15.75" customHeight="1" thickTop="1" x14ac:dyDescent="0.2">
      <c r="A78" s="55"/>
      <c r="B78" s="55"/>
      <c r="C78" s="55"/>
      <c r="D78" s="55"/>
      <c r="E78" s="55"/>
      <c r="F78" s="55"/>
      <c r="G78" s="55"/>
      <c r="H78" s="55"/>
      <c r="I78" s="55"/>
      <c r="U78" s="2"/>
      <c r="V78" s="2"/>
      <c r="W78" s="2"/>
      <c r="X78" s="2"/>
      <c r="Y78" s="2"/>
      <c r="Z78" s="2"/>
      <c r="AA78" s="2"/>
      <c r="AB78" s="2"/>
      <c r="AC78" s="2"/>
      <c r="AD78" s="2"/>
      <c r="AE78" s="2"/>
      <c r="AF78" s="2"/>
      <c r="AG78" s="2"/>
      <c r="AH78" s="2"/>
      <c r="AI78" s="2"/>
      <c r="AJ78" s="2"/>
      <c r="AK78" s="2"/>
      <c r="AL78" s="2"/>
      <c r="AM78" s="2"/>
      <c r="AN78" s="2"/>
      <c r="AO78" s="2"/>
    </row>
    <row r="79" spans="1:47" ht="15.75" customHeight="1" x14ac:dyDescent="0.2">
      <c r="A79" s="55"/>
      <c r="B79" s="55"/>
      <c r="C79" s="55"/>
      <c r="D79" s="55"/>
      <c r="E79" s="55"/>
      <c r="F79" s="55"/>
      <c r="G79" s="55"/>
      <c r="H79" s="55"/>
      <c r="I79" s="55"/>
      <c r="U79" s="2"/>
      <c r="V79" s="2"/>
      <c r="W79" s="2"/>
      <c r="X79" s="2"/>
      <c r="Y79" s="2"/>
      <c r="Z79" s="2"/>
      <c r="AA79" s="2"/>
      <c r="AB79" s="2"/>
      <c r="AC79" s="2"/>
      <c r="AD79" s="2"/>
      <c r="AE79" s="2"/>
      <c r="AF79" s="2"/>
      <c r="AG79" s="2"/>
      <c r="AH79" s="2"/>
      <c r="AI79" s="2"/>
      <c r="AJ79" s="2"/>
      <c r="AK79" s="2"/>
      <c r="AL79" s="2"/>
      <c r="AM79" s="2"/>
      <c r="AN79" s="2"/>
      <c r="AO79" s="2"/>
    </row>
    <row r="80" spans="1:47" ht="30" customHeight="1" x14ac:dyDescent="0.2">
      <c r="A80" s="85" t="s">
        <v>105</v>
      </c>
      <c r="B80" s="86"/>
      <c r="C80" s="86"/>
      <c r="D80" s="86"/>
      <c r="E80" s="86"/>
      <c r="F80" s="86"/>
      <c r="G80" s="86"/>
      <c r="H80" s="86"/>
      <c r="I80" s="86"/>
      <c r="J80" s="86"/>
      <c r="K80" s="87"/>
      <c r="L80" s="87"/>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41" ht="15.75" customHeight="1" x14ac:dyDescent="0.2">
      <c r="A81" s="85" t="s">
        <v>106</v>
      </c>
      <c r="B81" s="55"/>
      <c r="C81" s="55"/>
      <c r="D81" s="55"/>
      <c r="E81" s="55"/>
      <c r="F81" s="55"/>
      <c r="G81" s="55"/>
      <c r="H81" s="55"/>
      <c r="I81" s="55"/>
      <c r="U81" s="2"/>
      <c r="V81" s="2"/>
      <c r="W81" s="2"/>
      <c r="X81" s="2"/>
      <c r="Y81" s="2"/>
      <c r="Z81" s="2"/>
      <c r="AA81" s="2"/>
      <c r="AB81" s="2"/>
      <c r="AC81" s="2"/>
      <c r="AD81" s="2"/>
      <c r="AE81" s="2"/>
      <c r="AF81" s="2"/>
      <c r="AG81" s="2"/>
      <c r="AH81" s="2"/>
      <c r="AI81" s="2"/>
      <c r="AJ81" s="2"/>
      <c r="AK81" s="2"/>
      <c r="AL81" s="2"/>
      <c r="AM81" s="2"/>
      <c r="AN81" s="2"/>
      <c r="AO81" s="2"/>
    </row>
    <row r="82" spans="1:41" ht="30" customHeight="1" x14ac:dyDescent="0.2">
      <c r="A82" s="85" t="s">
        <v>107</v>
      </c>
      <c r="B82" s="86"/>
      <c r="C82" s="86"/>
      <c r="D82" s="86"/>
      <c r="E82" s="86"/>
      <c r="F82" s="86"/>
      <c r="G82" s="86"/>
      <c r="H82" s="86"/>
      <c r="I82" s="86"/>
      <c r="J82" s="86"/>
      <c r="K82" s="87"/>
      <c r="L82" s="87"/>
      <c r="M82" s="3"/>
      <c r="N82" s="3"/>
      <c r="O82" s="3"/>
      <c r="P82" s="3"/>
      <c r="Q82" s="3"/>
      <c r="R82" s="3"/>
      <c r="S82" s="3"/>
      <c r="T82" s="3"/>
      <c r="U82" s="3"/>
      <c r="V82" s="3"/>
      <c r="W82" s="3"/>
      <c r="X82" s="3"/>
      <c r="Y82" s="3"/>
      <c r="Z82" s="3"/>
      <c r="AA82" s="3"/>
      <c r="AB82" s="3"/>
      <c r="AC82" s="3"/>
      <c r="AD82" s="3"/>
      <c r="AE82" s="3"/>
      <c r="AF82" s="3"/>
      <c r="AG82" s="3"/>
      <c r="AH82" s="3"/>
      <c r="AI82" s="3"/>
      <c r="AJ82" s="3"/>
      <c r="AK82" s="3"/>
    </row>
    <row r="83" spans="1:41" ht="15.75" customHeight="1" x14ac:dyDescent="0.2">
      <c r="A83" s="85" t="s">
        <v>108</v>
      </c>
      <c r="B83" s="87"/>
      <c r="C83" s="87"/>
      <c r="D83" s="87"/>
      <c r="E83" s="87"/>
      <c r="F83" s="87"/>
      <c r="G83" s="87"/>
      <c r="H83" s="87"/>
      <c r="I83" s="87"/>
      <c r="U83" s="3"/>
      <c r="V83" s="3"/>
      <c r="W83" s="3"/>
      <c r="X83" s="3"/>
      <c r="Y83" s="3"/>
      <c r="Z83" s="3"/>
      <c r="AA83" s="3"/>
      <c r="AB83" s="3"/>
      <c r="AC83" s="3"/>
      <c r="AD83" s="3"/>
      <c r="AE83" s="3"/>
      <c r="AF83" s="3"/>
      <c r="AG83" s="3"/>
      <c r="AH83" s="3"/>
      <c r="AI83" s="3"/>
      <c r="AJ83" s="3"/>
      <c r="AK83" s="3"/>
      <c r="AL83" s="3"/>
      <c r="AM83" s="3"/>
      <c r="AN83" s="3"/>
      <c r="AO83" s="3"/>
    </row>
    <row r="84" spans="1:41" ht="16.5" customHeight="1" x14ac:dyDescent="0.2">
      <c r="A84" s="85" t="s">
        <v>109</v>
      </c>
      <c r="B84" s="87"/>
      <c r="C84" s="87"/>
      <c r="D84" s="87"/>
      <c r="E84" s="87"/>
      <c r="F84" s="87"/>
      <c r="G84" s="87"/>
      <c r="H84" s="87"/>
      <c r="I84" s="87"/>
      <c r="U84" s="3"/>
      <c r="V84" s="3"/>
      <c r="W84" s="3"/>
      <c r="X84" s="3"/>
      <c r="Y84" s="3"/>
      <c r="Z84" s="3"/>
      <c r="AA84" s="3"/>
      <c r="AB84" s="3"/>
      <c r="AC84" s="3"/>
      <c r="AD84" s="3"/>
      <c r="AE84" s="3"/>
      <c r="AF84" s="3"/>
      <c r="AG84" s="3"/>
      <c r="AH84" s="3"/>
      <c r="AI84" s="3"/>
      <c r="AJ84" s="3"/>
      <c r="AK84" s="3"/>
      <c r="AL84" s="3"/>
      <c r="AM84" s="3"/>
      <c r="AN84" s="3"/>
      <c r="AO84" s="3"/>
    </row>
    <row r="85" spans="1:41" ht="18.75" customHeight="1" x14ac:dyDescent="0.2">
      <c r="A85" s="85" t="s">
        <v>110</v>
      </c>
      <c r="B85" s="87"/>
      <c r="C85" s="87"/>
      <c r="D85" s="87"/>
      <c r="E85" s="87"/>
      <c r="F85" s="87"/>
      <c r="G85" s="87"/>
      <c r="H85" s="87"/>
      <c r="I85" s="87"/>
      <c r="U85" s="3"/>
      <c r="V85" s="3"/>
      <c r="W85" s="3"/>
      <c r="X85" s="3"/>
      <c r="Y85" s="3"/>
      <c r="Z85" s="3"/>
      <c r="AA85" s="3"/>
      <c r="AB85" s="3"/>
      <c r="AC85" s="3"/>
      <c r="AD85" s="3"/>
      <c r="AE85" s="3"/>
      <c r="AF85" s="3"/>
      <c r="AG85" s="3"/>
      <c r="AH85" s="3"/>
      <c r="AI85" s="3"/>
      <c r="AJ85" s="3"/>
      <c r="AK85" s="3"/>
      <c r="AL85" s="3"/>
      <c r="AM85" s="3"/>
      <c r="AN85" s="3"/>
      <c r="AO85" s="3"/>
    </row>
    <row r="86" spans="1:41" ht="15.75" customHeight="1" x14ac:dyDescent="0.2">
      <c r="A86" s="85" t="s">
        <v>111</v>
      </c>
      <c r="B86" s="55"/>
      <c r="C86" s="55"/>
      <c r="D86" s="55"/>
      <c r="E86" s="55"/>
      <c r="F86" s="55"/>
      <c r="G86" s="55"/>
      <c r="H86" s="55"/>
      <c r="I86" s="55"/>
      <c r="U86" s="2"/>
      <c r="V86" s="2"/>
      <c r="W86" s="2"/>
      <c r="X86" s="2"/>
      <c r="Y86" s="2"/>
      <c r="Z86" s="2"/>
      <c r="AA86" s="2"/>
      <c r="AB86" s="2"/>
      <c r="AC86" s="2"/>
      <c r="AD86" s="2"/>
      <c r="AE86" s="2"/>
      <c r="AF86" s="2"/>
      <c r="AG86" s="2"/>
      <c r="AH86" s="2"/>
      <c r="AI86" s="2"/>
      <c r="AJ86" s="2"/>
      <c r="AK86" s="2"/>
      <c r="AL86" s="2"/>
      <c r="AM86" s="2"/>
      <c r="AN86" s="2"/>
      <c r="AO86" s="2"/>
    </row>
    <row r="87" spans="1:41" ht="15.75" customHeight="1" x14ac:dyDescent="0.2">
      <c r="A87" s="85" t="s">
        <v>112</v>
      </c>
      <c r="B87" s="55"/>
      <c r="C87" s="55"/>
      <c r="D87" s="55"/>
      <c r="E87" s="55"/>
      <c r="F87" s="55"/>
      <c r="G87" s="55"/>
      <c r="H87" s="55"/>
      <c r="I87" s="55"/>
      <c r="U87" s="2"/>
      <c r="V87" s="2"/>
      <c r="W87" s="2"/>
      <c r="X87" s="2"/>
      <c r="Y87" s="2"/>
      <c r="Z87" s="2"/>
      <c r="AA87" s="2"/>
      <c r="AB87" s="2"/>
      <c r="AC87" s="2"/>
      <c r="AD87" s="2"/>
      <c r="AE87" s="2"/>
      <c r="AF87" s="2"/>
      <c r="AG87" s="2"/>
      <c r="AH87" s="2"/>
      <c r="AI87" s="2"/>
      <c r="AJ87" s="2"/>
      <c r="AK87" s="2"/>
      <c r="AL87" s="2"/>
      <c r="AM87" s="2"/>
      <c r="AN87" s="2"/>
      <c r="AO87" s="2"/>
    </row>
    <row r="88" spans="1:41" ht="20" x14ac:dyDescent="0.2">
      <c r="A88" s="85" t="s">
        <v>113</v>
      </c>
      <c r="B88" s="88"/>
      <c r="C88" s="55"/>
      <c r="D88" s="55"/>
      <c r="E88" s="55"/>
      <c r="F88" s="55"/>
      <c r="G88" s="55"/>
      <c r="H88" s="55"/>
      <c r="I88" s="55"/>
      <c r="U88" s="2"/>
      <c r="V88" s="2"/>
      <c r="W88" s="2"/>
      <c r="X88" s="2"/>
      <c r="Y88" s="2"/>
      <c r="Z88" s="2"/>
      <c r="AA88" s="2"/>
      <c r="AB88" s="2"/>
      <c r="AC88" s="2"/>
      <c r="AD88" s="2"/>
      <c r="AE88" s="2"/>
      <c r="AF88" s="2"/>
      <c r="AG88" s="2"/>
      <c r="AH88" s="2"/>
      <c r="AI88" s="2"/>
      <c r="AJ88" s="2"/>
      <c r="AK88" s="2"/>
      <c r="AL88" s="2"/>
      <c r="AM88" s="2"/>
      <c r="AN88" s="2"/>
      <c r="AO88" s="2"/>
    </row>
    <row r="89" spans="1:41" ht="20" x14ac:dyDescent="0.2">
      <c r="A89" s="85" t="s">
        <v>114</v>
      </c>
      <c r="B89" s="88"/>
      <c r="C89" s="55"/>
      <c r="D89" s="55"/>
      <c r="E89" s="55"/>
      <c r="F89" s="55"/>
      <c r="G89" s="55"/>
      <c r="H89" s="55"/>
      <c r="I89" s="55"/>
      <c r="U89" s="2"/>
      <c r="V89" s="2"/>
      <c r="W89" s="2"/>
      <c r="X89" s="2"/>
      <c r="Y89" s="2"/>
      <c r="Z89" s="2"/>
      <c r="AA89" s="2"/>
      <c r="AB89" s="2"/>
      <c r="AC89" s="2"/>
      <c r="AD89" s="2"/>
      <c r="AE89" s="2"/>
      <c r="AF89" s="2"/>
      <c r="AG89" s="2"/>
      <c r="AH89" s="2"/>
      <c r="AI89" s="2"/>
      <c r="AJ89" s="2"/>
      <c r="AK89" s="2"/>
      <c r="AL89" s="2"/>
      <c r="AM89" s="2"/>
      <c r="AN89" s="2"/>
      <c r="AO89" s="2"/>
    </row>
    <row r="90" spans="1:41" ht="20" x14ac:dyDescent="0.2">
      <c r="A90" s="85" t="s">
        <v>101</v>
      </c>
      <c r="B90" s="88"/>
      <c r="C90" s="55"/>
      <c r="D90" s="55"/>
      <c r="E90" s="55"/>
      <c r="F90" s="55"/>
      <c r="G90" s="55"/>
      <c r="H90" s="55"/>
      <c r="I90" s="55"/>
    </row>
    <row r="91" spans="1:41" ht="20" x14ac:dyDescent="0.2">
      <c r="A91" s="55"/>
      <c r="B91" s="88"/>
      <c r="C91" s="55"/>
      <c r="D91" s="55"/>
      <c r="E91" s="55"/>
      <c r="F91" s="55"/>
      <c r="G91" s="55"/>
      <c r="H91" s="55"/>
      <c r="I91" s="55"/>
    </row>
    <row r="92" spans="1:41" ht="20" x14ac:dyDescent="0.2">
      <c r="A92" s="85" t="s">
        <v>102</v>
      </c>
      <c r="B92" s="88"/>
      <c r="C92" s="55"/>
      <c r="D92" s="55"/>
      <c r="E92" s="55"/>
      <c r="F92" s="55"/>
      <c r="G92" s="55"/>
      <c r="H92" s="55"/>
      <c r="I92" s="55"/>
    </row>
    <row r="93" spans="1:41" ht="20" x14ac:dyDescent="0.2">
      <c r="A93" s="55"/>
      <c r="B93" s="88"/>
      <c r="C93" s="55"/>
      <c r="D93" s="55"/>
      <c r="E93" s="55"/>
      <c r="F93" s="55"/>
      <c r="G93" s="55"/>
      <c r="H93" s="55"/>
      <c r="I93" s="55"/>
      <c r="J93" s="55"/>
      <c r="K93" s="55"/>
      <c r="L93" s="55"/>
    </row>
    <row r="95" spans="1:41" ht="33" x14ac:dyDescent="0.2">
      <c r="C95" s="97"/>
      <c r="D95" s="97"/>
      <c r="E95" s="97"/>
      <c r="F95" s="97"/>
    </row>
  </sheetData>
  <mergeCells count="2">
    <mergeCell ref="A1:AK1"/>
    <mergeCell ref="A2:AK2"/>
  </mergeCells>
  <pageMargins left="0.25" right="0.25" top="0.75" bottom="0.75" header="0.3" footer="0.3"/>
  <pageSetup paperSize="8"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1CA7-0CA2-524E-8E19-09E1003354E5}">
  <dimension ref="A1:V70"/>
  <sheetViews>
    <sheetView tabSelected="1" topLeftCell="J31" zoomScale="125" workbookViewId="0">
      <selection activeCell="Q70" sqref="Q70"/>
    </sheetView>
  </sheetViews>
  <sheetFormatPr baseColWidth="10" defaultRowHeight="15" x14ac:dyDescent="0.2"/>
  <cols>
    <col min="14" max="14" width="13.33203125" customWidth="1"/>
    <col min="15" max="17" width="7.6640625" customWidth="1"/>
    <col min="18" max="18" width="8.5" customWidth="1"/>
    <col min="19" max="19" width="8.83203125" customWidth="1"/>
    <col min="20" max="20" width="7.6640625" customWidth="1"/>
    <col min="21" max="21" width="8.33203125" customWidth="1"/>
    <col min="22" max="22" width="12.1640625" bestFit="1" customWidth="1"/>
  </cols>
  <sheetData>
    <row r="1" spans="1:22" x14ac:dyDescent="0.2">
      <c r="B1" t="s">
        <v>142</v>
      </c>
    </row>
    <row r="2" spans="1:22" ht="24" x14ac:dyDescent="0.3">
      <c r="A2" t="s">
        <v>141</v>
      </c>
      <c r="B2" t="s">
        <v>143</v>
      </c>
      <c r="M2" s="109">
        <v>4.1868000000000002E-2</v>
      </c>
    </row>
    <row r="3" spans="1:22" x14ac:dyDescent="0.2">
      <c r="A3" t="s">
        <v>139</v>
      </c>
      <c r="B3" t="s">
        <v>140</v>
      </c>
    </row>
    <row r="4" spans="1:22" x14ac:dyDescent="0.2">
      <c r="G4" t="s">
        <v>145</v>
      </c>
      <c r="M4" t="s">
        <v>144</v>
      </c>
      <c r="Q4" t="s">
        <v>146</v>
      </c>
    </row>
    <row r="5" spans="1:22" x14ac:dyDescent="0.2">
      <c r="K5" t="s">
        <v>124</v>
      </c>
    </row>
    <row r="6" spans="1:22" x14ac:dyDescent="0.2">
      <c r="E6" t="s">
        <v>118</v>
      </c>
      <c r="F6" t="s">
        <v>3</v>
      </c>
      <c r="G6" t="s">
        <v>119</v>
      </c>
      <c r="H6" t="s">
        <v>120</v>
      </c>
      <c r="I6" t="s">
        <v>121</v>
      </c>
      <c r="J6" t="s">
        <v>34</v>
      </c>
      <c r="K6" t="s">
        <v>122</v>
      </c>
      <c r="O6" t="s">
        <v>118</v>
      </c>
      <c r="P6" t="s">
        <v>3</v>
      </c>
      <c r="Q6" t="s">
        <v>119</v>
      </c>
      <c r="R6" t="s">
        <v>120</v>
      </c>
      <c r="S6" t="s">
        <v>121</v>
      </c>
      <c r="T6" t="s">
        <v>34</v>
      </c>
      <c r="U6" t="s">
        <v>122</v>
      </c>
    </row>
    <row r="7" spans="1:22" x14ac:dyDescent="0.2">
      <c r="D7" t="s">
        <v>115</v>
      </c>
      <c r="E7">
        <v>1180.1250137797679</v>
      </c>
      <c r="F7">
        <v>14337.614728500001</v>
      </c>
      <c r="G7">
        <v>4305.5302500000007</v>
      </c>
      <c r="H7">
        <v>702.87524999999994</v>
      </c>
      <c r="I7">
        <v>28697.44485389</v>
      </c>
      <c r="J7">
        <v>0</v>
      </c>
      <c r="K7">
        <v>49223.590096169763</v>
      </c>
      <c r="L7">
        <v>49223.59009616977</v>
      </c>
      <c r="N7" t="s">
        <v>115</v>
      </c>
      <c r="O7" s="110">
        <f>E7*$M$2</f>
        <v>49.409474076931325</v>
      </c>
      <c r="P7" s="110">
        <f>F7*$M$2</f>
        <v>600.28725345283806</v>
      </c>
      <c r="Q7" s="110">
        <f>G7*$M$2</f>
        <v>180.26394050700003</v>
      </c>
      <c r="R7" s="110">
        <f>H7*$M$2</f>
        <v>29.427980967</v>
      </c>
      <c r="S7" s="110">
        <f>I7*$M$2</f>
        <v>1201.5046211426666</v>
      </c>
      <c r="T7" s="110">
        <f>J7*$M$2</f>
        <v>0</v>
      </c>
      <c r="U7" s="110">
        <f>K7*$M$2</f>
        <v>2060.893270146436</v>
      </c>
      <c r="V7" s="110"/>
    </row>
    <row r="8" spans="1:22" x14ac:dyDescent="0.2">
      <c r="D8" t="s">
        <v>116</v>
      </c>
      <c r="E8">
        <v>24825.564623764199</v>
      </c>
      <c r="F8">
        <v>0</v>
      </c>
      <c r="G8">
        <v>58844.159906199988</v>
      </c>
      <c r="H8">
        <v>41649.110249999998</v>
      </c>
      <c r="I8">
        <v>0</v>
      </c>
      <c r="J8">
        <v>524.12011999999993</v>
      </c>
      <c r="K8">
        <v>125853.0691675842</v>
      </c>
      <c r="L8">
        <v>125842.95489996418</v>
      </c>
      <c r="N8" t="s">
        <v>116</v>
      </c>
      <c r="O8" s="110">
        <f>E8*$M$2</f>
        <v>1039.3967396677597</v>
      </c>
      <c r="P8" s="110">
        <f>F8*$M$2</f>
        <v>0</v>
      </c>
      <c r="Q8" s="110">
        <f>G8*$M$2</f>
        <v>2463.6872869527811</v>
      </c>
      <c r="R8" s="110">
        <f>H8*$M$2</f>
        <v>1743.7649479470001</v>
      </c>
      <c r="S8" s="110">
        <f>I8*$M$2</f>
        <v>0</v>
      </c>
      <c r="T8" s="110">
        <f>J8*$M$2</f>
        <v>21.943861184159999</v>
      </c>
      <c r="U8" s="110">
        <f>K8*$M$2</f>
        <v>5269.2162999084157</v>
      </c>
      <c r="V8" s="110"/>
    </row>
    <row r="9" spans="1:22" x14ac:dyDescent="0.2">
      <c r="D9" t="s">
        <v>117</v>
      </c>
      <c r="E9">
        <v>396.65983589999996</v>
      </c>
      <c r="F9">
        <v>2.200095975</v>
      </c>
      <c r="G9">
        <v>9853.350648399999</v>
      </c>
      <c r="H9">
        <v>739.43099999999993</v>
      </c>
      <c r="I9">
        <v>0</v>
      </c>
      <c r="J9">
        <v>178.51707999999999</v>
      </c>
      <c r="K9">
        <v>11270.345023925</v>
      </c>
      <c r="L9">
        <v>11170.158660274999</v>
      </c>
      <c r="N9" t="s">
        <v>117</v>
      </c>
      <c r="O9" s="110">
        <f>E9*$M$2</f>
        <v>16.607354009461201</v>
      </c>
      <c r="P9" s="110">
        <f>F9*$M$2</f>
        <v>9.2113618281300005E-2</v>
      </c>
      <c r="Q9" s="110">
        <f>G9*$M$2</f>
        <v>412.5400849472112</v>
      </c>
      <c r="R9" s="110">
        <f>H9*$M$2</f>
        <v>30.958497108</v>
      </c>
      <c r="S9" s="110">
        <f>I9*$M$2</f>
        <v>0</v>
      </c>
      <c r="T9" s="110">
        <f>J9*$M$2</f>
        <v>7.4741531054400001</v>
      </c>
      <c r="U9" s="110">
        <f>K9*$M$2</f>
        <v>471.86680546169191</v>
      </c>
      <c r="V9" s="110"/>
    </row>
    <row r="10" spans="1:22" x14ac:dyDescent="0.2">
      <c r="D10" t="s">
        <v>123</v>
      </c>
      <c r="E10">
        <v>25639.668311368969</v>
      </c>
      <c r="F10">
        <v>14475.82786125</v>
      </c>
      <c r="G10">
        <v>47829.728642600006</v>
      </c>
      <c r="H10">
        <v>41523.504000000001</v>
      </c>
      <c r="I10">
        <v>28697.44485389</v>
      </c>
      <c r="J10">
        <v>345.60303999999996</v>
      </c>
      <c r="K10">
        <v>158422.03359883296</v>
      </c>
      <c r="L10">
        <v>158511.77670910896</v>
      </c>
      <c r="N10" s="111" t="s">
        <v>123</v>
      </c>
      <c r="O10" s="110">
        <f>E10*$M$2</f>
        <v>1073.4816328603961</v>
      </c>
      <c r="P10" s="110">
        <f>F10*$M$2</f>
        <v>606.07396089481506</v>
      </c>
      <c r="Q10" s="110">
        <f>G10*$M$2</f>
        <v>2002.5350788083772</v>
      </c>
      <c r="R10" s="110">
        <f>H10*$M$2</f>
        <v>1738.506065472</v>
      </c>
      <c r="S10" s="110">
        <f>I10*$M$2</f>
        <v>1201.5046211426666</v>
      </c>
      <c r="T10" s="110">
        <f>J10*$M$2</f>
        <v>14.46970807872</v>
      </c>
      <c r="U10" s="110">
        <f>K10*$M$2</f>
        <v>6632.8137027159391</v>
      </c>
      <c r="V10" s="110"/>
    </row>
    <row r="11" spans="1:22" x14ac:dyDescent="0.2">
      <c r="D11" t="s">
        <v>125</v>
      </c>
      <c r="N11" t="s">
        <v>150</v>
      </c>
      <c r="O11" s="110"/>
      <c r="P11" s="110"/>
      <c r="Q11" s="110"/>
      <c r="R11" s="110"/>
      <c r="S11" s="110"/>
      <c r="T11" s="110"/>
      <c r="U11" s="110"/>
      <c r="V11" s="110"/>
    </row>
    <row r="12" spans="1:22" x14ac:dyDescent="0.2">
      <c r="D12" t="s">
        <v>34</v>
      </c>
      <c r="E12">
        <v>-15562.18975253443</v>
      </c>
      <c r="F12">
        <v>-10028.199181561</v>
      </c>
      <c r="G12">
        <v>-541.05160000000001</v>
      </c>
      <c r="H12">
        <v>-11067.8205</v>
      </c>
      <c r="I12">
        <v>-21036.7755</v>
      </c>
      <c r="J12">
        <v>28478.804539999997</v>
      </c>
      <c r="K12">
        <v>-29757.231994095426</v>
      </c>
      <c r="L12">
        <v>-29757.231994095426</v>
      </c>
      <c r="N12" s="112" t="s">
        <v>34</v>
      </c>
      <c r="O12" s="110">
        <f>E12*$M$2</f>
        <v>-651.55776055911156</v>
      </c>
      <c r="P12" s="110">
        <f>F12*$M$2</f>
        <v>-419.86064333359599</v>
      </c>
      <c r="Q12" s="110">
        <f>G12*$M$2</f>
        <v>-22.652748388800003</v>
      </c>
      <c r="R12" s="110">
        <f>H12*$M$2</f>
        <v>-463.38750869400002</v>
      </c>
      <c r="S12" s="110">
        <f>I12*$M$2</f>
        <v>-880.76771663400007</v>
      </c>
      <c r="T12" s="110">
        <f>J12*$M$2</f>
        <v>1192.35058848072</v>
      </c>
      <c r="U12" s="110">
        <f>K12*$M$2</f>
        <v>-1245.8757891287873</v>
      </c>
      <c r="V12" s="110"/>
    </row>
    <row r="13" spans="1:22" x14ac:dyDescent="0.2">
      <c r="D13" t="s">
        <v>126</v>
      </c>
      <c r="G13">
        <v>36325.044605599993</v>
      </c>
      <c r="H13">
        <v>-531.12951375</v>
      </c>
      <c r="J13">
        <v>-224.16615691999999</v>
      </c>
      <c r="K13">
        <f>L13</f>
        <v>3116.2830299299872</v>
      </c>
      <c r="L13">
        <v>3116.2830299299872</v>
      </c>
      <c r="N13" s="112" t="s">
        <v>126</v>
      </c>
      <c r="O13" s="110">
        <f>E13*$M$2</f>
        <v>0</v>
      </c>
      <c r="P13" s="110">
        <f>F13*$M$2</f>
        <v>0</v>
      </c>
      <c r="Q13" s="110">
        <f>G13*$M$2</f>
        <v>1520.8569675472606</v>
      </c>
      <c r="R13" s="110">
        <f>H13*$M$2</f>
        <v>-22.237330481685003</v>
      </c>
      <c r="S13" s="110">
        <f>I13*$M$2</f>
        <v>0</v>
      </c>
      <c r="T13" s="110">
        <f>J13*$M$2</f>
        <v>-9.3853886579265602</v>
      </c>
      <c r="U13" s="110">
        <f>K13*$M$2</f>
        <v>130.47253789710871</v>
      </c>
      <c r="V13" s="110"/>
    </row>
    <row r="14" spans="1:22" x14ac:dyDescent="0.2">
      <c r="D14" t="s">
        <v>127</v>
      </c>
      <c r="E14">
        <v>8636.1511187205124</v>
      </c>
      <c r="F14">
        <v>4393.8129411841001</v>
      </c>
      <c r="G14">
        <v>45764.699398200013</v>
      </c>
      <c r="H14">
        <v>28553.313236250004</v>
      </c>
      <c r="I14">
        <v>9537.2000538899993</v>
      </c>
      <c r="J14">
        <v>24661.803483079995</v>
      </c>
      <c r="K14">
        <v>121546.98023132463</v>
      </c>
      <c r="L14">
        <v>121546.98023132462</v>
      </c>
      <c r="N14" t="s">
        <v>151</v>
      </c>
    </row>
    <row r="15" spans="1:22" x14ac:dyDescent="0.2">
      <c r="D15" t="s">
        <v>128</v>
      </c>
      <c r="E15">
        <v>6908.0800909739992</v>
      </c>
      <c r="F15">
        <v>2227.6891618239997</v>
      </c>
      <c r="G15">
        <v>3509.7386109999998</v>
      </c>
      <c r="H15">
        <v>9002.8120957503616</v>
      </c>
      <c r="I15">
        <v>3842.1431299999999</v>
      </c>
      <c r="J15">
        <v>11352.01769106</v>
      </c>
      <c r="K15">
        <v>36842.480780608355</v>
      </c>
      <c r="L15">
        <v>36842.480780608363</v>
      </c>
      <c r="O15" t="s">
        <v>118</v>
      </c>
      <c r="P15" t="s">
        <v>3</v>
      </c>
      <c r="Q15" t="s">
        <v>119</v>
      </c>
      <c r="R15" t="s">
        <v>120</v>
      </c>
      <c r="S15" t="s">
        <v>121</v>
      </c>
      <c r="T15" t="s">
        <v>34</v>
      </c>
      <c r="U15" t="s">
        <v>122</v>
      </c>
      <c r="V15" s="110"/>
    </row>
    <row r="16" spans="1:22" x14ac:dyDescent="0.2">
      <c r="D16" t="s">
        <v>129</v>
      </c>
      <c r="G16">
        <v>32744.480144500005</v>
      </c>
      <c r="H16">
        <v>201.06900000000002</v>
      </c>
      <c r="I16">
        <v>151.76330400000001</v>
      </c>
      <c r="J16">
        <v>155.43725999999998</v>
      </c>
      <c r="K16">
        <f>L16</f>
        <v>33252.749708500007</v>
      </c>
      <c r="L16">
        <v>33252.749708500007</v>
      </c>
      <c r="N16" t="s">
        <v>127</v>
      </c>
      <c r="O16" s="110">
        <f>E14*$M$2</f>
        <v>361.57837503859042</v>
      </c>
      <c r="P16" s="110">
        <f>F14*$M$2</f>
        <v>183.96016022149593</v>
      </c>
      <c r="Q16" s="110">
        <f>G14*$M$2</f>
        <v>1916.0764344038382</v>
      </c>
      <c r="R16" s="110">
        <f>H14*$M$2</f>
        <v>1195.4701185753152</v>
      </c>
      <c r="S16" s="110">
        <f>I14*$M$2</f>
        <v>399.30349185626653</v>
      </c>
      <c r="T16" s="110">
        <f>J14*$M$2</f>
        <v>1032.5403882295932</v>
      </c>
      <c r="U16" s="110">
        <f>K14*$M$2</f>
        <v>5088.9289683251</v>
      </c>
      <c r="V16" s="110"/>
    </row>
    <row r="17" spans="4:22" x14ac:dyDescent="0.2">
      <c r="D17" t="s">
        <v>130</v>
      </c>
      <c r="G17">
        <v>30963.680204500004</v>
      </c>
      <c r="H17">
        <v>66.09075</v>
      </c>
      <c r="I17">
        <v>151.76330400000001</v>
      </c>
      <c r="K17">
        <f>L17</f>
        <v>31181.534258500003</v>
      </c>
      <c r="L17">
        <v>31181.534258500003</v>
      </c>
      <c r="N17" t="s">
        <v>128</v>
      </c>
      <c r="O17" s="110">
        <f>E15*$M$2</f>
        <v>289.2274972488994</v>
      </c>
      <c r="P17" s="110">
        <f>F15*$M$2</f>
        <v>93.268889827247222</v>
      </c>
      <c r="Q17" s="110">
        <f>G15*$M$2</f>
        <v>146.94573616534799</v>
      </c>
      <c r="R17" s="110">
        <f>H15*$M$2</f>
        <v>376.92973682487616</v>
      </c>
      <c r="S17" s="110">
        <f>I15*$M$2</f>
        <v>160.86284856684</v>
      </c>
      <c r="T17" s="110">
        <f>J15*$M$2</f>
        <v>475.28627668930011</v>
      </c>
      <c r="U17" s="110">
        <f>K15*$M$2</f>
        <v>1542.5209853225108</v>
      </c>
      <c r="V17" s="110"/>
    </row>
    <row r="18" spans="4:22" x14ac:dyDescent="0.2">
      <c r="D18" t="s">
        <v>131</v>
      </c>
      <c r="E18">
        <v>1482.1041728800001</v>
      </c>
      <c r="F18">
        <v>1251.2656440000001</v>
      </c>
      <c r="G18">
        <v>387.25878949999998</v>
      </c>
      <c r="H18">
        <v>13997.304749999999</v>
      </c>
      <c r="I18">
        <v>3950.4825699999997</v>
      </c>
      <c r="J18">
        <v>5359.974079999999</v>
      </c>
      <c r="K18">
        <v>26428.390006379999</v>
      </c>
      <c r="L18">
        <v>26428.390006379999</v>
      </c>
      <c r="N18" t="s">
        <v>129</v>
      </c>
      <c r="O18" s="110">
        <f>E16*$M$2</f>
        <v>0</v>
      </c>
      <c r="P18" s="110">
        <f>F16*$M$2</f>
        <v>0</v>
      </c>
      <c r="Q18" s="110">
        <f>G16*$M$2</f>
        <v>1370.9458946899263</v>
      </c>
      <c r="R18" s="110">
        <f>H16*$M$2</f>
        <v>8.418356892000002</v>
      </c>
      <c r="S18" s="110">
        <f>I16*$M$2</f>
        <v>6.3540260118720004</v>
      </c>
      <c r="T18" s="110">
        <f>J16*$M$2</f>
        <v>6.5078472016799997</v>
      </c>
      <c r="U18" s="110">
        <f>K16*$M$2</f>
        <v>1392.2261247954784</v>
      </c>
      <c r="V18" s="110"/>
    </row>
    <row r="19" spans="4:22" x14ac:dyDescent="0.2">
      <c r="D19" t="s">
        <v>132</v>
      </c>
      <c r="E19">
        <v>186.43077439999999</v>
      </c>
      <c r="F19">
        <v>626.22135000000003</v>
      </c>
      <c r="G19">
        <v>394.87877550000002</v>
      </c>
      <c r="H19">
        <v>4393.2652499999995</v>
      </c>
      <c r="I19">
        <v>514.32000000000005</v>
      </c>
      <c r="J19">
        <v>6628.0801999999994</v>
      </c>
      <c r="K19">
        <v>12743.196349899999</v>
      </c>
      <c r="L19">
        <v>12743.196349899998</v>
      </c>
      <c r="N19" t="s">
        <v>130</v>
      </c>
      <c r="O19" s="110">
        <f>E17*$M$2</f>
        <v>0</v>
      </c>
      <c r="P19" s="110">
        <f>F17*$M$2</f>
        <v>0</v>
      </c>
      <c r="Q19" s="110">
        <f>G17*$M$2</f>
        <v>1296.3873628020062</v>
      </c>
      <c r="R19" s="110">
        <f>H17*$M$2</f>
        <v>2.7670875210000001</v>
      </c>
      <c r="S19" s="110">
        <f>I17*$M$2</f>
        <v>6.3540260118720004</v>
      </c>
      <c r="T19" s="110">
        <f>J17*$M$2</f>
        <v>0</v>
      </c>
      <c r="U19" s="110">
        <f>K17*$M$2</f>
        <v>1305.5084763348782</v>
      </c>
      <c r="V19" s="110"/>
    </row>
    <row r="20" spans="4:22" x14ac:dyDescent="0.2">
      <c r="D20" t="s">
        <v>133</v>
      </c>
      <c r="E20">
        <v>0</v>
      </c>
      <c r="F20">
        <v>0</v>
      </c>
      <c r="G20">
        <v>3197.3944499999998</v>
      </c>
      <c r="H20">
        <v>72.245249999999984</v>
      </c>
      <c r="I20">
        <v>1078.81</v>
      </c>
      <c r="J20">
        <v>1166.2941599999999</v>
      </c>
      <c r="K20">
        <v>5514.7438599999987</v>
      </c>
      <c r="L20">
        <v>5514.7438599999987</v>
      </c>
      <c r="N20" t="s">
        <v>131</v>
      </c>
      <c r="O20" s="110">
        <f>E18*$M$2</f>
        <v>62.052737510139849</v>
      </c>
      <c r="P20" s="110">
        <f>F18*$M$2</f>
        <v>52.387989982992003</v>
      </c>
      <c r="Q20" s="110">
        <f>G18*$M$2</f>
        <v>16.213750998786001</v>
      </c>
      <c r="R20" s="110">
        <f>H18*$M$2</f>
        <v>586.03915527300001</v>
      </c>
      <c r="S20" s="110">
        <f>I18*$M$2</f>
        <v>165.39880424076</v>
      </c>
      <c r="T20" s="110">
        <f>J18*$M$2</f>
        <v>224.41139478143998</v>
      </c>
      <c r="U20" s="110">
        <f>K18*$M$2</f>
        <v>1106.503832787118</v>
      </c>
      <c r="V20" s="110"/>
    </row>
    <row r="21" spans="4:22" x14ac:dyDescent="0.2">
      <c r="D21" t="s">
        <v>134</v>
      </c>
      <c r="G21">
        <v>5728.6501931999992</v>
      </c>
      <c r="H21">
        <v>886.61689049999995</v>
      </c>
      <c r="K21">
        <f>L21</f>
        <v>6615.2670836999987</v>
      </c>
      <c r="L21">
        <v>6615.2670836999987</v>
      </c>
      <c r="N21" t="s">
        <v>132</v>
      </c>
      <c r="O21" s="110">
        <f>E19*$M$2</f>
        <v>7.8054836625792001</v>
      </c>
      <c r="P21" s="110">
        <f>F19*$M$2</f>
        <v>26.218635481800003</v>
      </c>
      <c r="Q21" s="110">
        <f>G19*$M$2</f>
        <v>16.532784572634</v>
      </c>
      <c r="R21" s="110">
        <f>H19*$M$2</f>
        <v>183.937229487</v>
      </c>
      <c r="S21" s="110">
        <f>I19*$M$2</f>
        <v>21.533549760000003</v>
      </c>
      <c r="T21" s="110">
        <f>J19*$M$2</f>
        <v>277.50446181360002</v>
      </c>
      <c r="U21" s="110">
        <f>K19*$M$2</f>
        <v>533.53214477761321</v>
      </c>
      <c r="V21" s="110"/>
    </row>
    <row r="22" spans="4:22" x14ac:dyDescent="0.2">
      <c r="N22" t="s">
        <v>133</v>
      </c>
      <c r="O22" s="110">
        <f>E20*$M$2</f>
        <v>0</v>
      </c>
      <c r="P22" s="110">
        <f>F20*$M$2</f>
        <v>0</v>
      </c>
      <c r="Q22" s="110">
        <f>G20*$M$2</f>
        <v>133.86851083260001</v>
      </c>
      <c r="R22" s="110">
        <f>H20*$M$2</f>
        <v>3.0247641269999996</v>
      </c>
      <c r="S22" s="110">
        <f>I20*$M$2</f>
        <v>45.167617079999999</v>
      </c>
      <c r="T22" s="110">
        <f>J20*$M$2</f>
        <v>48.83040389088</v>
      </c>
      <c r="U22" s="110">
        <f>K20*$M$2</f>
        <v>230.89129593047997</v>
      </c>
      <c r="V22" s="110"/>
    </row>
    <row r="23" spans="4:22" x14ac:dyDescent="0.2">
      <c r="E23" t="s">
        <v>136</v>
      </c>
      <c r="F23" t="s">
        <v>33</v>
      </c>
      <c r="G23" t="s">
        <v>137</v>
      </c>
      <c r="H23" t="s">
        <v>37</v>
      </c>
      <c r="I23" t="s">
        <v>138</v>
      </c>
      <c r="N23" t="s">
        <v>134</v>
      </c>
      <c r="O23" s="110">
        <f>E21*$M$2</f>
        <v>0</v>
      </c>
      <c r="P23" s="110">
        <f>F21*$M$2</f>
        <v>0</v>
      </c>
      <c r="Q23" s="110">
        <f>G21*$M$2</f>
        <v>239.84712628889758</v>
      </c>
      <c r="R23" s="110">
        <f>H21*$M$2</f>
        <v>37.120875971453998</v>
      </c>
      <c r="S23" s="110">
        <f>I21*$M$2</f>
        <v>0</v>
      </c>
      <c r="T23" s="110">
        <f>J21*$M$2</f>
        <v>0</v>
      </c>
      <c r="U23" s="110">
        <f>K21*$M$2</f>
        <v>276.96800226035157</v>
      </c>
      <c r="V23" s="110"/>
    </row>
    <row r="24" spans="4:22" x14ac:dyDescent="0.2">
      <c r="D24" t="s">
        <v>135</v>
      </c>
      <c r="E24">
        <v>5504.2106999999996</v>
      </c>
      <c r="F24">
        <v>2933.3782999999999</v>
      </c>
      <c r="G24">
        <v>12383.55</v>
      </c>
      <c r="H24">
        <v>2767.97</v>
      </c>
      <c r="I24">
        <v>5108.3358538900002</v>
      </c>
      <c r="J24">
        <v>28697.44485389</v>
      </c>
      <c r="O24" s="110"/>
      <c r="P24" s="110"/>
      <c r="Q24" s="110"/>
      <c r="R24" s="110"/>
      <c r="S24" s="110"/>
      <c r="T24" s="110"/>
      <c r="U24" s="110"/>
      <c r="V24" s="110"/>
    </row>
    <row r="25" spans="4:22" x14ac:dyDescent="0.2">
      <c r="O25" s="110" t="s">
        <v>136</v>
      </c>
      <c r="P25" s="110" t="s">
        <v>33</v>
      </c>
      <c r="Q25" s="110" t="s">
        <v>137</v>
      </c>
      <c r="R25" s="110" t="s">
        <v>37</v>
      </c>
      <c r="S25" s="110" t="s">
        <v>138</v>
      </c>
      <c r="T25" s="110" t="s">
        <v>122</v>
      </c>
      <c r="U25" s="110"/>
      <c r="V25" s="110"/>
    </row>
    <row r="26" spans="4:22" x14ac:dyDescent="0.2">
      <c r="N26" t="s">
        <v>135</v>
      </c>
      <c r="O26" s="110">
        <f>E24*$M$2</f>
        <v>230.45029358759999</v>
      </c>
      <c r="P26" s="110">
        <f>F24*$M$2</f>
        <v>122.8146826644</v>
      </c>
      <c r="Q26" s="110">
        <f>G24*$M$2</f>
        <v>518.47447139999997</v>
      </c>
      <c r="R26" s="110">
        <f>H24*$M$2</f>
        <v>115.88936796</v>
      </c>
      <c r="S26" s="110">
        <f>I24*$M$2</f>
        <v>213.87580553066655</v>
      </c>
      <c r="T26" s="110">
        <f>J24*$M$2</f>
        <v>1201.5046211426666</v>
      </c>
      <c r="U26" s="110"/>
    </row>
    <row r="27" spans="4:22" x14ac:dyDescent="0.2">
      <c r="E27" t="s">
        <v>147</v>
      </c>
      <c r="F27" t="s">
        <v>148</v>
      </c>
      <c r="G27" t="s">
        <v>149</v>
      </c>
    </row>
    <row r="28" spans="4:22" x14ac:dyDescent="0.2">
      <c r="D28" t="s">
        <v>126</v>
      </c>
      <c r="E28">
        <v>-37381.233750000007</v>
      </c>
      <c r="F28">
        <v>41591.522450599994</v>
      </c>
      <c r="G28">
        <v>-531.12951375</v>
      </c>
    </row>
    <row r="29" spans="4:22" x14ac:dyDescent="0.2">
      <c r="P29" t="s">
        <v>147</v>
      </c>
      <c r="Q29" t="s">
        <v>148</v>
      </c>
      <c r="R29" t="s">
        <v>149</v>
      </c>
    </row>
    <row r="30" spans="4:22" x14ac:dyDescent="0.2">
      <c r="O30" t="s">
        <v>126</v>
      </c>
      <c r="P30">
        <f>E28*$M$2</f>
        <v>-1565.0774946450003</v>
      </c>
      <c r="Q30">
        <f>F28*$M$2</f>
        <v>1741.3538619617207</v>
      </c>
      <c r="R30">
        <f>G28*$M$2</f>
        <v>-22.237330481685003</v>
      </c>
    </row>
    <row r="36" spans="14:21" ht="16" thickBot="1" x14ac:dyDescent="0.25">
      <c r="N36" s="173" t="s">
        <v>159</v>
      </c>
      <c r="O36" s="151" t="s">
        <v>152</v>
      </c>
      <c r="P36" s="151" t="str">
        <f>Q6</f>
        <v>Petrol</v>
      </c>
      <c r="Q36" s="151" t="str">
        <f>R6</f>
        <v>Gaz</v>
      </c>
      <c r="R36" s="152" t="str">
        <f>S6</f>
        <v>Yenilenebilir</v>
      </c>
      <c r="S36" s="151" t="str">
        <f>T6</f>
        <v>Elektrik</v>
      </c>
      <c r="T36" s="122" t="str">
        <f>U6</f>
        <v>Toplam</v>
      </c>
    </row>
    <row r="37" spans="14:21" x14ac:dyDescent="0.2">
      <c r="N37" s="129" t="s">
        <v>153</v>
      </c>
      <c r="O37" s="130">
        <f>O7+P7</f>
        <v>649.69672752976942</v>
      </c>
      <c r="P37" s="131">
        <f t="shared" ref="P37:T37" si="0">Q7</f>
        <v>180.26394050700003</v>
      </c>
      <c r="Q37" s="131">
        <f t="shared" si="0"/>
        <v>29.427980967</v>
      </c>
      <c r="R37" s="131">
        <f t="shared" si="0"/>
        <v>1201.5046211426666</v>
      </c>
      <c r="S37" s="132">
        <f t="shared" si="0"/>
        <v>0</v>
      </c>
      <c r="T37" s="133">
        <f t="shared" si="0"/>
        <v>2060.893270146436</v>
      </c>
    </row>
    <row r="38" spans="14:21" x14ac:dyDescent="0.2">
      <c r="N38" s="129" t="s">
        <v>154</v>
      </c>
      <c r="O38" s="134">
        <f t="shared" ref="O38:O40" si="1">O8+P8</f>
        <v>1039.3967396677597</v>
      </c>
      <c r="P38" s="135">
        <f t="shared" ref="P38:T38" si="2">Q8</f>
        <v>2463.6872869527811</v>
      </c>
      <c r="Q38" s="135">
        <f t="shared" si="2"/>
        <v>1743.7649479470001</v>
      </c>
      <c r="R38" s="135">
        <f t="shared" si="2"/>
        <v>0</v>
      </c>
      <c r="S38" s="136">
        <f t="shared" si="2"/>
        <v>21.943861184159999</v>
      </c>
      <c r="T38" s="133">
        <f t="shared" si="2"/>
        <v>5269.2162999084157</v>
      </c>
    </row>
    <row r="39" spans="14:21" x14ac:dyDescent="0.2">
      <c r="N39" s="129" t="s">
        <v>155</v>
      </c>
      <c r="O39" s="134">
        <f t="shared" si="1"/>
        <v>16.6994676277425</v>
      </c>
      <c r="P39" s="135">
        <f t="shared" ref="P39:T39" si="3">Q9</f>
        <v>412.5400849472112</v>
      </c>
      <c r="Q39" s="135">
        <f t="shared" si="3"/>
        <v>30.958497108</v>
      </c>
      <c r="R39" s="135">
        <f t="shared" si="3"/>
        <v>0</v>
      </c>
      <c r="S39" s="136">
        <f t="shared" si="3"/>
        <v>7.4741531054400001</v>
      </c>
      <c r="T39" s="133">
        <f t="shared" si="3"/>
        <v>471.86680546169191</v>
      </c>
    </row>
    <row r="40" spans="14:21" x14ac:dyDescent="0.2">
      <c r="N40" s="123" t="s">
        <v>156</v>
      </c>
      <c r="O40" s="127">
        <f t="shared" si="1"/>
        <v>1679.5555937552112</v>
      </c>
      <c r="P40" s="126">
        <f t="shared" ref="P40:T40" si="4">Q10</f>
        <v>2002.5350788083772</v>
      </c>
      <c r="Q40" s="126">
        <f t="shared" si="4"/>
        <v>1738.506065472</v>
      </c>
      <c r="R40" s="126">
        <f t="shared" si="4"/>
        <v>1201.5046211426666</v>
      </c>
      <c r="S40" s="128">
        <f t="shared" si="4"/>
        <v>14.46970807872</v>
      </c>
      <c r="T40" s="124">
        <f t="shared" si="4"/>
        <v>6632.8137027159391</v>
      </c>
      <c r="U40" t="s">
        <v>166</v>
      </c>
    </row>
    <row r="41" spans="14:21" x14ac:dyDescent="0.2">
      <c r="N41" s="137" t="s">
        <v>157</v>
      </c>
      <c r="O41" s="138">
        <f>O12+P12</f>
        <v>-1071.4184038927076</v>
      </c>
      <c r="P41" s="139">
        <f t="shared" ref="P41:T41" si="5">Q12</f>
        <v>-22.652748388800003</v>
      </c>
      <c r="Q41" s="139">
        <f t="shared" si="5"/>
        <v>-463.38750869400002</v>
      </c>
      <c r="R41" s="139">
        <f t="shared" si="5"/>
        <v>-880.76771663400007</v>
      </c>
      <c r="S41" s="140">
        <f t="shared" si="5"/>
        <v>1192.35058848072</v>
      </c>
      <c r="T41" s="141">
        <f t="shared" si="5"/>
        <v>-1245.8757891287873</v>
      </c>
      <c r="U41" s="113">
        <f>R41+Q41+P41+O41</f>
        <v>-2438.2263776095078</v>
      </c>
    </row>
    <row r="42" spans="14:21" x14ac:dyDescent="0.2">
      <c r="N42" s="137" t="s">
        <v>158</v>
      </c>
      <c r="O42" s="138">
        <f>O13+P13</f>
        <v>0</v>
      </c>
      <c r="P42" s="139">
        <f t="shared" ref="P42:S42" si="6">Q13</f>
        <v>1520.8569675472606</v>
      </c>
      <c r="Q42" s="139">
        <f t="shared" si="6"/>
        <v>-22.237330481685003</v>
      </c>
      <c r="R42" s="139">
        <f t="shared" si="6"/>
        <v>0</v>
      </c>
      <c r="S42" s="140">
        <f t="shared" si="6"/>
        <v>-9.3853886579265602</v>
      </c>
      <c r="T42" s="141">
        <f>U13</f>
        <v>130.47253789710871</v>
      </c>
    </row>
    <row r="43" spans="14:21" x14ac:dyDescent="0.2">
      <c r="N43" s="153" t="s">
        <v>127</v>
      </c>
      <c r="O43" s="127">
        <f>O16+P16</f>
        <v>545.53853526008629</v>
      </c>
      <c r="P43" s="126">
        <f t="shared" ref="P43:T43" si="7">Q16</f>
        <v>1916.0764344038382</v>
      </c>
      <c r="Q43" s="126">
        <f t="shared" si="7"/>
        <v>1195.4701185753152</v>
      </c>
      <c r="R43" s="126">
        <f t="shared" si="7"/>
        <v>399.30349185626653</v>
      </c>
      <c r="S43" s="128">
        <f t="shared" si="7"/>
        <v>1032.5403882295932</v>
      </c>
      <c r="T43" s="124">
        <f t="shared" si="7"/>
        <v>5088.9289683251</v>
      </c>
    </row>
    <row r="44" spans="14:21" x14ac:dyDescent="0.2">
      <c r="N44" s="142" t="s">
        <v>128</v>
      </c>
      <c r="O44" s="143">
        <f>O17+P17</f>
        <v>382.49638707614662</v>
      </c>
      <c r="P44" s="144">
        <f t="shared" ref="P44:T44" si="8">Q17</f>
        <v>146.94573616534799</v>
      </c>
      <c r="Q44" s="144">
        <f t="shared" si="8"/>
        <v>376.92973682487616</v>
      </c>
      <c r="R44" s="144">
        <f t="shared" si="8"/>
        <v>160.86284856684</v>
      </c>
      <c r="S44" s="145">
        <f t="shared" si="8"/>
        <v>475.28627668930011</v>
      </c>
      <c r="T44" s="146">
        <f t="shared" si="8"/>
        <v>1542.5209853225108</v>
      </c>
    </row>
    <row r="45" spans="14:21" x14ac:dyDescent="0.2">
      <c r="N45" s="142" t="s">
        <v>129</v>
      </c>
      <c r="O45" s="143">
        <f>O18+P18</f>
        <v>0</v>
      </c>
      <c r="P45" s="144">
        <f t="shared" ref="P45:T45" si="9">Q18</f>
        <v>1370.9458946899263</v>
      </c>
      <c r="Q45" s="144">
        <f t="shared" si="9"/>
        <v>8.418356892000002</v>
      </c>
      <c r="R45" s="144">
        <f t="shared" si="9"/>
        <v>6.3540260118720004</v>
      </c>
      <c r="S45" s="145">
        <f t="shared" si="9"/>
        <v>6.5078472016799997</v>
      </c>
      <c r="T45" s="146">
        <f t="shared" si="9"/>
        <v>1392.2261247954784</v>
      </c>
    </row>
    <row r="46" spans="14:21" x14ac:dyDescent="0.2">
      <c r="N46" s="147" t="s">
        <v>130</v>
      </c>
      <c r="O46" s="143">
        <f>O19+P19</f>
        <v>0</v>
      </c>
      <c r="P46" s="144">
        <f t="shared" ref="P46:T46" si="10">Q19</f>
        <v>1296.3873628020062</v>
      </c>
      <c r="Q46" s="144">
        <f t="shared" si="10"/>
        <v>2.7670875210000001</v>
      </c>
      <c r="R46" s="144">
        <f t="shared" si="10"/>
        <v>6.3540260118720004</v>
      </c>
      <c r="S46" s="145">
        <f t="shared" si="10"/>
        <v>0</v>
      </c>
      <c r="T46" s="146">
        <f t="shared" si="10"/>
        <v>1305.5084763348782</v>
      </c>
    </row>
    <row r="47" spans="14:21" x14ac:dyDescent="0.2">
      <c r="N47" s="142" t="s">
        <v>131</v>
      </c>
      <c r="O47" s="143">
        <f>O20+P20</f>
        <v>114.44072749313185</v>
      </c>
      <c r="P47" s="144">
        <f t="shared" ref="P47:T47" si="11">Q20</f>
        <v>16.213750998786001</v>
      </c>
      <c r="Q47" s="144">
        <f t="shared" si="11"/>
        <v>586.03915527300001</v>
      </c>
      <c r="R47" s="144">
        <f t="shared" si="11"/>
        <v>165.39880424076</v>
      </c>
      <c r="S47" s="145">
        <f t="shared" si="11"/>
        <v>224.41139478143998</v>
      </c>
      <c r="T47" s="146">
        <f t="shared" si="11"/>
        <v>1106.503832787118</v>
      </c>
    </row>
    <row r="48" spans="14:21" x14ac:dyDescent="0.2">
      <c r="N48" s="142" t="s">
        <v>132</v>
      </c>
      <c r="O48" s="143">
        <f>O21+P21</f>
        <v>34.024119144379206</v>
      </c>
      <c r="P48" s="144">
        <f t="shared" ref="P48:T48" si="12">Q21</f>
        <v>16.532784572634</v>
      </c>
      <c r="Q48" s="144">
        <f t="shared" si="12"/>
        <v>183.937229487</v>
      </c>
      <c r="R48" s="144">
        <f t="shared" si="12"/>
        <v>21.533549760000003</v>
      </c>
      <c r="S48" s="145">
        <f t="shared" si="12"/>
        <v>277.50446181360002</v>
      </c>
      <c r="T48" s="146">
        <f t="shared" si="12"/>
        <v>533.53214477761321</v>
      </c>
    </row>
    <row r="49" spans="14:21" x14ac:dyDescent="0.2">
      <c r="N49" s="142" t="s">
        <v>133</v>
      </c>
      <c r="O49" s="143">
        <f>O22+P22</f>
        <v>0</v>
      </c>
      <c r="P49" s="144">
        <f t="shared" ref="P49:T49" si="13">Q22</f>
        <v>133.86851083260001</v>
      </c>
      <c r="Q49" s="144">
        <f t="shared" si="13"/>
        <v>3.0247641269999996</v>
      </c>
      <c r="R49" s="144">
        <f t="shared" si="13"/>
        <v>45.167617079999999</v>
      </c>
      <c r="S49" s="145">
        <f t="shared" si="13"/>
        <v>48.83040389088</v>
      </c>
      <c r="T49" s="146">
        <f t="shared" si="13"/>
        <v>230.89129593047997</v>
      </c>
    </row>
    <row r="50" spans="14:21" ht="16" thickBot="1" x14ac:dyDescent="0.25">
      <c r="N50" s="142" t="s">
        <v>134</v>
      </c>
      <c r="O50" s="148">
        <f>O23+P23</f>
        <v>0</v>
      </c>
      <c r="P50" s="149">
        <f t="shared" ref="P50:T50" si="14">Q23</f>
        <v>239.84712628889758</v>
      </c>
      <c r="Q50" s="149">
        <f t="shared" si="14"/>
        <v>37.120875971453998</v>
      </c>
      <c r="R50" s="149">
        <f t="shared" si="14"/>
        <v>0</v>
      </c>
      <c r="S50" s="150">
        <f t="shared" si="14"/>
        <v>0</v>
      </c>
      <c r="T50" s="146">
        <f t="shared" si="14"/>
        <v>276.96800226035157</v>
      </c>
    </row>
    <row r="54" spans="14:21" ht="16" thickBot="1" x14ac:dyDescent="0.25">
      <c r="N54" s="125" t="s">
        <v>165</v>
      </c>
      <c r="O54" s="190" t="s">
        <v>152</v>
      </c>
      <c r="P54" s="190" t="s">
        <v>119</v>
      </c>
      <c r="Q54" s="190" t="s">
        <v>120</v>
      </c>
      <c r="R54" s="192" t="s">
        <v>121</v>
      </c>
      <c r="S54" s="190" t="s">
        <v>34</v>
      </c>
      <c r="T54" s="122" t="s">
        <v>122</v>
      </c>
      <c r="U54" s="172" t="s">
        <v>164</v>
      </c>
    </row>
    <row r="55" spans="14:21" x14ac:dyDescent="0.2">
      <c r="N55" s="129" t="s">
        <v>153</v>
      </c>
      <c r="O55" s="163">
        <f>O37/$T37</f>
        <v>0.31525006022442176</v>
      </c>
      <c r="P55" s="164">
        <f t="shared" ref="P55:T55" si="15">P37/$T37</f>
        <v>8.7468838448966094E-2</v>
      </c>
      <c r="Q55" s="164">
        <f t="shared" si="15"/>
        <v>1.4279235801914675E-2</v>
      </c>
      <c r="R55" s="183">
        <f t="shared" si="15"/>
        <v>0.58300186552469757</v>
      </c>
      <c r="S55" s="165">
        <f t="shared" si="15"/>
        <v>0</v>
      </c>
      <c r="T55" s="166">
        <f t="shared" si="15"/>
        <v>1</v>
      </c>
      <c r="U55" s="167">
        <f t="shared" ref="U55:U57" si="16">T37/$T$40</f>
        <v>0.31071176766242686</v>
      </c>
    </row>
    <row r="56" spans="14:21" x14ac:dyDescent="0.2">
      <c r="N56" s="129" t="s">
        <v>154</v>
      </c>
      <c r="O56" s="168">
        <f t="shared" ref="O56:T56" si="17">O38/$T38</f>
        <v>0.1972583170832872</v>
      </c>
      <c r="P56" s="184">
        <f t="shared" si="17"/>
        <v>0.46756237488212476</v>
      </c>
      <c r="Q56" s="169">
        <f t="shared" si="17"/>
        <v>0.33093440251775363</v>
      </c>
      <c r="R56" s="169">
        <f t="shared" si="17"/>
        <v>0</v>
      </c>
      <c r="S56" s="170">
        <f t="shared" si="17"/>
        <v>4.1645398357515531E-3</v>
      </c>
      <c r="T56" s="166">
        <f t="shared" si="17"/>
        <v>1</v>
      </c>
      <c r="U56" s="171">
        <f t="shared" si="16"/>
        <v>0.7944164476910951</v>
      </c>
    </row>
    <row r="57" spans="14:21" x14ac:dyDescent="0.2">
      <c r="N57" s="129" t="s">
        <v>155</v>
      </c>
      <c r="O57" s="168">
        <f>O39/$T39</f>
        <v>3.5390214853963133E-2</v>
      </c>
      <c r="P57" s="184">
        <f t="shared" ref="P57:T57" si="18">P39/$T39</f>
        <v>0.87427231619644608</v>
      </c>
      <c r="Q57" s="169">
        <f t="shared" si="18"/>
        <v>6.560855044191774E-2</v>
      </c>
      <c r="R57" s="169">
        <f t="shared" si="18"/>
        <v>0</v>
      </c>
      <c r="S57" s="170">
        <f t="shared" si="18"/>
        <v>1.583953992721953E-2</v>
      </c>
      <c r="T57" s="166">
        <f t="shared" si="18"/>
        <v>1</v>
      </c>
      <c r="U57" s="171">
        <f t="shared" si="16"/>
        <v>7.1141272258027771E-2</v>
      </c>
    </row>
    <row r="58" spans="14:21" x14ac:dyDescent="0.2">
      <c r="N58" s="123" t="s">
        <v>156</v>
      </c>
      <c r="O58" s="154">
        <f t="shared" ref="O58:T58" si="19">O40/$T40</f>
        <v>0.25321917198842525</v>
      </c>
      <c r="P58" s="185">
        <f t="shared" si="19"/>
        <v>0.30191336114089845</v>
      </c>
      <c r="Q58" s="155">
        <f t="shared" si="19"/>
        <v>0.26210687400433602</v>
      </c>
      <c r="R58" s="155">
        <f t="shared" si="19"/>
        <v>0.18114554018767123</v>
      </c>
      <c r="S58" s="156">
        <f t="shared" si="19"/>
        <v>2.1815339201815796E-3</v>
      </c>
      <c r="T58" s="157">
        <f t="shared" si="19"/>
        <v>1</v>
      </c>
      <c r="U58" s="158">
        <f>T40/$T$40</f>
        <v>1</v>
      </c>
    </row>
    <row r="59" spans="14:21" x14ac:dyDescent="0.2">
      <c r="N59" s="137" t="s">
        <v>157</v>
      </c>
      <c r="O59" s="159">
        <f t="shared" ref="O59:Q59" si="20">O41/$U41</f>
        <v>0.43942531904816418</v>
      </c>
      <c r="P59" s="159">
        <f t="shared" si="20"/>
        <v>9.290666607835351E-3</v>
      </c>
      <c r="Q59" s="159">
        <f t="shared" si="20"/>
        <v>0.19005106045498352</v>
      </c>
      <c r="R59" s="159">
        <f>R41/$U41</f>
        <v>0.36123295388901688</v>
      </c>
      <c r="S59" s="160">
        <f t="shared" ref="O59:T59" si="21">S41/$T41</f>
        <v>-0.95703809230814552</v>
      </c>
      <c r="T59" s="161">
        <f t="shared" si="21"/>
        <v>1</v>
      </c>
      <c r="U59" s="162">
        <f>T41/$T$40</f>
        <v>-0.1878351850314503</v>
      </c>
    </row>
    <row r="60" spans="14:21" x14ac:dyDescent="0.2">
      <c r="N60" s="153" t="s">
        <v>127</v>
      </c>
      <c r="O60" s="154">
        <f>O43/$T43</f>
        <v>0.10720105127339542</v>
      </c>
      <c r="P60" s="185">
        <f t="shared" ref="P60:T60" si="22">P43/$T43</f>
        <v>0.37651860466711706</v>
      </c>
      <c r="Q60" s="155">
        <f t="shared" si="22"/>
        <v>0.23491585872317172</v>
      </c>
      <c r="R60" s="155">
        <f t="shared" si="22"/>
        <v>7.8465133693482819E-2</v>
      </c>
      <c r="S60" s="156">
        <f t="shared" si="22"/>
        <v>0.20289935164283288</v>
      </c>
      <c r="T60" s="157">
        <f t="shared" si="22"/>
        <v>1</v>
      </c>
      <c r="U60" s="158">
        <f>T43/$T$40</f>
        <v>0.76723532371206737</v>
      </c>
    </row>
    <row r="61" spans="14:21" x14ac:dyDescent="0.2">
      <c r="N61" s="142" t="s">
        <v>128</v>
      </c>
      <c r="O61" s="186">
        <f t="shared" ref="O61:T61" si="23">O44/$T44</f>
        <v>0.24796835227248085</v>
      </c>
      <c r="P61" s="175">
        <f t="shared" si="23"/>
        <v>9.5263362744218705E-2</v>
      </c>
      <c r="Q61" s="175">
        <f t="shared" si="23"/>
        <v>0.24435955193573433</v>
      </c>
      <c r="R61" s="175">
        <f t="shared" si="23"/>
        <v>0.1042856791560646</v>
      </c>
      <c r="S61" s="176">
        <f t="shared" si="23"/>
        <v>0.30812305389150157</v>
      </c>
      <c r="T61" s="177">
        <f t="shared" si="23"/>
        <v>1</v>
      </c>
      <c r="U61" s="178">
        <f t="shared" ref="U61:U67" si="24">T44/$T$40</f>
        <v>0.23255906986968358</v>
      </c>
    </row>
    <row r="62" spans="14:21" x14ac:dyDescent="0.2">
      <c r="N62" s="142" t="s">
        <v>129</v>
      </c>
      <c r="O62" s="174">
        <f t="shared" ref="O62:T62" si="25">O45/$T45</f>
        <v>0</v>
      </c>
      <c r="P62" s="187">
        <f t="shared" si="25"/>
        <v>0.98471496136543313</v>
      </c>
      <c r="Q62" s="175">
        <f t="shared" si="25"/>
        <v>6.0466879209271265E-3</v>
      </c>
      <c r="R62" s="175">
        <f t="shared" si="25"/>
        <v>4.5639324666497142E-3</v>
      </c>
      <c r="S62" s="176">
        <f t="shared" si="25"/>
        <v>4.6744182469898839E-3</v>
      </c>
      <c r="T62" s="177">
        <f t="shared" si="25"/>
        <v>1</v>
      </c>
      <c r="U62" s="178">
        <f t="shared" si="24"/>
        <v>0.20989977816283359</v>
      </c>
    </row>
    <row r="63" spans="14:21" x14ac:dyDescent="0.2">
      <c r="N63" s="188" t="s">
        <v>130</v>
      </c>
      <c r="O63" s="174">
        <f t="shared" ref="O63:T63" si="26">O46/$T46</f>
        <v>0</v>
      </c>
      <c r="P63" s="187">
        <f t="shared" si="26"/>
        <v>0.99301336322344014</v>
      </c>
      <c r="Q63" s="175">
        <f t="shared" si="26"/>
        <v>2.1195477250124032E-3</v>
      </c>
      <c r="R63" s="175">
        <f t="shared" si="26"/>
        <v>4.8670890515475429E-3</v>
      </c>
      <c r="S63" s="176">
        <f t="shared" si="26"/>
        <v>0</v>
      </c>
      <c r="T63" s="177">
        <f t="shared" si="26"/>
        <v>1</v>
      </c>
      <c r="U63" s="178">
        <f t="shared" si="24"/>
        <v>0.1968257416607844</v>
      </c>
    </row>
    <row r="64" spans="14:21" x14ac:dyDescent="0.2">
      <c r="N64" s="142" t="s">
        <v>131</v>
      </c>
      <c r="O64" s="174">
        <f t="shared" ref="O64:T64" si="27">O47/$T47</f>
        <v>0.10342551385915469</v>
      </c>
      <c r="P64" s="175">
        <f t="shared" si="27"/>
        <v>1.4653135866638602E-2</v>
      </c>
      <c r="Q64" s="187">
        <f t="shared" si="27"/>
        <v>0.52963138301731394</v>
      </c>
      <c r="R64" s="175">
        <f t="shared" si="27"/>
        <v>0.14947874498016434</v>
      </c>
      <c r="S64" s="176">
        <f t="shared" si="27"/>
        <v>0.20281122227672829</v>
      </c>
      <c r="T64" s="177">
        <f t="shared" si="27"/>
        <v>1</v>
      </c>
      <c r="U64" s="178">
        <f t="shared" si="24"/>
        <v>0.16682269130128555</v>
      </c>
    </row>
    <row r="65" spans="14:21" x14ac:dyDescent="0.2">
      <c r="N65" s="142" t="s">
        <v>132</v>
      </c>
      <c r="O65" s="174">
        <f t="shared" ref="O65:T65" si="28">O48/$T48</f>
        <v>6.3771451218859798E-2</v>
      </c>
      <c r="P65" s="175">
        <f t="shared" si="28"/>
        <v>3.098741984801158E-2</v>
      </c>
      <c r="Q65" s="175">
        <f t="shared" si="28"/>
        <v>0.34475379091482611</v>
      </c>
      <c r="R65" s="175">
        <f t="shared" si="28"/>
        <v>4.0360360609529189E-2</v>
      </c>
      <c r="S65" s="189">
        <f t="shared" si="28"/>
        <v>0.52012697740877334</v>
      </c>
      <c r="T65" s="177">
        <f t="shared" si="28"/>
        <v>1</v>
      </c>
      <c r="U65" s="178">
        <f t="shared" si="24"/>
        <v>8.0438282860130342E-2</v>
      </c>
    </row>
    <row r="66" spans="14:21" x14ac:dyDescent="0.2">
      <c r="N66" s="142" t="s">
        <v>133</v>
      </c>
      <c r="O66" s="174">
        <f>O49/$T49</f>
        <v>0</v>
      </c>
      <c r="P66" s="187">
        <f>P49/$T49</f>
        <v>0.57979020080907273</v>
      </c>
      <c r="Q66" s="175">
        <f>Q49/$T49</f>
        <v>1.3100381782736143E-2</v>
      </c>
      <c r="R66" s="175">
        <f>R49/$T49</f>
        <v>0.195622866154295</v>
      </c>
      <c r="S66" s="176">
        <f>S49/$T49</f>
        <v>0.21148655125389634</v>
      </c>
      <c r="T66" s="177">
        <f>T49/$T49</f>
        <v>1</v>
      </c>
      <c r="U66" s="178">
        <f t="shared" si="24"/>
        <v>3.4810459976576287E-2</v>
      </c>
    </row>
    <row r="67" spans="14:21" ht="16" thickBot="1" x14ac:dyDescent="0.25">
      <c r="N67" s="142" t="s">
        <v>134</v>
      </c>
      <c r="O67" s="179">
        <f>O50/$T50</f>
        <v>0</v>
      </c>
      <c r="P67" s="191">
        <f>P50/$T50</f>
        <v>0.86597413539286705</v>
      </c>
      <c r="Q67" s="180">
        <f>Q50/$T50</f>
        <v>0.13402586460713303</v>
      </c>
      <c r="R67" s="180">
        <f>R50/$T50</f>
        <v>0</v>
      </c>
      <c r="S67" s="181">
        <f>S50/$T50</f>
        <v>0</v>
      </c>
      <c r="T67" s="177">
        <f>T50/$T50</f>
        <v>1</v>
      </c>
      <c r="U67" s="182">
        <f t="shared" si="24"/>
        <v>4.1757241296697577E-2</v>
      </c>
    </row>
    <row r="68" spans="14:21" x14ac:dyDescent="0.2">
      <c r="N68" s="112"/>
      <c r="T68" s="114"/>
    </row>
    <row r="70" spans="14:21" x14ac:dyDescent="0.2">
      <c r="N70" s="112" t="s">
        <v>163</v>
      </c>
      <c r="Q70" s="114">
        <f>S43/T43</f>
        <v>0.20289935164283288</v>
      </c>
    </row>
  </sheetData>
  <conditionalFormatting sqref="U55:U67 O55:S67">
    <cfRule type="cellIs" dxfId="0" priority="1" operator="lessThan">
      <formula>0.01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BİN TEP 2023</vt:lpstr>
      <vt:lpstr>tablolar-PJ</vt:lpstr>
      <vt:lpstr>'BİN TEP 2023'!Print_Area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EİGM</dc:creator>
  <cp:lastModifiedBy>Barış Sanlı</cp:lastModifiedBy>
  <cp:lastPrinted>2024-11-15T11:50:06Z</cp:lastPrinted>
  <dcterms:created xsi:type="dcterms:W3CDTF">2024-11-15T11:44:30Z</dcterms:created>
  <dcterms:modified xsi:type="dcterms:W3CDTF">2024-11-27T18:02:36Z</dcterms:modified>
</cp:coreProperties>
</file>