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13F7351A-ACE1-444D-A808-DC07A8BBD177}" xr6:coauthVersionLast="47" xr6:coauthVersionMax="47" xr10:uidLastSave="{00000000-0000-0000-0000-000000000000}"/>
  <bookViews>
    <workbookView xWindow="3960" yWindow="2000" windowWidth="34440" windowHeight="21080" xr2:uid="{B601F992-A1FF-AD41-86A9-0067111634F9}"/>
  </bookViews>
  <sheets>
    <sheet name="tab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" l="1"/>
  <c r="L33" i="1"/>
  <c r="M33" i="1"/>
  <c r="N33" i="1"/>
  <c r="N35" i="1" s="1"/>
  <c r="K33" i="1"/>
  <c r="F63" i="1"/>
  <c r="G40" i="1" s="1"/>
  <c r="G44" i="1" s="1"/>
  <c r="G46" i="1" s="1"/>
  <c r="E63" i="1"/>
  <c r="E40" i="1" s="1"/>
  <c r="E44" i="1" s="1"/>
  <c r="K34" i="1" s="1"/>
  <c r="K36" i="1" s="1"/>
  <c r="Q33" i="1" s="1"/>
  <c r="F62" i="1"/>
  <c r="H40" i="1" s="1"/>
  <c r="H44" i="1" s="1"/>
  <c r="H46" i="1" s="1"/>
  <c r="E62" i="1"/>
  <c r="F40" i="1" s="1"/>
  <c r="F44" i="1" s="1"/>
  <c r="F46" i="1" s="1"/>
  <c r="M29" i="1"/>
  <c r="F33" i="1"/>
  <c r="F34" i="1" s="1"/>
  <c r="G33" i="1"/>
  <c r="G34" i="1" s="1"/>
  <c r="H33" i="1"/>
  <c r="H34" i="1" s="1"/>
  <c r="E33" i="1"/>
  <c r="E34" i="1" s="1"/>
  <c r="E54" i="1"/>
  <c r="E38" i="1" s="1"/>
  <c r="E42" i="1" s="1"/>
  <c r="K32" i="1" s="1"/>
  <c r="Q35" i="1" s="1"/>
  <c r="E53" i="1"/>
  <c r="F38" i="1" s="1"/>
  <c r="F42" i="1" s="1"/>
  <c r="L32" i="1" s="1"/>
  <c r="F54" i="1"/>
  <c r="G38" i="1" s="1"/>
  <c r="G42" i="1" s="1"/>
  <c r="M32" i="1" s="1"/>
  <c r="F53" i="1"/>
  <c r="H38" i="1" s="1"/>
  <c r="H42" i="1" s="1"/>
  <c r="N32" i="1" s="1"/>
  <c r="F37" i="1"/>
  <c r="F41" i="1" s="1"/>
  <c r="G37" i="1"/>
  <c r="G41" i="1" s="1"/>
  <c r="H37" i="1"/>
  <c r="H41" i="1" s="1"/>
  <c r="E37" i="1"/>
  <c r="E41" i="1" s="1"/>
  <c r="F36" i="1"/>
  <c r="G36" i="1"/>
  <c r="H36" i="1"/>
  <c r="E36" i="1"/>
  <c r="F35" i="1"/>
  <c r="G35" i="1"/>
  <c r="H35" i="1"/>
  <c r="E35" i="1"/>
  <c r="K35" i="1" l="1"/>
  <c r="Q34" i="1" s="1"/>
  <c r="L35" i="1"/>
  <c r="R35" i="1"/>
  <c r="S35" i="1"/>
  <c r="M35" i="1"/>
  <c r="S34" i="1" s="1"/>
  <c r="N34" i="1"/>
  <c r="N36" i="1" s="1"/>
  <c r="T33" i="1" s="1"/>
  <c r="M34" i="1"/>
  <c r="M36" i="1" s="1"/>
  <c r="S33" i="1" s="1"/>
  <c r="L34" i="1"/>
  <c r="L36" i="1" s="1"/>
  <c r="R33" i="1" s="1"/>
  <c r="F39" i="1"/>
  <c r="F43" i="1" s="1"/>
  <c r="F45" i="1" s="1"/>
  <c r="G39" i="1"/>
  <c r="G43" i="1" s="1"/>
  <c r="G45" i="1" s="1"/>
  <c r="E39" i="1"/>
  <c r="E43" i="1" s="1"/>
  <c r="E45" i="1" s="1"/>
  <c r="H39" i="1"/>
  <c r="H43" i="1" s="1"/>
  <c r="H45" i="1" s="1"/>
  <c r="T35" i="1" l="1"/>
  <c r="T34" i="1"/>
  <c r="R34" i="1"/>
</calcChain>
</file>

<file path=xl/sharedStrings.xml><?xml version="1.0" encoding="utf-8"?>
<sst xmlns="http://schemas.openxmlformats.org/spreadsheetml/2006/main" count="71" uniqueCount="56">
  <si>
    <t>(in millions, except LNG data)</t>
  </si>
  <si>
    <t>Three Months Ended September 30,</t>
  </si>
  <si>
    <t>Nine Months Ended September 30,</t>
  </si>
  <si>
    <t>% Change</t>
  </si>
  <si>
    <t>Revenues</t>
  </si>
  <si>
    <t>$</t>
  </si>
  <si>
    <t>)%</t>
  </si>
  <si>
    <t>(28</t>
  </si>
  <si>
    <r>
      <t>Net income</t>
    </r>
    <r>
      <rPr>
        <sz val="11"/>
        <color rgb="FF797979"/>
        <rFont val="Avenir"/>
        <family val="2"/>
      </rPr>
      <t>1</t>
    </r>
  </si>
  <si>
    <t>(73</t>
  </si>
  <si>
    <r>
      <t>Consolidated Adjusted EBITDA</t>
    </r>
    <r>
      <rPr>
        <sz val="11"/>
        <color rgb="FF797979"/>
        <rFont val="Avenir"/>
        <family val="2"/>
      </rPr>
      <t>2</t>
    </r>
  </si>
  <si>
    <t>(36</t>
  </si>
  <si>
    <t>LNG exported:</t>
  </si>
  <si>
    <t>Number of cargoes</t>
  </si>
  <si>
    <t>%</t>
  </si>
  <si>
    <t>Volumes (TBtu)</t>
  </si>
  <si>
    <t>LNG volumes loaded (TBtu)</t>
  </si>
  <si>
    <t>tbtu</t>
  </si>
  <si>
    <t>9 Aylık</t>
  </si>
  <si>
    <t>LNG</t>
  </si>
  <si>
    <t>Kargo Sayısı</t>
  </si>
  <si>
    <t>Kargo başı gelir (m$)</t>
  </si>
  <si>
    <t>Birim gaz bedeli ($/mmbtu)</t>
  </si>
  <si>
    <t>  2023</t>
  </si>
  <si>
    <t>  2024</t>
  </si>
  <si>
    <t>Henry Hub fiyatları</t>
  </si>
  <si>
    <t>3 aylık</t>
  </si>
  <si>
    <t>Fark (HH-Satış)</t>
  </si>
  <si>
    <t>Henry Hub($/mmbtu)</t>
  </si>
  <si>
    <t>3 Aylık-Q3</t>
  </si>
  <si>
    <t>9 Aylık(Ocak-Eylül)</t>
  </si>
  <si>
    <t>Kargo başı hacim (Terabtu)</t>
  </si>
  <si>
    <t>Hacim (Terabtu-Tbtu)</t>
  </si>
  <si>
    <t>Hacim (TWh)</t>
  </si>
  <si>
    <t>https://unit-converter.gasunie.nl</t>
  </si>
  <si>
    <t>Hacim(milyar m3-bcm)</t>
  </si>
  <si>
    <t>Birim gaz bedeli ($/1000m3)</t>
  </si>
  <si>
    <t>Henry Hub($/1000m3)</t>
  </si>
  <si>
    <t>$/1000m3</t>
  </si>
  <si>
    <t>$/mmbtu</t>
  </si>
  <si>
    <t>Avrupa Gaz Fiyatları</t>
  </si>
  <si>
    <t>Gelir (milyar $)</t>
  </si>
  <si>
    <t>Avrupa Fiyatları($/mmbtu)</t>
  </si>
  <si>
    <t>Avrupa Fiyatları($/1000m3)</t>
  </si>
  <si>
    <t>Tacir Kârı</t>
  </si>
  <si>
    <t>Fark(Avrupa-Satış)($/1000m3)</t>
  </si>
  <si>
    <t>ABD Gaz Fiyatı</t>
  </si>
  <si>
    <t>LNG Çıkış Fiyatı</t>
  </si>
  <si>
    <t>Avrupa LNG Fiyatı (Teslim)</t>
  </si>
  <si>
    <t>Cheniere'in Karı</t>
  </si>
  <si>
    <t>LNG Tacirlerinin Karı</t>
  </si>
  <si>
    <t>Nihai Fiyat</t>
  </si>
  <si>
    <t>Tacir Payı</t>
  </si>
  <si>
    <t>LNG Üretici Payı</t>
  </si>
  <si>
    <t>Gaz Fiyatı</t>
  </si>
  <si>
    <t>(% Oran)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</si>
</sst>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Aptos Narrow"/>
      <family val="2"/>
      <scheme val="minor"/>
    </font>
    <font>
      <sz val="14"/>
      <color rgb="FF797979"/>
      <name val="Avenir"/>
      <family val="2"/>
    </font>
    <font>
      <b/>
      <sz val="14"/>
      <color rgb="FF797979"/>
      <name val="Avenir"/>
      <family val="2"/>
    </font>
    <font>
      <sz val="11"/>
      <color rgb="FF797979"/>
      <name val="Avenir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1" fontId="0" fillId="0" borderId="5" xfId="0" applyNumberFormat="1" applyBorder="1"/>
    <xf numFmtId="2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7" xfId="0" applyNumberFormat="1" applyBorder="1"/>
    <xf numFmtId="2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2" xfId="0" applyFill="1" applyBorder="1"/>
    <xf numFmtId="0" fontId="0" fillId="2" borderId="0" xfId="0" applyFill="1"/>
    <xf numFmtId="0" fontId="0" fillId="2" borderId="7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6" fillId="0" borderId="0" xfId="0" applyFont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/>
    <xf numFmtId="2" fontId="0" fillId="5" borderId="0" xfId="0" applyNumberFormat="1" applyFill="1" applyAlignment="1">
      <alignment horizontal="right"/>
    </xf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B6A-4F73-D647-911E-27E255FA6797}">
  <dimension ref="C9:T63"/>
  <sheetViews>
    <sheetView tabSelected="1" topLeftCell="B27" zoomScale="131" workbookViewId="0">
      <selection activeCell="E46" sqref="E46:H46"/>
    </sheetView>
  </sheetViews>
  <sheetFormatPr baseColWidth="10" defaultRowHeight="16"/>
  <cols>
    <col min="4" max="4" width="24.5" customWidth="1"/>
    <col min="5" max="5" width="9.6640625" customWidth="1"/>
    <col min="6" max="6" width="8.1640625" customWidth="1"/>
    <col min="7" max="7" width="9" customWidth="1"/>
    <col min="8" max="8" width="9.83203125" customWidth="1"/>
    <col min="10" max="10" width="24.5" customWidth="1"/>
    <col min="16" max="16" width="14" customWidth="1"/>
  </cols>
  <sheetData>
    <row r="9" spans="4:16" ht="20">
      <c r="D9" s="1" t="s">
        <v>0</v>
      </c>
      <c r="E9" s="2" t="s">
        <v>1</v>
      </c>
      <c r="F9" s="1"/>
      <c r="K9" s="2" t="s">
        <v>2</v>
      </c>
    </row>
    <row r="10" spans="4:16" ht="20">
      <c r="D10" s="1"/>
      <c r="E10" s="2">
        <v>2024</v>
      </c>
      <c r="F10" s="1"/>
      <c r="G10" s="2">
        <v>2023</v>
      </c>
      <c r="H10" s="1"/>
      <c r="I10" s="2" t="s">
        <v>3</v>
      </c>
      <c r="J10" s="1"/>
      <c r="K10" s="2">
        <v>2024</v>
      </c>
      <c r="L10" s="1"/>
      <c r="M10" s="2">
        <v>2023</v>
      </c>
      <c r="N10" s="1"/>
      <c r="O10" s="2" t="s">
        <v>3</v>
      </c>
    </row>
    <row r="11" spans="4:16" ht="20">
      <c r="D11" s="1" t="s">
        <v>4</v>
      </c>
      <c r="E11" s="1" t="s">
        <v>5</v>
      </c>
      <c r="F11" s="3">
        <v>3763</v>
      </c>
      <c r="G11" s="3">
        <v>4159</v>
      </c>
      <c r="H11" s="1"/>
      <c r="I11" s="1"/>
      <c r="J11" s="1"/>
      <c r="K11" s="3">
        <v>11267</v>
      </c>
      <c r="L11" s="3">
        <v>15571</v>
      </c>
      <c r="M11" s="1"/>
      <c r="N11" s="1"/>
      <c r="O11" s="1" t="s">
        <v>7</v>
      </c>
      <c r="P11" s="1" t="s">
        <v>6</v>
      </c>
    </row>
    <row r="12" spans="4:16" ht="20">
      <c r="D12" s="1" t="s">
        <v>8</v>
      </c>
      <c r="E12" s="1" t="s">
        <v>5</v>
      </c>
      <c r="F12" s="1">
        <v>893</v>
      </c>
      <c r="G12" s="3">
        <v>1701</v>
      </c>
      <c r="H12" s="1"/>
      <c r="I12" s="1"/>
      <c r="J12" s="1"/>
      <c r="K12" s="3">
        <v>2275</v>
      </c>
      <c r="L12" s="3">
        <v>8504</v>
      </c>
      <c r="M12" s="1"/>
      <c r="N12" s="1"/>
      <c r="O12" s="1" t="s">
        <v>9</v>
      </c>
      <c r="P12" s="1" t="s">
        <v>6</v>
      </c>
    </row>
    <row r="13" spans="4:16" ht="20">
      <c r="D13" s="1" t="s">
        <v>10</v>
      </c>
      <c r="E13" s="1" t="s">
        <v>5</v>
      </c>
      <c r="F13" s="3">
        <v>1483</v>
      </c>
      <c r="G13" s="3">
        <v>1663</v>
      </c>
      <c r="H13" s="1"/>
      <c r="I13" s="1"/>
      <c r="J13" s="1"/>
      <c r="K13" s="3">
        <v>4578</v>
      </c>
      <c r="L13" s="3">
        <v>7120</v>
      </c>
      <c r="M13" s="1"/>
      <c r="N13" s="1"/>
      <c r="O13" s="1" t="s">
        <v>11</v>
      </c>
      <c r="P13" s="1" t="s">
        <v>6</v>
      </c>
    </row>
    <row r="14" spans="4:16" ht="20">
      <c r="D14" s="1" t="s">
        <v>12</v>
      </c>
      <c r="E14" s="1"/>
      <c r="F14" s="1"/>
      <c r="G14" s="1"/>
      <c r="H14" s="1"/>
      <c r="I14" s="1"/>
      <c r="J14" s="1"/>
      <c r="K14" s="1"/>
    </row>
    <row r="15" spans="4:16" ht="20">
      <c r="D15" s="1" t="s">
        <v>13</v>
      </c>
      <c r="E15" s="1"/>
      <c r="F15" s="1">
        <v>158</v>
      </c>
      <c r="G15" s="1">
        <v>152</v>
      </c>
      <c r="H15" s="1"/>
      <c r="I15" s="1"/>
      <c r="J15" s="1"/>
      <c r="K15" s="1">
        <v>479</v>
      </c>
      <c r="L15" s="1">
        <v>468</v>
      </c>
      <c r="M15" s="1"/>
      <c r="N15" s="1"/>
      <c r="O15" s="1">
        <v>2</v>
      </c>
      <c r="P15" s="1" t="s">
        <v>14</v>
      </c>
    </row>
    <row r="16" spans="4:16" ht="20">
      <c r="D16" s="1" t="s">
        <v>15</v>
      </c>
      <c r="E16" s="1"/>
      <c r="F16" s="1">
        <v>568</v>
      </c>
      <c r="G16" s="1">
        <v>545</v>
      </c>
      <c r="H16" s="1"/>
      <c r="I16" s="1"/>
      <c r="J16" s="1"/>
      <c r="K16" s="3">
        <v>1723</v>
      </c>
      <c r="L16" s="3">
        <v>1684</v>
      </c>
      <c r="M16" s="1"/>
      <c r="N16" s="1"/>
      <c r="O16" s="1">
        <v>2</v>
      </c>
      <c r="P16" s="1" t="s">
        <v>14</v>
      </c>
    </row>
    <row r="17" spans="3:20" ht="20">
      <c r="D17" s="1" t="s">
        <v>16</v>
      </c>
      <c r="E17" s="1"/>
      <c r="F17" s="1">
        <v>568</v>
      </c>
      <c r="G17" s="1">
        <v>548</v>
      </c>
      <c r="H17" s="1"/>
      <c r="I17" s="1"/>
      <c r="J17" s="1"/>
      <c r="K17" s="3">
        <v>1721</v>
      </c>
      <c r="L17" s="3">
        <v>1684</v>
      </c>
      <c r="M17" s="1"/>
      <c r="N17" s="1"/>
      <c r="O17" s="1">
        <v>2</v>
      </c>
      <c r="P17" s="1" t="s">
        <v>14</v>
      </c>
    </row>
    <row r="23" spans="3:20">
      <c r="E23">
        <v>3.4</v>
      </c>
      <c r="F23" t="s">
        <v>17</v>
      </c>
    </row>
    <row r="27" spans="3:20">
      <c r="M27">
        <v>166</v>
      </c>
    </row>
    <row r="28" spans="3:20">
      <c r="C28" s="54"/>
      <c r="D28" s="54"/>
      <c r="E28" s="35" t="s">
        <v>29</v>
      </c>
      <c r="F28" s="35"/>
      <c r="G28" s="34"/>
      <c r="H28" s="34" t="s">
        <v>30</v>
      </c>
      <c r="M28">
        <v>16.989999999999998</v>
      </c>
    </row>
    <row r="29" spans="3:20" ht="17" thickBot="1">
      <c r="C29" s="54"/>
      <c r="D29" s="54"/>
      <c r="E29" s="33">
        <v>2024</v>
      </c>
      <c r="F29" s="33">
        <v>2023</v>
      </c>
      <c r="G29" s="33">
        <v>2024</v>
      </c>
      <c r="H29" s="33">
        <v>2023</v>
      </c>
      <c r="M29">
        <f>M27/M28</f>
        <v>9.7704532077692772</v>
      </c>
      <c r="N29" t="s">
        <v>34</v>
      </c>
    </row>
    <row r="30" spans="3:20" ht="17" thickBot="1">
      <c r="C30" s="29"/>
      <c r="D30" s="25" t="s">
        <v>41</v>
      </c>
      <c r="E30" s="23">
        <v>3.76</v>
      </c>
      <c r="F30" s="23">
        <v>4.16</v>
      </c>
      <c r="G30" s="23">
        <v>11.26</v>
      </c>
      <c r="H30" s="24">
        <v>15.57</v>
      </c>
      <c r="J30" s="54"/>
      <c r="K30" s="35" t="s">
        <v>29</v>
      </c>
      <c r="L30" s="35"/>
      <c r="M30" s="34"/>
      <c r="N30" s="34" t="s">
        <v>30</v>
      </c>
      <c r="Q30" s="35" t="s">
        <v>29</v>
      </c>
      <c r="R30" s="35"/>
      <c r="S30" s="34"/>
      <c r="T30" s="34" t="s">
        <v>30</v>
      </c>
    </row>
    <row r="31" spans="3:20" ht="17" thickBot="1">
      <c r="C31" s="30" t="s">
        <v>19</v>
      </c>
      <c r="D31" s="26" t="s">
        <v>20</v>
      </c>
      <c r="E31" s="9">
        <v>158</v>
      </c>
      <c r="F31" s="9">
        <v>152</v>
      </c>
      <c r="G31" s="9">
        <v>479</v>
      </c>
      <c r="H31" s="10">
        <v>468</v>
      </c>
      <c r="J31" s="55" t="s">
        <v>38</v>
      </c>
      <c r="K31" s="33">
        <v>2024</v>
      </c>
      <c r="L31" s="33">
        <v>2023</v>
      </c>
      <c r="M31" s="33">
        <v>2024</v>
      </c>
      <c r="N31" s="33">
        <v>2023</v>
      </c>
      <c r="P31" s="40" t="s">
        <v>55</v>
      </c>
      <c r="Q31" s="41">
        <v>2024</v>
      </c>
      <c r="R31" s="41">
        <v>2023</v>
      </c>
      <c r="S31" s="41">
        <v>2024</v>
      </c>
      <c r="T31" s="41">
        <v>2023</v>
      </c>
    </row>
    <row r="32" spans="3:20">
      <c r="C32" s="31"/>
      <c r="D32" s="27" t="s">
        <v>32</v>
      </c>
      <c r="E32">
        <v>568</v>
      </c>
      <c r="F32">
        <v>545</v>
      </c>
      <c r="G32">
        <v>1723</v>
      </c>
      <c r="H32" s="11">
        <v>1684</v>
      </c>
      <c r="J32" s="48" t="s">
        <v>46</v>
      </c>
      <c r="K32" s="38">
        <f>E42</f>
        <v>74.664066666666656</v>
      </c>
      <c r="L32" s="38">
        <f t="shared" ref="L32:N32" si="0">F42</f>
        <v>91.504699999999985</v>
      </c>
      <c r="M32" s="38">
        <f t="shared" si="0"/>
        <v>74.546299999999988</v>
      </c>
      <c r="N32" s="39">
        <f t="shared" si="0"/>
        <v>87.225844444444448</v>
      </c>
      <c r="P32" s="51" t="s">
        <v>51</v>
      </c>
      <c r="Q32" s="46">
        <v>100</v>
      </c>
      <c r="R32" s="46">
        <v>100</v>
      </c>
      <c r="S32" s="46">
        <v>100</v>
      </c>
      <c r="T32" s="47">
        <v>100</v>
      </c>
    </row>
    <row r="33" spans="3:20">
      <c r="C33" s="31"/>
      <c r="D33" s="27" t="s">
        <v>33</v>
      </c>
      <c r="E33" s="8">
        <f>E32*0.293</f>
        <v>166.42399999999998</v>
      </c>
      <c r="F33" s="8">
        <f t="shared" ref="F33:H33" si="1">F32*0.293</f>
        <v>159.685</v>
      </c>
      <c r="G33" s="8">
        <f t="shared" si="1"/>
        <v>504.83899999999994</v>
      </c>
      <c r="H33" s="12">
        <f t="shared" si="1"/>
        <v>493.41199999999998</v>
      </c>
      <c r="J33" s="49" t="s">
        <v>47</v>
      </c>
      <c r="K33" s="4">
        <f>E41</f>
        <v>233.87464788732393</v>
      </c>
      <c r="L33" s="4">
        <f t="shared" ref="L33:N33" si="2">F41</f>
        <v>269.67486238532109</v>
      </c>
      <c r="M33" s="4">
        <f t="shared" si="2"/>
        <v>230.88554846198491</v>
      </c>
      <c r="N33" s="13">
        <f t="shared" si="2"/>
        <v>326.65564133016625</v>
      </c>
      <c r="P33" s="52" t="s">
        <v>52</v>
      </c>
      <c r="Q33" s="42">
        <f>100*K36/K34</f>
        <v>42.446702052526206</v>
      </c>
      <c r="R33" s="42">
        <f t="shared" ref="R33:T33" si="3">100*L36/L34</f>
        <v>29.075416164584556</v>
      </c>
      <c r="S33" s="42">
        <f t="shared" si="3"/>
        <v>35.25642192486697</v>
      </c>
      <c r="T33" s="43">
        <f t="shared" si="3"/>
        <v>28.75611264461855</v>
      </c>
    </row>
    <row r="34" spans="3:20">
      <c r="C34" s="31"/>
      <c r="D34" s="27" t="s">
        <v>35</v>
      </c>
      <c r="E34" s="8">
        <f>E33/9.77</f>
        <v>17.034186284544521</v>
      </c>
      <c r="F34" s="8">
        <f t="shared" ref="F34:H34" si="4">F33/9.77</f>
        <v>16.344421699078815</v>
      </c>
      <c r="G34" s="8">
        <f t="shared" si="4"/>
        <v>51.672364380757415</v>
      </c>
      <c r="H34" s="12">
        <f t="shared" si="4"/>
        <v>50.502763561924255</v>
      </c>
      <c r="J34" s="49" t="s">
        <v>48</v>
      </c>
      <c r="K34" s="4">
        <f>E44</f>
        <v>406.36185280080804</v>
      </c>
      <c r="L34" s="4">
        <f t="shared" ref="L34:N34" si="5">F44</f>
        <v>380.22762743468053</v>
      </c>
      <c r="M34" s="4">
        <f t="shared" si="5"/>
        <v>356.61536684618972</v>
      </c>
      <c r="N34" s="13">
        <f t="shared" si="5"/>
        <v>458.50339370271899</v>
      </c>
      <c r="P34" s="52" t="s">
        <v>53</v>
      </c>
      <c r="Q34" s="42">
        <f>100*K35/K34</f>
        <v>39.179509622597301</v>
      </c>
      <c r="R34" s="42">
        <f t="shared" ref="R34:T34" si="6">100*L35/L34</f>
        <v>46.858815490972972</v>
      </c>
      <c r="S34" s="42">
        <f t="shared" si="6"/>
        <v>43.839739673757514</v>
      </c>
      <c r="T34" s="43">
        <f t="shared" si="6"/>
        <v>52.219852715193099</v>
      </c>
    </row>
    <row r="35" spans="3:20" ht="17" thickBot="1">
      <c r="C35" s="31"/>
      <c r="D35" s="27" t="s">
        <v>31</v>
      </c>
      <c r="E35" s="4">
        <f>E32/E31</f>
        <v>3.5949367088607596</v>
      </c>
      <c r="F35" s="4">
        <f t="shared" ref="F35:H35" si="7">F32/F31</f>
        <v>3.5855263157894739</v>
      </c>
      <c r="G35" s="4">
        <f t="shared" si="7"/>
        <v>3.5970772442588728</v>
      </c>
      <c r="H35" s="13">
        <f t="shared" si="7"/>
        <v>3.5982905982905984</v>
      </c>
      <c r="J35" s="49" t="s">
        <v>49</v>
      </c>
      <c r="K35" s="4">
        <f>K33-K32</f>
        <v>159.21058122065728</v>
      </c>
      <c r="L35" s="4">
        <f t="shared" ref="L35:N35" si="8">L33-L32</f>
        <v>178.17016238532111</v>
      </c>
      <c r="M35" s="4">
        <f t="shared" si="8"/>
        <v>156.33924846198494</v>
      </c>
      <c r="N35" s="13">
        <f t="shared" si="8"/>
        <v>239.4297968857218</v>
      </c>
      <c r="P35" s="53" t="s">
        <v>54</v>
      </c>
      <c r="Q35" s="44">
        <f>100*K32/K34</f>
        <v>18.373788324876489</v>
      </c>
      <c r="R35" s="44">
        <f t="shared" ref="R35:T35" si="9">100*L32/L34</f>
        <v>24.065768344442468</v>
      </c>
      <c r="S35" s="44">
        <f t="shared" si="9"/>
        <v>20.90383840137552</v>
      </c>
      <c r="T35" s="45">
        <f t="shared" si="9"/>
        <v>19.024034640188354</v>
      </c>
    </row>
    <row r="36" spans="3:20" ht="17" thickBot="1">
      <c r="C36" s="32"/>
      <c r="D36" s="28" t="s">
        <v>21</v>
      </c>
      <c r="E36" s="14">
        <f>E30*1000/E31</f>
        <v>23.797468354430379</v>
      </c>
      <c r="F36" s="14">
        <f t="shared" ref="F36:H36" si="10">F30*1000/F31</f>
        <v>27.368421052631579</v>
      </c>
      <c r="G36" s="14">
        <f t="shared" si="10"/>
        <v>23.507306889352819</v>
      </c>
      <c r="H36" s="15">
        <f t="shared" si="10"/>
        <v>33.269230769230766</v>
      </c>
      <c r="J36" s="50" t="s">
        <v>50</v>
      </c>
      <c r="K36" s="21">
        <f>K34-K33</f>
        <v>172.48720491348411</v>
      </c>
      <c r="L36" s="21">
        <f t="shared" ref="L36:N36" si="11">L34-L33</f>
        <v>110.55276504935944</v>
      </c>
      <c r="M36" s="21">
        <f t="shared" si="11"/>
        <v>125.7298183842048</v>
      </c>
      <c r="N36" s="22">
        <f t="shared" si="11"/>
        <v>131.84775237255275</v>
      </c>
      <c r="Q36" s="8"/>
      <c r="R36" s="8"/>
      <c r="S36" s="8"/>
      <c r="T36" s="8"/>
    </row>
    <row r="37" spans="3:20">
      <c r="C37" s="30" t="s">
        <v>39</v>
      </c>
      <c r="D37" s="26" t="s">
        <v>22</v>
      </c>
      <c r="E37" s="16">
        <f>E30*1000/E32</f>
        <v>6.619718309859155</v>
      </c>
      <c r="F37" s="16">
        <f t="shared" ref="F37:H37" si="12">F30*1000/F32</f>
        <v>7.6330275229357802</v>
      </c>
      <c r="G37" s="16">
        <f t="shared" si="12"/>
        <v>6.5351131746952991</v>
      </c>
      <c r="H37" s="17">
        <f t="shared" si="12"/>
        <v>9.2458432304037999</v>
      </c>
    </row>
    <row r="38" spans="3:20">
      <c r="C38" s="31"/>
      <c r="D38" s="27" t="s">
        <v>28</v>
      </c>
      <c r="E38" s="4">
        <f>E54</f>
        <v>2.1133333333333333</v>
      </c>
      <c r="F38" s="4">
        <f>E53</f>
        <v>2.59</v>
      </c>
      <c r="G38" s="4">
        <f>F54</f>
        <v>2.11</v>
      </c>
      <c r="H38" s="13">
        <f>F53</f>
        <v>2.4688888888888889</v>
      </c>
    </row>
    <row r="39" spans="3:20">
      <c r="C39" s="31"/>
      <c r="D39" s="27" t="s">
        <v>27</v>
      </c>
      <c r="E39" s="4">
        <f>E37-E38</f>
        <v>4.5063849765258217</v>
      </c>
      <c r="F39" s="4">
        <f t="shared" ref="F39:H39" si="13">F37-F38</f>
        <v>5.0430275229357804</v>
      </c>
      <c r="G39" s="4">
        <f t="shared" si="13"/>
        <v>4.4251131746952996</v>
      </c>
      <c r="H39" s="13">
        <f t="shared" si="13"/>
        <v>6.7769543415149105</v>
      </c>
    </row>
    <row r="40" spans="3:20" ht="17" thickBot="1">
      <c r="C40" s="32"/>
      <c r="D40" s="28" t="s">
        <v>42</v>
      </c>
      <c r="E40" s="21">
        <f>E63</f>
        <v>11.501892238913333</v>
      </c>
      <c r="F40" s="21">
        <f>E62</f>
        <v>10.762174566506667</v>
      </c>
      <c r="G40" s="21">
        <f>F63</f>
        <v>10.093839989985558</v>
      </c>
      <c r="H40" s="22">
        <f>F62</f>
        <v>12.977735457195557</v>
      </c>
    </row>
    <row r="41" spans="3:20">
      <c r="C41" s="30" t="s">
        <v>38</v>
      </c>
      <c r="D41" s="26" t="s">
        <v>36</v>
      </c>
      <c r="E41" s="16">
        <f>E37*35.33</f>
        <v>233.87464788732393</v>
      </c>
      <c r="F41" s="16">
        <f t="shared" ref="F41:H41" si="14">F37*35.33</f>
        <v>269.67486238532109</v>
      </c>
      <c r="G41" s="16">
        <f t="shared" si="14"/>
        <v>230.88554846198491</v>
      </c>
      <c r="H41" s="17">
        <f t="shared" si="14"/>
        <v>326.65564133016625</v>
      </c>
    </row>
    <row r="42" spans="3:20">
      <c r="C42" s="31"/>
      <c r="D42" s="27" t="s">
        <v>37</v>
      </c>
      <c r="E42" s="5">
        <f t="shared" ref="E42:H42" si="15">E38*35.33</f>
        <v>74.664066666666656</v>
      </c>
      <c r="F42" s="5">
        <f t="shared" si="15"/>
        <v>91.504699999999985</v>
      </c>
      <c r="G42" s="5">
        <f t="shared" si="15"/>
        <v>74.546299999999988</v>
      </c>
      <c r="H42" s="18">
        <f t="shared" si="15"/>
        <v>87.225844444444448</v>
      </c>
    </row>
    <row r="43" spans="3:20">
      <c r="C43" s="31"/>
      <c r="D43" s="27" t="s">
        <v>27</v>
      </c>
      <c r="E43" s="5">
        <f t="shared" ref="E43:H44" si="16">E39*35.33</f>
        <v>159.21058122065728</v>
      </c>
      <c r="F43" s="5">
        <f t="shared" si="16"/>
        <v>178.17016238532111</v>
      </c>
      <c r="G43" s="5">
        <f t="shared" si="16"/>
        <v>156.33924846198494</v>
      </c>
      <c r="H43" s="18">
        <f t="shared" si="16"/>
        <v>239.42979688572177</v>
      </c>
    </row>
    <row r="44" spans="3:20" ht="17" thickBot="1">
      <c r="C44" s="32"/>
      <c r="D44" s="28" t="s">
        <v>43</v>
      </c>
      <c r="E44" s="19">
        <f t="shared" si="16"/>
        <v>406.36185280080804</v>
      </c>
      <c r="F44" s="19">
        <f t="shared" si="16"/>
        <v>380.22762743468053</v>
      </c>
      <c r="G44" s="19">
        <f t="shared" si="16"/>
        <v>356.61536684618972</v>
      </c>
      <c r="H44" s="20">
        <f t="shared" si="16"/>
        <v>458.50339370271899</v>
      </c>
    </row>
    <row r="45" spans="3:20">
      <c r="C45" s="36" t="s">
        <v>44</v>
      </c>
      <c r="D45" s="36" t="s">
        <v>45</v>
      </c>
      <c r="E45" s="37">
        <f>E44-E43</f>
        <v>247.15127158015076</v>
      </c>
      <c r="F45" s="37">
        <f t="shared" ref="F45:H45" si="17">F44-F43</f>
        <v>202.05746504935942</v>
      </c>
      <c r="G45" s="37">
        <f t="shared" si="17"/>
        <v>200.27611838420478</v>
      </c>
      <c r="H45" s="37">
        <f t="shared" si="17"/>
        <v>219.07359681699722</v>
      </c>
    </row>
    <row r="46" spans="3:20">
      <c r="E46" s="5">
        <f>E44/E41</f>
        <v>1.737519891410312</v>
      </c>
      <c r="F46" s="5">
        <f t="shared" ref="F46:H46" si="18">F44/F41</f>
        <v>1.4099483506601282</v>
      </c>
      <c r="G46" s="5">
        <f t="shared" si="18"/>
        <v>1.5445547338139534</v>
      </c>
      <c r="H46" s="5">
        <f t="shared" si="18"/>
        <v>1.4036291913883956</v>
      </c>
    </row>
    <row r="47" spans="3:20">
      <c r="E47" s="4"/>
      <c r="F47" s="4"/>
      <c r="G47" s="4"/>
      <c r="H47" s="4"/>
    </row>
    <row r="48" spans="3:20">
      <c r="D48" t="s">
        <v>25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</row>
    <row r="49" spans="4:16">
      <c r="D49" s="6" t="s">
        <v>23</v>
      </c>
      <c r="E49" s="7">
        <v>3.27</v>
      </c>
      <c r="F49" s="7">
        <v>2.38</v>
      </c>
      <c r="G49" s="7">
        <v>2.31</v>
      </c>
      <c r="H49" s="7">
        <v>2.16</v>
      </c>
      <c r="I49" s="7">
        <v>2.15</v>
      </c>
      <c r="J49" s="7">
        <v>2.1800000000000002</v>
      </c>
      <c r="K49" s="7">
        <v>2.5499999999999998</v>
      </c>
      <c r="L49" s="7">
        <v>2.58</v>
      </c>
      <c r="M49" s="7">
        <v>2.64</v>
      </c>
      <c r="N49" s="7">
        <v>2.98</v>
      </c>
      <c r="O49" s="7">
        <v>2.71</v>
      </c>
      <c r="P49" s="7">
        <v>2.52</v>
      </c>
    </row>
    <row r="50" spans="4:16">
      <c r="D50" s="6" t="s">
        <v>24</v>
      </c>
      <c r="E50" s="7">
        <v>3.18</v>
      </c>
      <c r="F50" s="7">
        <v>1.72</v>
      </c>
      <c r="G50" s="7">
        <v>1.49</v>
      </c>
      <c r="H50" s="7">
        <v>1.6</v>
      </c>
      <c r="I50" s="7">
        <v>2.12</v>
      </c>
      <c r="J50" s="7">
        <v>2.54</v>
      </c>
      <c r="K50" s="7">
        <v>2.0699999999999998</v>
      </c>
      <c r="L50" s="7">
        <v>1.99</v>
      </c>
      <c r="M50" s="7">
        <v>2.2799999999999998</v>
      </c>
    </row>
    <row r="52" spans="4:16">
      <c r="E52" t="s">
        <v>26</v>
      </c>
      <c r="F52" t="s">
        <v>18</v>
      </c>
    </row>
    <row r="53" spans="4:16">
      <c r="D53">
        <v>2023</v>
      </c>
      <c r="E53">
        <f>AVERAGE(K49:M49)</f>
        <v>2.59</v>
      </c>
      <c r="F53" s="4">
        <f>AVERAGE(E49:M49)</f>
        <v>2.4688888888888889</v>
      </c>
    </row>
    <row r="54" spans="4:16">
      <c r="D54">
        <v>2024</v>
      </c>
      <c r="E54" s="4">
        <f>AVERAGE(K50:M50)</f>
        <v>2.1133333333333333</v>
      </c>
      <c r="F54" s="4">
        <f>AVERAGE(E50:M50)</f>
        <v>2.11</v>
      </c>
    </row>
    <row r="57" spans="4:16">
      <c r="D57" t="s">
        <v>40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12</v>
      </c>
    </row>
    <row r="58" spans="4:16">
      <c r="D58">
        <v>2023</v>
      </c>
      <c r="E58">
        <v>20.183970921349999</v>
      </c>
      <c r="F58">
        <v>16.537137278909999</v>
      </c>
      <c r="G58">
        <v>13.812076862290001</v>
      </c>
      <c r="H58">
        <v>13.52052961513</v>
      </c>
      <c r="I58">
        <v>10.10875599841</v>
      </c>
      <c r="J58">
        <v>10.35062473915</v>
      </c>
      <c r="K58">
        <v>9.5452839896799997</v>
      </c>
      <c r="L58">
        <v>11.191944563690001</v>
      </c>
      <c r="M58">
        <v>11.54929514615</v>
      </c>
      <c r="N58">
        <v>14.56950705657</v>
      </c>
      <c r="O58">
        <v>14.48505487638</v>
      </c>
      <c r="P58">
        <v>11.506657906659999</v>
      </c>
    </row>
    <row r="59" spans="4:16">
      <c r="D59">
        <v>2024</v>
      </c>
      <c r="E59">
        <v>9.5596135531200002</v>
      </c>
      <c r="F59">
        <v>8.1483808676400002</v>
      </c>
      <c r="G59">
        <v>8.5537263218300001</v>
      </c>
      <c r="H59">
        <v>9.0851190056700002</v>
      </c>
      <c r="I59">
        <v>10.12306554509</v>
      </c>
      <c r="J59">
        <v>10.868977899780001</v>
      </c>
      <c r="K59">
        <v>10.34681932853</v>
      </c>
      <c r="L59">
        <v>12.37459819711</v>
      </c>
      <c r="M59">
        <v>11.7842591911</v>
      </c>
    </row>
    <row r="61" spans="4:16">
      <c r="E61" t="s">
        <v>26</v>
      </c>
      <c r="F61" t="s">
        <v>18</v>
      </c>
    </row>
    <row r="62" spans="4:16">
      <c r="D62">
        <v>2023</v>
      </c>
      <c r="E62">
        <f>AVERAGE(K58:M58)</f>
        <v>10.762174566506667</v>
      </c>
      <c r="F62" s="4">
        <f>AVERAGE(E58:M58)</f>
        <v>12.977735457195557</v>
      </c>
    </row>
    <row r="63" spans="4:16">
      <c r="D63">
        <v>2024</v>
      </c>
      <c r="E63" s="4">
        <f>AVERAGE(K59:M59)</f>
        <v>11.501892238913333</v>
      </c>
      <c r="F63" s="4">
        <f>AVERAGE(E59:M59)</f>
        <v>10.093839989985558</v>
      </c>
    </row>
  </sheetData>
  <pageMargins left="0.7" right="0.7" top="0.75" bottom="0.75" header="0.3" footer="0.3"/>
  <ignoredErrors>
    <ignoredError sqref="K33:N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2024-11-01T17:18:55Z</dcterms:created>
  <dcterms:modified xsi:type="dcterms:W3CDTF">2024-11-26T06:45:11Z</dcterms:modified>
</cp:coreProperties>
</file>