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B5791F71-889D-4E4D-87F5-2C4F2ABA2CA7}" xr6:coauthVersionLast="47" xr6:coauthVersionMax="47" xr10:uidLastSave="{00000000-0000-0000-0000-000000000000}"/>
  <bookViews>
    <workbookView xWindow="1540" yWindow="4240" windowWidth="24060" windowHeight="17820" xr2:uid="{367E074E-387F-5444-9D16-D55389DCB12E}"/>
  </bookViews>
  <sheets>
    <sheet name="ana" sheetId="1" r:id="rId1"/>
    <sheet name="talepartisi" sheetId="6" r:id="rId2"/>
    <sheet name="2022-2023" sheetId="3" r:id="rId3"/>
    <sheet name="2022-revizyon" sheetId="4" r:id="rId4"/>
    <sheet name="2023-revizyon" sheetId="5" r:id="rId5"/>
    <sheet name="Sheet2" sheetId="2" r:id="rId6"/>
    <sheet name="yuzderevizy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8" i="7"/>
  <c r="C5" i="3"/>
  <c r="C6" i="3"/>
  <c r="C7" i="3"/>
  <c r="C8" i="3"/>
  <c r="C9" i="3"/>
  <c r="C10" i="3"/>
  <c r="B3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4" i="3"/>
  <c r="K17" i="6"/>
  <c r="K18" i="6"/>
  <c r="M8" i="6"/>
  <c r="M9" i="6"/>
  <c r="M10" i="6"/>
  <c r="M11" i="6"/>
  <c r="M12" i="6"/>
  <c r="M13" i="6"/>
  <c r="M14" i="6"/>
  <c r="M15" i="6"/>
  <c r="M16" i="6"/>
  <c r="M17" i="6"/>
  <c r="M18" i="6"/>
  <c r="M7" i="6"/>
  <c r="L8" i="6"/>
  <c r="L9" i="6"/>
  <c r="L10" i="6"/>
  <c r="L11" i="6"/>
  <c r="L12" i="6"/>
  <c r="L13" i="6"/>
  <c r="L14" i="6"/>
  <c r="L15" i="6"/>
  <c r="L16" i="6"/>
  <c r="L17" i="6"/>
  <c r="L18" i="6"/>
  <c r="L7" i="6"/>
  <c r="K8" i="6"/>
  <c r="K9" i="6"/>
  <c r="K10" i="6"/>
  <c r="K11" i="6"/>
  <c r="K12" i="6"/>
  <c r="K13" i="6"/>
  <c r="K14" i="6"/>
  <c r="K15" i="6"/>
  <c r="K16" i="6"/>
  <c r="K7" i="6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4" i="3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6" i="4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F35" i="1"/>
  <c r="G35" i="1"/>
  <c r="H35" i="1"/>
  <c r="F36" i="1"/>
  <c r="G36" i="1"/>
  <c r="H36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E27" i="1"/>
  <c r="E28" i="1"/>
  <c r="E29" i="1"/>
  <c r="E30" i="1"/>
  <c r="E31" i="1"/>
  <c r="E32" i="1"/>
  <c r="E33" i="1"/>
  <c r="E34" i="1"/>
  <c r="E26" i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<sst xmlns="http://schemas.openxmlformats.org/spreadsheetml/2006/main" count="18" uniqueCount="18">
  <si>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</si>
  <si>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</si>
  <si>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</si>
  <si>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</si>
  <si>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</si>
  <si>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</si>
  <si>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</si>
  <si>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</si>
  <si>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</si>
  <si>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</si>
  <si>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</si>
  <si>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</si>
  <si>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</si>
  <si>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</si>
  <si>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</si>
  <si>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</si>
  <si>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2023 Talep Artışı</t>
  </si>
  <si>
    <t>Fark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</si>
</sst>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F]mmmm\ yy;@"/>
  </numFmts>
  <fonts count="4" x14ac:knownFonts="1">
    <font>
      <sz val="12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1" fillId="0" borderId="0" xfId="0" applyFont="1"/>
    <xf numFmtId="164" fontId="0" fillId="0" borderId="0" xfId="0" applyNumberFormat="1"/>
    <xf numFmtId="10" fontId="0" fillId="0" borderId="0" xfId="1" applyNumberFormat="1" applyFont="1"/>
    <xf numFmtId="0" fontId="0" fillId="2" borderId="0" xfId="0" applyFill="1"/>
    <xf numFmtId="10" fontId="0" fillId="0" borderId="0" xfId="0" applyNumberFormat="1"/>
    <xf numFmtId="10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ana!$E$3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ana!$D$4:$D$15</c:f>
              <c:numCache>
                <c:formatCode>[$-41F]mmmm\ yy;@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45506</c:v>
                </c:pt>
                <c:pt idx="3">
                  <c:v>45538</c:v>
                </c:pt>
                <c:pt idx="4">
                  <c:v>45570</c:v>
                </c:pt>
                <c:pt idx="5">
                  <c:v>45602</c:v>
                </c:pt>
                <c:pt idx="6">
                  <c:v>45634</c:v>
                </c:pt>
                <c:pt idx="7">
                  <c:v>45666</c:v>
                </c:pt>
                <c:pt idx="8">
                  <c:v>45698</c:v>
                </c:pt>
                <c:pt idx="9">
                  <c:v>45730</c:v>
                </c:pt>
                <c:pt idx="10">
                  <c:v>45762</c:v>
                </c:pt>
                <c:pt idx="11">
                  <c:v>45794</c:v>
                </c:pt>
              </c:numCache>
            </c:numRef>
          </c:cat>
          <c:val>
            <c:numRef>
              <c:f>ana!$E$4:$E$15</c:f>
              <c:numCache>
                <c:formatCode>General</c:formatCode>
                <c:ptCount val="12"/>
                <c:pt idx="0">
                  <c:v>100.11</c:v>
                </c:pt>
                <c:pt idx="1">
                  <c:v>99.98</c:v>
                </c:pt>
                <c:pt idx="2">
                  <c:v>99.98</c:v>
                </c:pt>
                <c:pt idx="3">
                  <c:v>99.98</c:v>
                </c:pt>
                <c:pt idx="4">
                  <c:v>99.99</c:v>
                </c:pt>
                <c:pt idx="5">
                  <c:v>99.92</c:v>
                </c:pt>
                <c:pt idx="6">
                  <c:v>99.92</c:v>
                </c:pt>
                <c:pt idx="7">
                  <c:v>99.92</c:v>
                </c:pt>
                <c:pt idx="8">
                  <c:v>99.92</c:v>
                </c:pt>
                <c:pt idx="9">
                  <c:v>99.92</c:v>
                </c:pt>
                <c:pt idx="10">
                  <c:v>99.9</c:v>
                </c:pt>
                <c:pt idx="11">
                  <c:v>100.2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0-0947-8014-165C8301CC07}"/>
            </c:ext>
          </c:extLst>
        </c:ser>
        <c:ser>
          <c:idx val="1"/>
          <c:order val="1"/>
          <c:tx>
            <c:strRef>
              <c:f>ana!$F$3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ana!$D$4:$D$15</c:f>
              <c:numCache>
                <c:formatCode>[$-41F]mmmm\ yy;@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45506</c:v>
                </c:pt>
                <c:pt idx="3">
                  <c:v>45538</c:v>
                </c:pt>
                <c:pt idx="4">
                  <c:v>45570</c:v>
                </c:pt>
                <c:pt idx="5">
                  <c:v>45602</c:v>
                </c:pt>
                <c:pt idx="6">
                  <c:v>45634</c:v>
                </c:pt>
                <c:pt idx="7">
                  <c:v>45666</c:v>
                </c:pt>
                <c:pt idx="8">
                  <c:v>45698</c:v>
                </c:pt>
                <c:pt idx="9">
                  <c:v>45730</c:v>
                </c:pt>
                <c:pt idx="10">
                  <c:v>45762</c:v>
                </c:pt>
                <c:pt idx="11">
                  <c:v>45794</c:v>
                </c:pt>
              </c:numCache>
            </c:numRef>
          </c:cat>
          <c:val>
            <c:numRef>
              <c:f>ana!$F$4:$F$15</c:f>
              <c:numCache>
                <c:formatCode>General</c:formatCode>
                <c:ptCount val="12"/>
                <c:pt idx="0">
                  <c:v>102.24</c:v>
                </c:pt>
                <c:pt idx="1">
                  <c:v>102.09</c:v>
                </c:pt>
                <c:pt idx="2">
                  <c:v>102.09</c:v>
                </c:pt>
                <c:pt idx="3">
                  <c:v>102.08</c:v>
                </c:pt>
                <c:pt idx="4">
                  <c:v>101.98</c:v>
                </c:pt>
                <c:pt idx="5">
                  <c:v>101.9</c:v>
                </c:pt>
                <c:pt idx="6">
                  <c:v>101.96</c:v>
                </c:pt>
                <c:pt idx="7">
                  <c:v>101.97</c:v>
                </c:pt>
                <c:pt idx="8">
                  <c:v>102.03</c:v>
                </c:pt>
                <c:pt idx="9">
                  <c:v>102.05</c:v>
                </c:pt>
                <c:pt idx="10">
                  <c:v>102</c:v>
                </c:pt>
                <c:pt idx="11">
                  <c:v>102.34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0-0947-8014-165C8301CC07}"/>
            </c:ext>
          </c:extLst>
        </c:ser>
        <c:ser>
          <c:idx val="2"/>
          <c:order val="2"/>
          <c:tx>
            <c:strRef>
              <c:f>ana!$G$3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ana!$D$4:$D$15</c:f>
              <c:numCache>
                <c:formatCode>[$-41F]mmmm\ yy;@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45506</c:v>
                </c:pt>
                <c:pt idx="3">
                  <c:v>45538</c:v>
                </c:pt>
                <c:pt idx="4">
                  <c:v>45570</c:v>
                </c:pt>
                <c:pt idx="5">
                  <c:v>45602</c:v>
                </c:pt>
                <c:pt idx="6">
                  <c:v>45634</c:v>
                </c:pt>
                <c:pt idx="7">
                  <c:v>45666</c:v>
                </c:pt>
                <c:pt idx="8">
                  <c:v>45698</c:v>
                </c:pt>
                <c:pt idx="9">
                  <c:v>45730</c:v>
                </c:pt>
                <c:pt idx="10">
                  <c:v>45762</c:v>
                </c:pt>
                <c:pt idx="11">
                  <c:v>45794</c:v>
                </c:pt>
              </c:numCache>
            </c:numRef>
          </c:cat>
          <c:val>
            <c:numRef>
              <c:f>ana!$G$4:$G$15</c:f>
              <c:numCache>
                <c:formatCode>General</c:formatCode>
                <c:ptCount val="12"/>
                <c:pt idx="0">
                  <c:v>103.2</c:v>
                </c:pt>
                <c:pt idx="1">
                  <c:v>103.06</c:v>
                </c:pt>
                <c:pt idx="2">
                  <c:v>103.06</c:v>
                </c:pt>
                <c:pt idx="3">
                  <c:v>102.99</c:v>
                </c:pt>
                <c:pt idx="4">
                  <c:v>102.84</c:v>
                </c:pt>
                <c:pt idx="5">
                  <c:v>102.82</c:v>
                </c:pt>
                <c:pt idx="6">
                  <c:v>102.81</c:v>
                </c:pt>
                <c:pt idx="7">
                  <c:v>102.9</c:v>
                </c:pt>
                <c:pt idx="8">
                  <c:v>102.89</c:v>
                </c:pt>
                <c:pt idx="9">
                  <c:v>102.88</c:v>
                </c:pt>
                <c:pt idx="10">
                  <c:v>102.81</c:v>
                </c:pt>
                <c:pt idx="11">
                  <c:v>103.16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0-0947-8014-165C8301CC07}"/>
            </c:ext>
          </c:extLst>
        </c:ser>
        <c:ser>
          <c:idx val="3"/>
          <c:order val="3"/>
          <c:tx>
            <c:strRef>
              <c:f>ana!$H$3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ana!$D$4:$D$15</c:f>
              <c:numCache>
                <c:formatCode>[$-41F]mmmm\ yy;@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45506</c:v>
                </c:pt>
                <c:pt idx="3">
                  <c:v>45538</c:v>
                </c:pt>
                <c:pt idx="4">
                  <c:v>45570</c:v>
                </c:pt>
                <c:pt idx="5">
                  <c:v>45602</c:v>
                </c:pt>
                <c:pt idx="6">
                  <c:v>45634</c:v>
                </c:pt>
                <c:pt idx="7">
                  <c:v>45666</c:v>
                </c:pt>
                <c:pt idx="8">
                  <c:v>45698</c:v>
                </c:pt>
                <c:pt idx="9">
                  <c:v>45730</c:v>
                </c:pt>
                <c:pt idx="10">
                  <c:v>45762</c:v>
                </c:pt>
                <c:pt idx="11">
                  <c:v>45794</c:v>
                </c:pt>
              </c:numCache>
            </c:numRef>
          </c:cat>
          <c:val>
            <c:numRef>
              <c:f>ana!$H$4:$H$15</c:f>
              <c:numCache>
                <c:formatCode>General</c:formatCode>
                <c:ptCount val="12"/>
                <c:pt idx="0">
                  <c:v>104.23</c:v>
                </c:pt>
                <c:pt idx="1">
                  <c:v>104.04</c:v>
                </c:pt>
                <c:pt idx="2">
                  <c:v>104.01</c:v>
                </c:pt>
                <c:pt idx="3">
                  <c:v>103.94</c:v>
                </c:pt>
                <c:pt idx="4">
                  <c:v>103.84</c:v>
                </c:pt>
                <c:pt idx="5">
                  <c:v>103.81</c:v>
                </c:pt>
                <c:pt idx="6">
                  <c:v>103.89</c:v>
                </c:pt>
                <c:pt idx="7">
                  <c:v>103.96</c:v>
                </c:pt>
                <c:pt idx="8">
                  <c:v>104</c:v>
                </c:pt>
                <c:pt idx="9">
                  <c:v>103.91</c:v>
                </c:pt>
                <c:pt idx="10">
                  <c:v>103.54</c:v>
                </c:pt>
                <c:pt idx="11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0-0947-8014-165C8301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52159"/>
        <c:axId val="633810367"/>
      </c:lineChart>
      <c:dateAx>
        <c:axId val="633652159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10367"/>
        <c:crosses val="autoZero"/>
        <c:auto val="1"/>
        <c:lblOffset val="100"/>
        <c:baseTimeUnit val="months"/>
      </c:dateAx>
      <c:valAx>
        <c:axId val="633810367"/>
        <c:scaling>
          <c:orientation val="minMax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Aylık Raporlara Göre 2022</a:t>
            </a:r>
            <a:r>
              <a:rPr lang="en-GB" baseline="0"/>
              <a:t> ve 2023 Talebinin Revizyon Oranı(%)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yuzderevizyon!$F$7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yuzderevizyon!$E$8:$E$34</c:f>
              <c:numCache>
                <c:formatCode>[$-41F]mmmm\ yy;@</c:formatCode>
                <c:ptCount val="27"/>
                <c:pt idx="0">
                  <c:v>44955</c:v>
                </c:pt>
                <c:pt idx="1">
                  <c:v>44985</c:v>
                </c:pt>
                <c:pt idx="2">
                  <c:v>45015</c:v>
                </c:pt>
                <c:pt idx="3">
                  <c:v>45045</c:v>
                </c:pt>
                <c:pt idx="4">
                  <c:v>45075</c:v>
                </c:pt>
                <c:pt idx="5">
                  <c:v>45105</c:v>
                </c:pt>
                <c:pt idx="6">
                  <c:v>45136</c:v>
                </c:pt>
                <c:pt idx="7">
                  <c:v>45164</c:v>
                </c:pt>
                <c:pt idx="8">
                  <c:v>45192</c:v>
                </c:pt>
                <c:pt idx="9">
                  <c:v>45220</c:v>
                </c:pt>
                <c:pt idx="10">
                  <c:v>45248</c:v>
                </c:pt>
                <c:pt idx="11">
                  <c:v>45276</c:v>
                </c:pt>
                <c:pt idx="12">
                  <c:v>45304</c:v>
                </c:pt>
                <c:pt idx="13">
                  <c:v>45332</c:v>
                </c:pt>
                <c:pt idx="14">
                  <c:v>45360</c:v>
                </c:pt>
                <c:pt idx="15">
                  <c:v>45388</c:v>
                </c:pt>
                <c:pt idx="16">
                  <c:v>45416</c:v>
                </c:pt>
                <c:pt idx="17">
                  <c:v>45444</c:v>
                </c:pt>
                <c:pt idx="18">
                  <c:v>45474</c:v>
                </c:pt>
                <c:pt idx="19">
                  <c:v>45506</c:v>
                </c:pt>
                <c:pt idx="20">
                  <c:v>45538</c:v>
                </c:pt>
                <c:pt idx="21">
                  <c:v>45570</c:v>
                </c:pt>
                <c:pt idx="22">
                  <c:v>45602</c:v>
                </c:pt>
                <c:pt idx="23">
                  <c:v>45634</c:v>
                </c:pt>
                <c:pt idx="24">
                  <c:v>45666</c:v>
                </c:pt>
                <c:pt idx="25">
                  <c:v>45698</c:v>
                </c:pt>
                <c:pt idx="26">
                  <c:v>45730</c:v>
                </c:pt>
              </c:numCache>
            </c:numRef>
          </c:cat>
          <c:val>
            <c:numRef>
              <c:f>yuzderevizyon!$F$8:$F$34</c:f>
              <c:numCache>
                <c:formatCode>0.00%</c:formatCode>
                <c:ptCount val="27"/>
                <c:pt idx="0">
                  <c:v>-6.9999999999999999E-4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-1E-4</c:v>
                </c:pt>
                <c:pt idx="4">
                  <c:v>-1.1999999999999999E-3</c:v>
                </c:pt>
                <c:pt idx="5">
                  <c:v>-1.1999999999999999E-3</c:v>
                </c:pt>
                <c:pt idx="6">
                  <c:v>-6.9999999999999999E-4</c:v>
                </c:pt>
                <c:pt idx="7">
                  <c:v>2.0000000000000001E-4</c:v>
                </c:pt>
                <c:pt idx="8">
                  <c:v>-3.5000000000000001E-3</c:v>
                </c:pt>
                <c:pt idx="9">
                  <c:v>-3.2000000000000002E-3</c:v>
                </c:pt>
                <c:pt idx="10">
                  <c:v>-3.3E-3</c:v>
                </c:pt>
                <c:pt idx="11">
                  <c:v>-4.7000000000000002E-3</c:v>
                </c:pt>
                <c:pt idx="12">
                  <c:v>-4.4999999999999997E-3</c:v>
                </c:pt>
                <c:pt idx="13">
                  <c:v>-4.4000000000000003E-3</c:v>
                </c:pt>
                <c:pt idx="14">
                  <c:v>-3.5999999999999999E-3</c:v>
                </c:pt>
                <c:pt idx="15">
                  <c:v>-2.0999999999999999E-3</c:v>
                </c:pt>
                <c:pt idx="16">
                  <c:v>-1.1000000000000001E-3</c:v>
                </c:pt>
                <c:pt idx="17">
                  <c:v>1.9E-3</c:v>
                </c:pt>
                <c:pt idx="18">
                  <c:v>5.9999999999999995E-4</c:v>
                </c:pt>
                <c:pt idx="19">
                  <c:v>5.9999999999999995E-4</c:v>
                </c:pt>
                <c:pt idx="20">
                  <c:v>5.9999999999999995E-4</c:v>
                </c:pt>
                <c:pt idx="21">
                  <c:v>6.9999999999999999E-4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-2.0000000000000001E-4</c:v>
                </c:pt>
                <c:pt idx="26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F-4843-82D0-8E0AE2E41D90}"/>
            </c:ext>
          </c:extLst>
        </c:ser>
        <c:ser>
          <c:idx val="1"/>
          <c:order val="1"/>
          <c:tx>
            <c:strRef>
              <c:f>yuzderevizyon!$G$7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yuzderevizyon!$E$8:$E$34</c:f>
              <c:numCache>
                <c:formatCode>[$-41F]mmmm\ yy;@</c:formatCode>
                <c:ptCount val="27"/>
                <c:pt idx="0">
                  <c:v>44955</c:v>
                </c:pt>
                <c:pt idx="1">
                  <c:v>44985</c:v>
                </c:pt>
                <c:pt idx="2">
                  <c:v>45015</c:v>
                </c:pt>
                <c:pt idx="3">
                  <c:v>45045</c:v>
                </c:pt>
                <c:pt idx="4">
                  <c:v>45075</c:v>
                </c:pt>
                <c:pt idx="5">
                  <c:v>45105</c:v>
                </c:pt>
                <c:pt idx="6">
                  <c:v>45136</c:v>
                </c:pt>
                <c:pt idx="7">
                  <c:v>45164</c:v>
                </c:pt>
                <c:pt idx="8">
                  <c:v>45192</c:v>
                </c:pt>
                <c:pt idx="9">
                  <c:v>45220</c:v>
                </c:pt>
                <c:pt idx="10">
                  <c:v>45248</c:v>
                </c:pt>
                <c:pt idx="11">
                  <c:v>45276</c:v>
                </c:pt>
                <c:pt idx="12">
                  <c:v>45304</c:v>
                </c:pt>
                <c:pt idx="13">
                  <c:v>45332</c:v>
                </c:pt>
                <c:pt idx="14">
                  <c:v>45360</c:v>
                </c:pt>
                <c:pt idx="15">
                  <c:v>45388</c:v>
                </c:pt>
                <c:pt idx="16">
                  <c:v>45416</c:v>
                </c:pt>
                <c:pt idx="17">
                  <c:v>45444</c:v>
                </c:pt>
                <c:pt idx="18">
                  <c:v>45474</c:v>
                </c:pt>
                <c:pt idx="19">
                  <c:v>45506</c:v>
                </c:pt>
                <c:pt idx="20">
                  <c:v>45538</c:v>
                </c:pt>
                <c:pt idx="21">
                  <c:v>45570</c:v>
                </c:pt>
                <c:pt idx="22">
                  <c:v>45602</c:v>
                </c:pt>
                <c:pt idx="23">
                  <c:v>45634</c:v>
                </c:pt>
                <c:pt idx="24">
                  <c:v>45666</c:v>
                </c:pt>
                <c:pt idx="25">
                  <c:v>45698</c:v>
                </c:pt>
                <c:pt idx="26">
                  <c:v>45730</c:v>
                </c:pt>
              </c:numCache>
            </c:numRef>
          </c:cat>
          <c:val>
            <c:numRef>
              <c:f>yuzderevizyon!$G$8:$G$34</c:f>
              <c:numCache>
                <c:formatCode>0.00%</c:formatCode>
                <c:ptCount val="27"/>
                <c:pt idx="0">
                  <c:v>-2.7450980392157431E-3</c:v>
                </c:pt>
                <c:pt idx="1">
                  <c:v>-7.8431372549014888E-4</c:v>
                </c:pt>
                <c:pt idx="2">
                  <c:v>1.9607843137259273E-4</c:v>
                </c:pt>
                <c:pt idx="3">
                  <c:v>-5.8823529411766717E-4</c:v>
                </c:pt>
                <c:pt idx="4">
                  <c:v>9.8039215686407388E-5</c:v>
                </c:pt>
                <c:pt idx="5">
                  <c:v>2.450980392156854E-3</c:v>
                </c:pt>
                <c:pt idx="6">
                  <c:v>7.8431372549014888E-4</c:v>
                </c:pt>
                <c:pt idx="7">
                  <c:v>1.6666666666667052E-3</c:v>
                </c:pt>
                <c:pt idx="8">
                  <c:v>-1.8627450980391869E-3</c:v>
                </c:pt>
                <c:pt idx="9">
                  <c:v>-1.4705882352942234E-3</c:v>
                </c:pt>
                <c:pt idx="10">
                  <c:v>-3.9215686274518546E-4</c:v>
                </c:pt>
                <c:pt idx="11">
                  <c:v>-2.6470588235293357E-3</c:v>
                </c:pt>
                <c:pt idx="12">
                  <c:v>-2.7450980392157431E-3</c:v>
                </c:pt>
                <c:pt idx="13">
                  <c:v>-2.3529411764705577E-3</c:v>
                </c:pt>
                <c:pt idx="14">
                  <c:v>-1.5686274509804088E-3</c:v>
                </c:pt>
                <c:pt idx="15">
                  <c:v>-3.9215686274518546E-4</c:v>
                </c:pt>
                <c:pt idx="16">
                  <c:v>8.8235294117655627E-4</c:v>
                </c:pt>
                <c:pt idx="17">
                  <c:v>2.3529411764704466E-3</c:v>
                </c:pt>
                <c:pt idx="18">
                  <c:v>8.8235294117655627E-4</c:v>
                </c:pt>
                <c:pt idx="19">
                  <c:v>8.8235294117655627E-4</c:v>
                </c:pt>
                <c:pt idx="20">
                  <c:v>7.8431372549014888E-4</c:v>
                </c:pt>
                <c:pt idx="21">
                  <c:v>-1.9607843137248171E-4</c:v>
                </c:pt>
                <c:pt idx="22">
                  <c:v>-9.8039215686274161E-4</c:v>
                </c:pt>
                <c:pt idx="23">
                  <c:v>-3.9215686274518546E-4</c:v>
                </c:pt>
                <c:pt idx="24">
                  <c:v>-2.941176470588891E-4</c:v>
                </c:pt>
                <c:pt idx="25">
                  <c:v>2.9411764705877808E-4</c:v>
                </c:pt>
                <c:pt idx="26">
                  <c:v>4.9019607843137081E-4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F-4843-82D0-8E0AE2E41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83935"/>
        <c:axId val="306145679"/>
      </c:lineChart>
      <c:dateAx>
        <c:axId val="634183935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45679"/>
        <c:crossesAt val="-5.0000000000000001E-3"/>
        <c:auto val="1"/>
        <c:lblOffset val="100"/>
        <c:baseTimeUnit val="months"/>
      </c:dateAx>
      <c:valAx>
        <c:axId val="306145679"/>
        <c:scaling>
          <c:orientation val="minMax"/>
          <c:max val="3.0000000000000001E-3"/>
          <c:min val="-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75546806649169"/>
          <c:y val="0.22280037911927672"/>
          <c:w val="0.2163841712955570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Aylık Raporlara Göre 2022</a:t>
            </a:r>
            <a:r>
              <a:rPr lang="en-GB" baseline="0"/>
              <a:t> ve 2023 Talebinin Revizyon Oranı(%)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yuzderevizyon!$H$7</c:f>
              <c:strCache>
                <c:ptCount val="1"/>
                <c:pt idx="0">
                  <c:v>Fark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yuzderevizyon!$E$8:$E$34</c:f>
              <c:numCache>
                <c:formatCode>[$-41F]mmmm\ yy;@</c:formatCode>
                <c:ptCount val="27"/>
                <c:pt idx="0">
                  <c:v>44955</c:v>
                </c:pt>
                <c:pt idx="1">
                  <c:v>44985</c:v>
                </c:pt>
                <c:pt idx="2">
                  <c:v>45015</c:v>
                </c:pt>
                <c:pt idx="3">
                  <c:v>45045</c:v>
                </c:pt>
                <c:pt idx="4">
                  <c:v>45075</c:v>
                </c:pt>
                <c:pt idx="5">
                  <c:v>45105</c:v>
                </c:pt>
                <c:pt idx="6">
                  <c:v>45136</c:v>
                </c:pt>
                <c:pt idx="7">
                  <c:v>45164</c:v>
                </c:pt>
                <c:pt idx="8">
                  <c:v>45192</c:v>
                </c:pt>
                <c:pt idx="9">
                  <c:v>45220</c:v>
                </c:pt>
                <c:pt idx="10">
                  <c:v>45248</c:v>
                </c:pt>
                <c:pt idx="11">
                  <c:v>45276</c:v>
                </c:pt>
                <c:pt idx="12">
                  <c:v>45304</c:v>
                </c:pt>
                <c:pt idx="13">
                  <c:v>45332</c:v>
                </c:pt>
                <c:pt idx="14">
                  <c:v>45360</c:v>
                </c:pt>
                <c:pt idx="15">
                  <c:v>45388</c:v>
                </c:pt>
                <c:pt idx="16">
                  <c:v>45416</c:v>
                </c:pt>
                <c:pt idx="17">
                  <c:v>45444</c:v>
                </c:pt>
                <c:pt idx="18">
                  <c:v>45474</c:v>
                </c:pt>
                <c:pt idx="19">
                  <c:v>45506</c:v>
                </c:pt>
                <c:pt idx="20">
                  <c:v>45538</c:v>
                </c:pt>
                <c:pt idx="21">
                  <c:v>45570</c:v>
                </c:pt>
                <c:pt idx="22">
                  <c:v>45602</c:v>
                </c:pt>
                <c:pt idx="23">
                  <c:v>45634</c:v>
                </c:pt>
                <c:pt idx="24">
                  <c:v>45666</c:v>
                </c:pt>
                <c:pt idx="25">
                  <c:v>45698</c:v>
                </c:pt>
                <c:pt idx="26">
                  <c:v>45730</c:v>
                </c:pt>
              </c:numCache>
            </c:numRef>
          </c:cat>
          <c:val>
            <c:numRef>
              <c:f>yuzderevizyon!$H$8:$H$34</c:f>
              <c:numCache>
                <c:formatCode>0.00%</c:formatCode>
                <c:ptCount val="27"/>
                <c:pt idx="0">
                  <c:v>-2.045098039215743E-3</c:v>
                </c:pt>
                <c:pt idx="1">
                  <c:v>-1.1843137254901488E-3</c:v>
                </c:pt>
                <c:pt idx="2">
                  <c:v>-4.0392156862740722E-4</c:v>
                </c:pt>
                <c:pt idx="3">
                  <c:v>-4.8823529411766718E-4</c:v>
                </c:pt>
                <c:pt idx="4">
                  <c:v>1.2980392156864073E-3</c:v>
                </c:pt>
                <c:pt idx="5">
                  <c:v>3.6509803921568537E-3</c:v>
                </c:pt>
                <c:pt idx="6">
                  <c:v>1.484313725490149E-3</c:v>
                </c:pt>
                <c:pt idx="7">
                  <c:v>1.4666666666667051E-3</c:v>
                </c:pt>
                <c:pt idx="8">
                  <c:v>1.6372549019608132E-3</c:v>
                </c:pt>
                <c:pt idx="9">
                  <c:v>1.7294117647057767E-3</c:v>
                </c:pt>
                <c:pt idx="10">
                  <c:v>2.9078431372548145E-3</c:v>
                </c:pt>
                <c:pt idx="11">
                  <c:v>2.0529411764706644E-3</c:v>
                </c:pt>
                <c:pt idx="12">
                  <c:v>1.7549019607842565E-3</c:v>
                </c:pt>
                <c:pt idx="13">
                  <c:v>2.0470588235294426E-3</c:v>
                </c:pt>
                <c:pt idx="14">
                  <c:v>2.0313725490195911E-3</c:v>
                </c:pt>
                <c:pt idx="15">
                  <c:v>1.7078431372548144E-3</c:v>
                </c:pt>
                <c:pt idx="16">
                  <c:v>1.9823529411765566E-3</c:v>
                </c:pt>
                <c:pt idx="17">
                  <c:v>4.5294117647044665E-4</c:v>
                </c:pt>
                <c:pt idx="18">
                  <c:v>2.8235294117655632E-4</c:v>
                </c:pt>
                <c:pt idx="19">
                  <c:v>2.8235294117655632E-4</c:v>
                </c:pt>
                <c:pt idx="20">
                  <c:v>1.8431372549014894E-4</c:v>
                </c:pt>
                <c:pt idx="21">
                  <c:v>-8.960784313724817E-4</c:v>
                </c:pt>
                <c:pt idx="22">
                  <c:v>-9.8039215686274161E-4</c:v>
                </c:pt>
                <c:pt idx="23">
                  <c:v>-3.9215686274518546E-4</c:v>
                </c:pt>
                <c:pt idx="24">
                  <c:v>-2.941176470588891E-4</c:v>
                </c:pt>
                <c:pt idx="25">
                  <c:v>4.9411764705877806E-4</c:v>
                </c:pt>
                <c:pt idx="26">
                  <c:v>-2.3098039215686292E-3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5-9F48-BF2D-3105A958B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83935"/>
        <c:axId val="306145679"/>
      </c:lineChart>
      <c:dateAx>
        <c:axId val="634183935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45679"/>
        <c:crossesAt val="-5.0000000000000001E-3"/>
        <c:auto val="1"/>
        <c:lblOffset val="100"/>
        <c:baseTimeUnit val="months"/>
      </c:dateAx>
      <c:valAx>
        <c:axId val="306145679"/>
        <c:scaling>
          <c:orientation val="minMax"/>
          <c:max val="4.0000000000000001E-3"/>
          <c:min val="-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Aylık Raporlara göre 2022,2023,2024</a:t>
            </a:r>
            <a:r>
              <a:rPr lang="en-GB" baseline="0"/>
              <a:t> Talebinin değişimi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ana!$D$4</c:f>
              <c:strCache>
                <c:ptCount val="1"/>
                <c:pt idx="0">
                  <c:v>Haziran 24</c:v>
                </c:pt>
              </c:strCache>
            </c:strRef>
          </c:tx>
          <c:spPr>
            <a:ln w="28575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ana!$E$4:$G$4</c:f>
              <c:numCache>
                <c:formatCode>General</c:formatCode>
                <c:ptCount val="3"/>
                <c:pt idx="0">
                  <c:v>100.11</c:v>
                </c:pt>
                <c:pt idx="1">
                  <c:v>102.24</c:v>
                </c:pt>
                <c:pt idx="2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8-A648-9A4F-2B3E756D4C5B}"/>
            </c:ext>
          </c:extLst>
        </c:ser>
        <c:ser>
          <c:idx val="1"/>
          <c:order val="1"/>
          <c:tx>
            <c:strRef>
              <c:f>ana!$D$5</c:f>
              <c:strCache>
                <c:ptCount val="1"/>
                <c:pt idx="0">
                  <c:v>Temmuz 24</c:v>
                </c:pt>
              </c:strCache>
            </c:strRef>
          </c:tx>
          <c:spPr>
            <a:ln w="28575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ana!$E$5:$G$5</c:f>
              <c:numCache>
                <c:formatCode>General</c:formatCode>
                <c:ptCount val="3"/>
                <c:pt idx="0">
                  <c:v>99.98</c:v>
                </c:pt>
                <c:pt idx="1">
                  <c:v>102.09</c:v>
                </c:pt>
                <c:pt idx="2">
                  <c:v>103.06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8-A648-9A4F-2B3E756D4C5B}"/>
            </c:ext>
          </c:extLst>
        </c:ser>
        <c:ser>
          <c:idx val="2"/>
          <c:order val="2"/>
          <c:tx>
            <c:strRef>
              <c:f>ana!$D$6</c:f>
              <c:strCache>
                <c:ptCount val="1"/>
                <c:pt idx="0">
                  <c:v>Ağustos 24</c:v>
                </c:pt>
              </c:strCache>
            </c:strRef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ana!$E$6:$G$6</c:f>
              <c:numCache>
                <c:formatCode>General</c:formatCode>
                <c:ptCount val="3"/>
                <c:pt idx="0">
                  <c:v>99.98</c:v>
                </c:pt>
                <c:pt idx="1">
                  <c:v>102.09</c:v>
                </c:pt>
                <c:pt idx="2">
                  <c:v>103.06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8-A648-9A4F-2B3E756D4C5B}"/>
            </c:ext>
          </c:extLst>
        </c:ser>
        <c:ser>
          <c:idx val="3"/>
          <c:order val="3"/>
          <c:tx>
            <c:strRef>
              <c:f>ana!$D$7</c:f>
              <c:strCache>
                <c:ptCount val="1"/>
                <c:pt idx="0">
                  <c:v>Eylül 24</c:v>
                </c:pt>
              </c:strCache>
            </c:strRef>
          </c:tx>
          <c:spPr>
            <a:ln w="28575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ana!$E$7:$G$7</c:f>
              <c:numCache>
                <c:formatCode>General</c:formatCode>
                <c:ptCount val="3"/>
                <c:pt idx="0">
                  <c:v>99.98</c:v>
                </c:pt>
                <c:pt idx="1">
                  <c:v>102.08</c:v>
                </c:pt>
                <c:pt idx="2">
                  <c:v>102.99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8-A648-9A4F-2B3E756D4C5B}"/>
            </c:ext>
          </c:extLst>
        </c:ser>
        <c:ser>
          <c:idx val="4"/>
          <c:order val="4"/>
          <c:tx>
            <c:strRef>
              <c:f>ana!$D$8</c:f>
              <c:strCache>
                <c:ptCount val="1"/>
                <c:pt idx="0">
                  <c:v>Ekim 24</c:v>
                </c:pt>
              </c:strCache>
            </c:strRef>
          </c:tx>
          <c:spPr>
            <a:ln w="28575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ana!$E$8:$G$8</c:f>
              <c:numCache>
                <c:formatCode>General</c:formatCode>
                <c:ptCount val="3"/>
                <c:pt idx="0">
                  <c:v>99.99</c:v>
                </c:pt>
                <c:pt idx="1">
                  <c:v>101.98</c:v>
                </c:pt>
                <c:pt idx="2">
                  <c:v>102.84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8-A648-9A4F-2B3E756D4C5B}"/>
            </c:ext>
          </c:extLst>
        </c:ser>
        <c:ser>
          <c:idx val="5"/>
          <c:order val="5"/>
          <c:tx>
            <c:strRef>
              <c:f>ana!$D$9</c:f>
              <c:strCache>
                <c:ptCount val="1"/>
                <c:pt idx="0">
                  <c:v>Kasım 24</c:v>
                </c:pt>
              </c:strCache>
            </c:strRef>
          </c:tx>
          <c:spPr>
            <a:ln w="28575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ana!$E$9:$G$9</c:f>
              <c:numCache>
                <c:formatCode>General</c:formatCode>
                <c:ptCount val="3"/>
                <c:pt idx="0">
                  <c:v>99.92</c:v>
                </c:pt>
                <c:pt idx="1">
                  <c:v>101.9</c:v>
                </c:pt>
                <c:pt idx="2">
                  <c:v>102.82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8-A648-9A4F-2B3E756D4C5B}"/>
            </c:ext>
          </c:extLst>
        </c:ser>
        <c:ser>
          <c:idx val="6"/>
          <c:order val="6"/>
          <c:tx>
            <c:strRef>
              <c:f>ana!$D$10</c:f>
              <c:strCache>
                <c:ptCount val="1"/>
                <c:pt idx="0">
                  <c:v>Aralık 24</c:v>
                </c:pt>
              </c:strCache>
            </c:strRef>
          </c:tx>
          <c:spPr>
            <a:ln w="28575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ana!$E$10:$G$10</c:f>
              <c:numCache>
                <c:formatCode>General</c:formatCode>
                <c:ptCount val="3"/>
                <c:pt idx="0">
                  <c:v>99.92</c:v>
                </c:pt>
                <c:pt idx="1">
                  <c:v>101.96</c:v>
                </c:pt>
                <c:pt idx="2">
                  <c:v>102.81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B8-A648-9A4F-2B3E756D4C5B}"/>
            </c:ext>
          </c:extLst>
        </c:ser>
        <c:ser>
          <c:idx val="7"/>
          <c:order val="7"/>
          <c:tx>
            <c:strRef>
              <c:f>ana!$D$11</c:f>
              <c:strCache>
                <c:ptCount val="1"/>
                <c:pt idx="0">
                  <c:v>Ocak 25</c:v>
                </c:pt>
              </c:strCache>
            </c:strRef>
          </c:tx>
          <c:spPr>
            <a:ln w="28575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ana!$E$11:$G$11</c:f>
              <c:numCache>
                <c:formatCode>General</c:formatCode>
                <c:ptCount val="3"/>
                <c:pt idx="0">
                  <c:v>99.92</c:v>
                </c:pt>
                <c:pt idx="1">
                  <c:v>101.97</c:v>
                </c:pt>
                <c:pt idx="2">
                  <c:v>102.9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B8-A648-9A4F-2B3E756D4C5B}"/>
            </c:ext>
          </c:extLst>
        </c:ser>
        <c:ser>
          <c:idx val="8"/>
          <c:order val="8"/>
          <c:tx>
            <c:strRef>
              <c:f>ana!$D$12</c:f>
              <c:strCache>
                <c:ptCount val="1"/>
                <c:pt idx="0">
                  <c:v>Şubat 25</c:v>
                </c:pt>
              </c:strCache>
            </c:strRef>
          </c:tx>
          <c:spPr>
            <a:ln w="28575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ana!$E$12:$G$12</c:f>
              <c:numCache>
                <c:formatCode>General</c:formatCode>
                <c:ptCount val="3"/>
                <c:pt idx="0">
                  <c:v>99.92</c:v>
                </c:pt>
                <c:pt idx="1">
                  <c:v>102.03</c:v>
                </c:pt>
                <c:pt idx="2">
                  <c:v>102.89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B8-A648-9A4F-2B3E756D4C5B}"/>
            </c:ext>
          </c:extLst>
        </c:ser>
        <c:ser>
          <c:idx val="9"/>
          <c:order val="9"/>
          <c:tx>
            <c:strRef>
              <c:f>ana!$D$13</c:f>
              <c:strCache>
                <c:ptCount val="1"/>
                <c:pt idx="0">
                  <c:v>Mart 25</c:v>
                </c:pt>
              </c:strCache>
            </c:strRef>
          </c:tx>
          <c:spPr>
            <a:ln w="28575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ana!$E$13:$G$13</c:f>
              <c:numCache>
                <c:formatCode>General</c:formatCode>
                <c:ptCount val="3"/>
                <c:pt idx="0">
                  <c:v>99.92</c:v>
                </c:pt>
                <c:pt idx="1">
                  <c:v>102.05</c:v>
                </c:pt>
                <c:pt idx="2">
                  <c:v>102.88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B8-A648-9A4F-2B3E756D4C5B}"/>
            </c:ext>
          </c:extLst>
        </c:ser>
        <c:ser>
          <c:idx val="10"/>
          <c:order val="10"/>
          <c:tx>
            <c:strRef>
              <c:f>ana!$D$14</c:f>
              <c:strCache>
                <c:ptCount val="1"/>
                <c:pt idx="0">
                  <c:v>Nisan 25</c:v>
                </c:pt>
              </c:strCache>
            </c:strRef>
          </c:tx>
          <c:spPr>
            <a:ln w="28575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ana!$E$14:$G$14</c:f>
              <c:numCache>
                <c:formatCode>General</c:formatCode>
                <c:ptCount val="3"/>
                <c:pt idx="0">
                  <c:v>99.9</c:v>
                </c:pt>
                <c:pt idx="1">
                  <c:v>102</c:v>
                </c:pt>
                <c:pt idx="2">
                  <c:v>102.81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D-B544-B98A-196A94818B66}"/>
            </c:ext>
          </c:extLst>
        </c:ser>
        <c:ser>
          <c:idx val="11"/>
          <c:order val="11"/>
          <c:tx>
            <c:strRef>
              <c:f>ana!$D$15</c:f>
              <c:strCache>
                <c:ptCount val="1"/>
                <c:pt idx="0">
                  <c:v>Mayıs 25</c:v>
                </c:pt>
              </c:strCache>
            </c:strRef>
          </c:tx>
          <c:spPr>
            <a:ln w="28575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ana!$E$3:$G$3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cat>
          <c:val>
            <c:numRef>
              <c:f>ana!$E$15:$G$15</c:f>
              <c:numCache>
                <c:formatCode>General</c:formatCode>
                <c:ptCount val="3"/>
                <c:pt idx="0">
                  <c:v>100.2</c:v>
                </c:pt>
                <c:pt idx="1">
                  <c:v>102.34</c:v>
                </c:pt>
                <c:pt idx="2">
                  <c:v>103.16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D-B544-B98A-196A9481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442095"/>
        <c:axId val="1771443807"/>
      </c:lineChart>
      <c:catAx>
        <c:axId val="1771442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43807"/>
        <c:crosses val="autoZero"/>
        <c:auto val="1"/>
        <c:lblAlgn val="ctr"/>
        <c:lblOffset val="100"/>
        <c:noMultiLvlLbl val="0"/>
      </c:catAx>
      <c:valAx>
        <c:axId val="1771443807"/>
        <c:scaling>
          <c:orientation val="minMax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4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288929003169213"/>
          <c:y val="0.28753047613847932"/>
          <c:w val="0.18849514272334211"/>
          <c:h val="0.5200342203411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ana!$E$3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ana!$D$4:$D$15</c:f>
              <c:numCache>
                <c:formatCode>[$-41F]mmmm\ yy;@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45506</c:v>
                </c:pt>
                <c:pt idx="3">
                  <c:v>45538</c:v>
                </c:pt>
                <c:pt idx="4">
                  <c:v>45570</c:v>
                </c:pt>
                <c:pt idx="5">
                  <c:v>45602</c:v>
                </c:pt>
                <c:pt idx="6">
                  <c:v>45634</c:v>
                </c:pt>
                <c:pt idx="7">
                  <c:v>45666</c:v>
                </c:pt>
                <c:pt idx="8">
                  <c:v>45698</c:v>
                </c:pt>
                <c:pt idx="9">
                  <c:v>45730</c:v>
                </c:pt>
                <c:pt idx="10">
                  <c:v>45762</c:v>
                </c:pt>
                <c:pt idx="11">
                  <c:v>45794</c:v>
                </c:pt>
              </c:numCache>
            </c:numRef>
          </c:cat>
          <c:val>
            <c:numRef>
              <c:f>ana!$E$4:$E$15</c:f>
              <c:numCache>
                <c:formatCode>General</c:formatCode>
                <c:ptCount val="12"/>
                <c:pt idx="0">
                  <c:v>100.11</c:v>
                </c:pt>
                <c:pt idx="1">
                  <c:v>99.98</c:v>
                </c:pt>
                <c:pt idx="2">
                  <c:v>99.98</c:v>
                </c:pt>
                <c:pt idx="3">
                  <c:v>99.98</c:v>
                </c:pt>
                <c:pt idx="4">
                  <c:v>99.99</c:v>
                </c:pt>
                <c:pt idx="5">
                  <c:v>99.92</c:v>
                </c:pt>
                <c:pt idx="6">
                  <c:v>99.92</c:v>
                </c:pt>
                <c:pt idx="7">
                  <c:v>99.92</c:v>
                </c:pt>
                <c:pt idx="8">
                  <c:v>99.92</c:v>
                </c:pt>
                <c:pt idx="9">
                  <c:v>99.92</c:v>
                </c:pt>
                <c:pt idx="10">
                  <c:v>99.9</c:v>
                </c:pt>
                <c:pt idx="11">
                  <c:v>100.2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4-7E4F-9FA3-A91A1247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52159"/>
        <c:axId val="633810367"/>
      </c:lineChart>
      <c:dateAx>
        <c:axId val="633652159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10367"/>
        <c:crosses val="autoZero"/>
        <c:auto val="1"/>
        <c:lblOffset val="100"/>
        <c:baseTimeUnit val="months"/>
      </c:dateAx>
      <c:valAx>
        <c:axId val="633810367"/>
        <c:scaling>
          <c:orientation val="minMax"/>
          <c:min val="99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Aylık Petrol</a:t>
            </a:r>
            <a:r>
              <a:rPr lang="en-GB" baseline="0"/>
              <a:t> Raporlarına Göre Yıllık Petrol Talep Artışı (2023 sağ, 2024-2025 sol eksen)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96319342092439E-2"/>
          <c:y val="0.12363333333333333"/>
          <c:w val="0.87929598385052565"/>
          <c:h val="0.76903858267716541"/>
        </c:manualLayout>
      </c:layout>
      <c:lineChart>
        <c:grouping val="standard"/>
        <c:varyColors val="0"/>
        <c:ser>
          <c:idx val="1"/>
          <c:order val="1"/>
          <c:tx>
            <c:strRef>
              <c:f>talepartisi!$L$6</c:f>
              <c:strCache>
                <c:ptCount val="1"/>
                <c:pt idx="0">
                  <c:v>2024</c:v>
                </c:pt>
              </c:strCache>
            </c:strRef>
          </c:tx>
          <c:spPr>
            <a:ln w="635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talepartisi!$J$7:$J$18</c:f>
              <c:numCache>
                <c:formatCode>[$-41F]mmmm\ yy;@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45506</c:v>
                </c:pt>
                <c:pt idx="3">
                  <c:v>45538</c:v>
                </c:pt>
                <c:pt idx="4">
                  <c:v>45570</c:v>
                </c:pt>
                <c:pt idx="5">
                  <c:v>45602</c:v>
                </c:pt>
                <c:pt idx="6">
                  <c:v>45634</c:v>
                </c:pt>
                <c:pt idx="7">
                  <c:v>45666</c:v>
                </c:pt>
                <c:pt idx="8">
                  <c:v>45698</c:v>
                </c:pt>
                <c:pt idx="9">
                  <c:v>45730</c:v>
                </c:pt>
                <c:pt idx="10">
                  <c:v>45762</c:v>
                </c:pt>
                <c:pt idx="11">
                  <c:v>45794</c:v>
                </c:pt>
              </c:numCache>
            </c:numRef>
          </c:cat>
          <c:val>
            <c:numRef>
              <c:f>talepartisi!$L$7:$L$18</c:f>
              <c:numCache>
                <c:formatCode>General</c:formatCode>
                <c:ptCount val="12"/>
                <c:pt idx="0">
                  <c:v>0.96000000000000796</c:v>
                </c:pt>
                <c:pt idx="1">
                  <c:v>0.96999999999999886</c:v>
                </c:pt>
                <c:pt idx="2">
                  <c:v>0.96999999999999886</c:v>
                </c:pt>
                <c:pt idx="3">
                  <c:v>0.90999999999999659</c:v>
                </c:pt>
                <c:pt idx="4">
                  <c:v>0.85999999999999943</c:v>
                </c:pt>
                <c:pt idx="5">
                  <c:v>0.91999999999998749</c:v>
                </c:pt>
                <c:pt idx="6">
                  <c:v>0.85000000000000853</c:v>
                </c:pt>
                <c:pt idx="7">
                  <c:v>0.93000000000000682</c:v>
                </c:pt>
                <c:pt idx="8">
                  <c:v>0.85999999999999943</c:v>
                </c:pt>
                <c:pt idx="9">
                  <c:v>0.82999999999999829</c:v>
                </c:pt>
                <c:pt idx="10">
                  <c:v>0.81000000000000227</c:v>
                </c:pt>
                <c:pt idx="11">
                  <c:v>0.81999999999999318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B-6D4C-9CB9-075F718A6C56}"/>
            </c:ext>
          </c:extLst>
        </c:ser>
        <c:ser>
          <c:idx val="2"/>
          <c:order val="2"/>
          <c:tx>
            <c:strRef>
              <c:f>talepartisi!$M$6</c:f>
              <c:strCache>
                <c:ptCount val="1"/>
                <c:pt idx="0">
                  <c:v>2025</c:v>
                </c:pt>
              </c:strCache>
            </c:strRef>
          </c:tx>
          <c:spPr>
            <a:ln w="635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talepartisi!$J$7:$J$18</c:f>
              <c:numCache>
                <c:formatCode>[$-41F]mmmm\ yy;@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45506</c:v>
                </c:pt>
                <c:pt idx="3">
                  <c:v>45538</c:v>
                </c:pt>
                <c:pt idx="4">
                  <c:v>45570</c:v>
                </c:pt>
                <c:pt idx="5">
                  <c:v>45602</c:v>
                </c:pt>
                <c:pt idx="6">
                  <c:v>45634</c:v>
                </c:pt>
                <c:pt idx="7">
                  <c:v>45666</c:v>
                </c:pt>
                <c:pt idx="8">
                  <c:v>45698</c:v>
                </c:pt>
                <c:pt idx="9">
                  <c:v>45730</c:v>
                </c:pt>
                <c:pt idx="10">
                  <c:v>45762</c:v>
                </c:pt>
                <c:pt idx="11">
                  <c:v>45794</c:v>
                </c:pt>
              </c:numCache>
            </c:numRef>
          </c:cat>
          <c:val>
            <c:numRef>
              <c:f>talepartisi!$M$7:$M$18</c:f>
              <c:numCache>
                <c:formatCode>General</c:formatCode>
                <c:ptCount val="12"/>
                <c:pt idx="0">
                  <c:v>1.0300000000000011</c:v>
                </c:pt>
                <c:pt idx="1">
                  <c:v>0.98000000000000398</c:v>
                </c:pt>
                <c:pt idx="2">
                  <c:v>0.95000000000000284</c:v>
                </c:pt>
                <c:pt idx="3">
                  <c:v>0.95000000000000284</c:v>
                </c:pt>
                <c:pt idx="4">
                  <c:v>1</c:v>
                </c:pt>
                <c:pt idx="5">
                  <c:v>0.99000000000000909</c:v>
                </c:pt>
                <c:pt idx="6">
                  <c:v>1.0799999999999983</c:v>
                </c:pt>
                <c:pt idx="7">
                  <c:v>1.0599999999999881</c:v>
                </c:pt>
                <c:pt idx="8">
                  <c:v>1.1099999999999994</c:v>
                </c:pt>
                <c:pt idx="9">
                  <c:v>1.0300000000000011</c:v>
                </c:pt>
                <c:pt idx="10">
                  <c:v>0.73000000000000398</c:v>
                </c:pt>
                <c:pt idx="11">
                  <c:v>0.74000000000000909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B-6D4C-9CB9-075F718A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710175"/>
        <c:axId val="1771711887"/>
      </c:lineChart>
      <c:lineChart>
        <c:grouping val="standard"/>
        <c:varyColors val="0"/>
        <c:ser>
          <c:idx val="0"/>
          <c:order val="0"/>
          <c:tx>
            <c:strRef>
              <c:f>talepartisi!$K$6</c:f>
              <c:strCache>
                <c:ptCount val="1"/>
                <c:pt idx="0">
                  <c:v>2023</c:v>
                </c:pt>
              </c:strCache>
            </c:strRef>
          </c:tx>
          <c:spPr>
            <a:ln w="6350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talepartisi!$J$7:$J$18</c:f>
              <c:numCache>
                <c:formatCode>[$-41F]mmmm\ yy;@</c:formatCode>
                <c:ptCount val="12"/>
                <c:pt idx="0">
                  <c:v>45444</c:v>
                </c:pt>
                <c:pt idx="1">
                  <c:v>45474</c:v>
                </c:pt>
                <c:pt idx="2">
                  <c:v>45506</c:v>
                </c:pt>
                <c:pt idx="3">
                  <c:v>45538</c:v>
                </c:pt>
                <c:pt idx="4">
                  <c:v>45570</c:v>
                </c:pt>
                <c:pt idx="5">
                  <c:v>45602</c:v>
                </c:pt>
                <c:pt idx="6">
                  <c:v>45634</c:v>
                </c:pt>
                <c:pt idx="7">
                  <c:v>45666</c:v>
                </c:pt>
                <c:pt idx="8">
                  <c:v>45698</c:v>
                </c:pt>
                <c:pt idx="9">
                  <c:v>45730</c:v>
                </c:pt>
                <c:pt idx="10">
                  <c:v>45762</c:v>
                </c:pt>
                <c:pt idx="11">
                  <c:v>45794</c:v>
                </c:pt>
              </c:numCache>
            </c:numRef>
          </c:cat>
          <c:val>
            <c:numRef>
              <c:f>talepartisi!$K$7:$K$18</c:f>
              <c:numCache>
                <c:formatCode>General</c:formatCode>
                <c:ptCount val="12"/>
                <c:pt idx="0">
                  <c:v>2.1299999999999955</c:v>
                </c:pt>
                <c:pt idx="1">
                  <c:v>2.1099999999999994</c:v>
                </c:pt>
                <c:pt idx="2">
                  <c:v>2.1099999999999994</c:v>
                </c:pt>
                <c:pt idx="3">
                  <c:v>2.0999999999999943</c:v>
                </c:pt>
                <c:pt idx="4">
                  <c:v>1.9900000000000091</c:v>
                </c:pt>
                <c:pt idx="5">
                  <c:v>1.980000000000004</c:v>
                </c:pt>
                <c:pt idx="6">
                  <c:v>2.039999999999992</c:v>
                </c:pt>
                <c:pt idx="7">
                  <c:v>2.0499999999999972</c:v>
                </c:pt>
                <c:pt idx="8">
                  <c:v>2.1099999999999994</c:v>
                </c:pt>
                <c:pt idx="9">
                  <c:v>2.1299999999999955</c:v>
                </c:pt>
                <c:pt idx="10">
                  <c:v>2.0999999999999943</c:v>
                </c:pt>
                <c:pt idx="11">
                  <c:v>2.1400000000000006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B-6D4C-9CB9-075F718A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0719"/>
        <c:axId val="2105056240"/>
      </c:lineChart>
      <c:dateAx>
        <c:axId val="177171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Rapor Tarihi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11887"/>
        <c:crosses val="autoZero"/>
        <c:auto val="1"/>
        <c:lblOffset val="100"/>
        <c:baseTimeUnit val="months"/>
      </c:dateAx>
      <c:valAx>
        <c:axId val="1771711887"/>
        <c:scaling>
          <c:orientation val="minMax"/>
          <c:max val="1.1499999999999999"/>
          <c:min val="0.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milyon</a:t>
                </a:r>
                <a:r>
                  <a:rPr lang="en-GB" baseline="0"/>
                  <a:t> varil/gün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10175"/>
        <c:crosses val="autoZero"/>
        <c:crossBetween val="between"/>
      </c:valAx>
      <c:valAx>
        <c:axId val="2105056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30719"/>
        <c:crosses val="max"/>
        <c:crossBetween val="between"/>
      </c:valAx>
      <c:dateAx>
        <c:axId val="305730719"/>
        <c:scaling>
          <c:orientation val="minMax"/>
        </c:scaling>
        <c:delete val="1"/>
        <c:axPos val="b"/>
        <c:numFmt formatCode="[$-41F]mmmm\ yy;@" sourceLinked="1"/>
        <c:majorTickMark val="out"/>
        <c:minorTickMark val="none"/>
        <c:tickLblPos val="nextTo"/>
        <c:crossAx val="2105056240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38387690613696"/>
          <c:y val="0.18485577627669644"/>
          <c:w val="0.22150609906463806"/>
          <c:h val="5.62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Aylık</a:t>
            </a:r>
            <a:r>
              <a:rPr lang="en-US" baseline="0"/>
              <a:t> Petrol Piyasası Raporlarına Göre </a:t>
            </a:r>
            <a:r>
              <a:rPr lang="en-US"/>
              <a:t>2022 Petrol Talebi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'2022-2023'!$E$3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'2022-2023'!$D$4:$D$31</c:f>
              <c:numCache>
                <c:formatCode>[$-41F]mmmm\ yy;@</c:formatCode>
                <c:ptCount val="28"/>
                <c:pt idx="0">
                  <c:v>44955</c:v>
                </c:pt>
                <c:pt idx="1">
                  <c:v>44985</c:v>
                </c:pt>
                <c:pt idx="2">
                  <c:v>45015</c:v>
                </c:pt>
                <c:pt idx="3">
                  <c:v>45045</c:v>
                </c:pt>
                <c:pt idx="4">
                  <c:v>45075</c:v>
                </c:pt>
                <c:pt idx="5">
                  <c:v>45105</c:v>
                </c:pt>
                <c:pt idx="6">
                  <c:v>45136</c:v>
                </c:pt>
                <c:pt idx="7">
                  <c:v>45164</c:v>
                </c:pt>
                <c:pt idx="8">
                  <c:v>45192</c:v>
                </c:pt>
                <c:pt idx="9">
                  <c:v>45220</c:v>
                </c:pt>
                <c:pt idx="10">
                  <c:v>45248</c:v>
                </c:pt>
                <c:pt idx="11">
                  <c:v>45276</c:v>
                </c:pt>
                <c:pt idx="12">
                  <c:v>45304</c:v>
                </c:pt>
                <c:pt idx="13">
                  <c:v>45332</c:v>
                </c:pt>
                <c:pt idx="14">
                  <c:v>45360</c:v>
                </c:pt>
                <c:pt idx="15">
                  <c:v>45388</c:v>
                </c:pt>
                <c:pt idx="16">
                  <c:v>45416</c:v>
                </c:pt>
                <c:pt idx="17">
                  <c:v>45444</c:v>
                </c:pt>
                <c:pt idx="18">
                  <c:v>45474</c:v>
                </c:pt>
                <c:pt idx="19">
                  <c:v>45506</c:v>
                </c:pt>
                <c:pt idx="20">
                  <c:v>45538</c:v>
                </c:pt>
                <c:pt idx="21">
                  <c:v>45570</c:v>
                </c:pt>
                <c:pt idx="22">
                  <c:v>45602</c:v>
                </c:pt>
                <c:pt idx="23">
                  <c:v>45634</c:v>
                </c:pt>
                <c:pt idx="24">
                  <c:v>45666</c:v>
                </c:pt>
                <c:pt idx="25">
                  <c:v>45698</c:v>
                </c:pt>
                <c:pt idx="26">
                  <c:v>45730</c:v>
                </c:pt>
                <c:pt idx="27">
                  <c:v>45762</c:v>
                </c:pt>
              </c:numCache>
            </c:numRef>
          </c:cat>
          <c:val>
            <c:numRef>
              <c:f>'2022-2023'!$E$4:$E$31</c:f>
              <c:numCache>
                <c:formatCode>General</c:formatCode>
                <c:ptCount val="28"/>
                <c:pt idx="0">
                  <c:v>99.85</c:v>
                </c:pt>
                <c:pt idx="1">
                  <c:v>99.96</c:v>
                </c:pt>
                <c:pt idx="2">
                  <c:v>99.98</c:v>
                </c:pt>
                <c:pt idx="3">
                  <c:v>99.91</c:v>
                </c:pt>
                <c:pt idx="4">
                  <c:v>99.8</c:v>
                </c:pt>
                <c:pt idx="5">
                  <c:v>99.8</c:v>
                </c:pt>
                <c:pt idx="6">
                  <c:v>99.85</c:v>
                </c:pt>
                <c:pt idx="7">
                  <c:v>99.94</c:v>
                </c:pt>
                <c:pt idx="8">
                  <c:v>99.57</c:v>
                </c:pt>
                <c:pt idx="9">
                  <c:v>99.6</c:v>
                </c:pt>
                <c:pt idx="10">
                  <c:v>99.59</c:v>
                </c:pt>
                <c:pt idx="11">
                  <c:v>99.45</c:v>
                </c:pt>
                <c:pt idx="12">
                  <c:v>99.47</c:v>
                </c:pt>
                <c:pt idx="13">
                  <c:v>99.48</c:v>
                </c:pt>
                <c:pt idx="14">
                  <c:v>99.56</c:v>
                </c:pt>
                <c:pt idx="15">
                  <c:v>99.71</c:v>
                </c:pt>
                <c:pt idx="16">
                  <c:v>99.81</c:v>
                </c:pt>
                <c:pt idx="17">
                  <c:v>100.11</c:v>
                </c:pt>
                <c:pt idx="18">
                  <c:v>99.98</c:v>
                </c:pt>
                <c:pt idx="19">
                  <c:v>99.98</c:v>
                </c:pt>
                <c:pt idx="20">
                  <c:v>99.98</c:v>
                </c:pt>
                <c:pt idx="21">
                  <c:v>99.99</c:v>
                </c:pt>
                <c:pt idx="22">
                  <c:v>99.92</c:v>
                </c:pt>
                <c:pt idx="23">
                  <c:v>99.92</c:v>
                </c:pt>
                <c:pt idx="24">
                  <c:v>99.92</c:v>
                </c:pt>
                <c:pt idx="25">
                  <c:v>99.92</c:v>
                </c:pt>
                <c:pt idx="26">
                  <c:v>99.9</c:v>
                </c:pt>
                <c:pt idx="27">
                  <c:v>100.2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6-544C-A102-1019CF4A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35247"/>
        <c:axId val="1771494799"/>
      </c:lineChart>
      <c:dateAx>
        <c:axId val="177113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Rapor Tarihi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94799"/>
        <c:crosses val="autoZero"/>
        <c:auto val="1"/>
        <c:lblOffset val="100"/>
        <c:baseTimeUnit val="months"/>
      </c:dateAx>
      <c:valAx>
        <c:axId val="17714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milyon</a:t>
                </a:r>
                <a:r>
                  <a:rPr lang="en-GB" baseline="0"/>
                  <a:t> varil/gün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3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'2022-2023'!$F$3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'2022-2023'!$D$4:$D$31</c:f>
              <c:numCache>
                <c:formatCode>[$-41F]mmmm\ yy;@</c:formatCode>
                <c:ptCount val="28"/>
                <c:pt idx="0">
                  <c:v>44955</c:v>
                </c:pt>
                <c:pt idx="1">
                  <c:v>44985</c:v>
                </c:pt>
                <c:pt idx="2">
                  <c:v>45015</c:v>
                </c:pt>
                <c:pt idx="3">
                  <c:v>45045</c:v>
                </c:pt>
                <c:pt idx="4">
                  <c:v>45075</c:v>
                </c:pt>
                <c:pt idx="5">
                  <c:v>45105</c:v>
                </c:pt>
                <c:pt idx="6">
                  <c:v>45136</c:v>
                </c:pt>
                <c:pt idx="7">
                  <c:v>45164</c:v>
                </c:pt>
                <c:pt idx="8">
                  <c:v>45192</c:v>
                </c:pt>
                <c:pt idx="9">
                  <c:v>45220</c:v>
                </c:pt>
                <c:pt idx="10">
                  <c:v>45248</c:v>
                </c:pt>
                <c:pt idx="11">
                  <c:v>45276</c:v>
                </c:pt>
                <c:pt idx="12">
                  <c:v>45304</c:v>
                </c:pt>
                <c:pt idx="13">
                  <c:v>45332</c:v>
                </c:pt>
                <c:pt idx="14">
                  <c:v>45360</c:v>
                </c:pt>
                <c:pt idx="15">
                  <c:v>45388</c:v>
                </c:pt>
                <c:pt idx="16">
                  <c:v>45416</c:v>
                </c:pt>
                <c:pt idx="17">
                  <c:v>45444</c:v>
                </c:pt>
                <c:pt idx="18">
                  <c:v>45474</c:v>
                </c:pt>
                <c:pt idx="19">
                  <c:v>45506</c:v>
                </c:pt>
                <c:pt idx="20">
                  <c:v>45538</c:v>
                </c:pt>
                <c:pt idx="21">
                  <c:v>45570</c:v>
                </c:pt>
                <c:pt idx="22">
                  <c:v>45602</c:v>
                </c:pt>
                <c:pt idx="23">
                  <c:v>45634</c:v>
                </c:pt>
                <c:pt idx="24">
                  <c:v>45666</c:v>
                </c:pt>
                <c:pt idx="25">
                  <c:v>45698</c:v>
                </c:pt>
                <c:pt idx="26">
                  <c:v>45730</c:v>
                </c:pt>
                <c:pt idx="27">
                  <c:v>45762</c:v>
                </c:pt>
              </c:numCache>
            </c:numRef>
          </c:cat>
          <c:val>
            <c:numRef>
              <c:f>'2022-2023'!$F$4:$F$31</c:f>
              <c:numCache>
                <c:formatCode>General</c:formatCode>
                <c:ptCount val="28"/>
                <c:pt idx="0">
                  <c:v>101.72</c:v>
                </c:pt>
                <c:pt idx="1">
                  <c:v>101.92</c:v>
                </c:pt>
                <c:pt idx="2">
                  <c:v>102.02</c:v>
                </c:pt>
                <c:pt idx="3">
                  <c:v>101.94</c:v>
                </c:pt>
                <c:pt idx="4">
                  <c:v>102.01</c:v>
                </c:pt>
                <c:pt idx="5">
                  <c:v>102.25</c:v>
                </c:pt>
                <c:pt idx="6">
                  <c:v>102.08</c:v>
                </c:pt>
                <c:pt idx="7">
                  <c:v>102.17</c:v>
                </c:pt>
                <c:pt idx="8">
                  <c:v>101.81</c:v>
                </c:pt>
                <c:pt idx="9">
                  <c:v>101.85</c:v>
                </c:pt>
                <c:pt idx="10">
                  <c:v>101.96</c:v>
                </c:pt>
                <c:pt idx="11">
                  <c:v>101.73</c:v>
                </c:pt>
                <c:pt idx="12">
                  <c:v>101.72</c:v>
                </c:pt>
                <c:pt idx="13">
                  <c:v>101.76</c:v>
                </c:pt>
                <c:pt idx="14">
                  <c:v>101.84</c:v>
                </c:pt>
                <c:pt idx="15">
                  <c:v>101.96</c:v>
                </c:pt>
                <c:pt idx="16">
                  <c:v>102.09</c:v>
                </c:pt>
                <c:pt idx="17">
                  <c:v>102.24</c:v>
                </c:pt>
                <c:pt idx="18">
                  <c:v>102.09</c:v>
                </c:pt>
                <c:pt idx="19">
                  <c:v>102.09</c:v>
                </c:pt>
                <c:pt idx="20">
                  <c:v>102.08</c:v>
                </c:pt>
                <c:pt idx="21">
                  <c:v>101.98</c:v>
                </c:pt>
                <c:pt idx="22">
                  <c:v>101.9</c:v>
                </c:pt>
                <c:pt idx="23">
                  <c:v>101.96</c:v>
                </c:pt>
                <c:pt idx="24">
                  <c:v>101.97</c:v>
                </c:pt>
                <c:pt idx="25">
                  <c:v>102.03</c:v>
                </c:pt>
                <c:pt idx="26">
                  <c:v>102.05</c:v>
                </c:pt>
                <c:pt idx="2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B-3A44-A4C8-83798292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35247"/>
        <c:axId val="1771494799"/>
      </c:lineChart>
      <c:dateAx>
        <c:axId val="1771135247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94799"/>
        <c:crosses val="autoZero"/>
        <c:auto val="1"/>
        <c:lblOffset val="100"/>
        <c:baseTimeUnit val="months"/>
      </c:dateAx>
      <c:valAx>
        <c:axId val="17714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3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'2022-2023'!$G$3</c:f>
              <c:strCache>
                <c:ptCount val="1"/>
                <c:pt idx="0">
                  <c:v>2023 Talep Artışı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'2022-2023'!$D$4:$D$31</c:f>
              <c:numCache>
                <c:formatCode>[$-41F]mmmm\ yy;@</c:formatCode>
                <c:ptCount val="28"/>
                <c:pt idx="0">
                  <c:v>44955</c:v>
                </c:pt>
                <c:pt idx="1">
                  <c:v>44985</c:v>
                </c:pt>
                <c:pt idx="2">
                  <c:v>45015</c:v>
                </c:pt>
                <c:pt idx="3">
                  <c:v>45045</c:v>
                </c:pt>
                <c:pt idx="4">
                  <c:v>45075</c:v>
                </c:pt>
                <c:pt idx="5">
                  <c:v>45105</c:v>
                </c:pt>
                <c:pt idx="6">
                  <c:v>45136</c:v>
                </c:pt>
                <c:pt idx="7">
                  <c:v>45164</c:v>
                </c:pt>
                <c:pt idx="8">
                  <c:v>45192</c:v>
                </c:pt>
                <c:pt idx="9">
                  <c:v>45220</c:v>
                </c:pt>
                <c:pt idx="10">
                  <c:v>45248</c:v>
                </c:pt>
                <c:pt idx="11">
                  <c:v>45276</c:v>
                </c:pt>
                <c:pt idx="12">
                  <c:v>45304</c:v>
                </c:pt>
                <c:pt idx="13">
                  <c:v>45332</c:v>
                </c:pt>
                <c:pt idx="14">
                  <c:v>45360</c:v>
                </c:pt>
                <c:pt idx="15">
                  <c:v>45388</c:v>
                </c:pt>
                <c:pt idx="16">
                  <c:v>45416</c:v>
                </c:pt>
                <c:pt idx="17">
                  <c:v>45444</c:v>
                </c:pt>
                <c:pt idx="18">
                  <c:v>45474</c:v>
                </c:pt>
                <c:pt idx="19">
                  <c:v>45506</c:v>
                </c:pt>
                <c:pt idx="20">
                  <c:v>45538</c:v>
                </c:pt>
                <c:pt idx="21">
                  <c:v>45570</c:v>
                </c:pt>
                <c:pt idx="22">
                  <c:v>45602</c:v>
                </c:pt>
                <c:pt idx="23">
                  <c:v>45634</c:v>
                </c:pt>
                <c:pt idx="24">
                  <c:v>45666</c:v>
                </c:pt>
                <c:pt idx="25">
                  <c:v>45698</c:v>
                </c:pt>
                <c:pt idx="26">
                  <c:v>45730</c:v>
                </c:pt>
                <c:pt idx="27">
                  <c:v>45762</c:v>
                </c:pt>
              </c:numCache>
            </c:numRef>
          </c:cat>
          <c:val>
            <c:numRef>
              <c:f>'2022-2023'!$G$4:$G$31</c:f>
              <c:numCache>
                <c:formatCode>General</c:formatCode>
                <c:ptCount val="28"/>
                <c:pt idx="0">
                  <c:v>1.8700000000000045</c:v>
                </c:pt>
                <c:pt idx="1">
                  <c:v>1.960000000000008</c:v>
                </c:pt>
                <c:pt idx="2">
                  <c:v>2.039999999999992</c:v>
                </c:pt>
                <c:pt idx="3">
                  <c:v>2.0300000000000011</c:v>
                </c:pt>
                <c:pt idx="4">
                  <c:v>2.210000000000008</c:v>
                </c:pt>
                <c:pt idx="5">
                  <c:v>2.4500000000000028</c:v>
                </c:pt>
                <c:pt idx="6">
                  <c:v>2.230000000000004</c:v>
                </c:pt>
                <c:pt idx="7">
                  <c:v>2.230000000000004</c:v>
                </c:pt>
                <c:pt idx="8">
                  <c:v>2.2400000000000091</c:v>
                </c:pt>
                <c:pt idx="9">
                  <c:v>2.25</c:v>
                </c:pt>
                <c:pt idx="10">
                  <c:v>2.3699999999999903</c:v>
                </c:pt>
                <c:pt idx="11">
                  <c:v>2.2800000000000011</c:v>
                </c:pt>
                <c:pt idx="12">
                  <c:v>2.25</c:v>
                </c:pt>
                <c:pt idx="13">
                  <c:v>2.2800000000000011</c:v>
                </c:pt>
                <c:pt idx="14">
                  <c:v>2.2800000000000011</c:v>
                </c:pt>
                <c:pt idx="15">
                  <c:v>2.25</c:v>
                </c:pt>
                <c:pt idx="16">
                  <c:v>2.2800000000000011</c:v>
                </c:pt>
                <c:pt idx="17">
                  <c:v>2.1299999999999955</c:v>
                </c:pt>
                <c:pt idx="18">
                  <c:v>2.1099999999999994</c:v>
                </c:pt>
                <c:pt idx="19">
                  <c:v>2.1099999999999994</c:v>
                </c:pt>
                <c:pt idx="20">
                  <c:v>2.0999999999999943</c:v>
                </c:pt>
                <c:pt idx="21">
                  <c:v>1.9900000000000091</c:v>
                </c:pt>
                <c:pt idx="22">
                  <c:v>1.980000000000004</c:v>
                </c:pt>
                <c:pt idx="23">
                  <c:v>2.039999999999992</c:v>
                </c:pt>
                <c:pt idx="24">
                  <c:v>2.0499999999999972</c:v>
                </c:pt>
                <c:pt idx="25">
                  <c:v>2.1099999999999994</c:v>
                </c:pt>
                <c:pt idx="26">
                  <c:v>2.1499999999999915</c:v>
                </c:pt>
                <c:pt idx="27">
                  <c:v>1.7999999999999972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C-D94F-BD74-8E7FF3D56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82367"/>
        <c:axId val="670858927"/>
      </c:lineChart>
      <c:dateAx>
        <c:axId val="670982367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58927"/>
        <c:crosses val="autoZero"/>
        <c:auto val="1"/>
        <c:lblOffset val="100"/>
        <c:baseTimeUnit val="months"/>
      </c:dateAx>
      <c:valAx>
        <c:axId val="670858927"/>
        <c:scaling>
          <c:orientation val="minMax"/>
          <c:max val="2.5099999999999998"/>
          <c:min val="1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'2022-revizyon'!$H$5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'2022-revizyon'!$G$6:$G$32</c:f>
              <c:numCache>
                <c:formatCode>[$-41F]mmmm\ yy;@</c:formatCode>
                <c:ptCount val="27"/>
                <c:pt idx="0">
                  <c:v>44955</c:v>
                </c:pt>
                <c:pt idx="1">
                  <c:v>44985</c:v>
                </c:pt>
                <c:pt idx="2">
                  <c:v>45015</c:v>
                </c:pt>
                <c:pt idx="3">
                  <c:v>45045</c:v>
                </c:pt>
                <c:pt idx="4">
                  <c:v>45075</c:v>
                </c:pt>
                <c:pt idx="5">
                  <c:v>45105</c:v>
                </c:pt>
                <c:pt idx="6">
                  <c:v>45136</c:v>
                </c:pt>
                <c:pt idx="7">
                  <c:v>45164</c:v>
                </c:pt>
                <c:pt idx="8">
                  <c:v>45192</c:v>
                </c:pt>
                <c:pt idx="9">
                  <c:v>45220</c:v>
                </c:pt>
                <c:pt idx="10">
                  <c:v>45248</c:v>
                </c:pt>
                <c:pt idx="11">
                  <c:v>45276</c:v>
                </c:pt>
                <c:pt idx="12">
                  <c:v>45304</c:v>
                </c:pt>
                <c:pt idx="13">
                  <c:v>45332</c:v>
                </c:pt>
                <c:pt idx="14">
                  <c:v>45360</c:v>
                </c:pt>
                <c:pt idx="15">
                  <c:v>45388</c:v>
                </c:pt>
                <c:pt idx="16">
                  <c:v>45416</c:v>
                </c:pt>
                <c:pt idx="17">
                  <c:v>45444</c:v>
                </c:pt>
                <c:pt idx="18">
                  <c:v>45474</c:v>
                </c:pt>
                <c:pt idx="19">
                  <c:v>45506</c:v>
                </c:pt>
                <c:pt idx="20">
                  <c:v>45538</c:v>
                </c:pt>
                <c:pt idx="21">
                  <c:v>45570</c:v>
                </c:pt>
                <c:pt idx="22">
                  <c:v>45602</c:v>
                </c:pt>
                <c:pt idx="23">
                  <c:v>45634</c:v>
                </c:pt>
                <c:pt idx="24">
                  <c:v>45666</c:v>
                </c:pt>
                <c:pt idx="25">
                  <c:v>45698</c:v>
                </c:pt>
                <c:pt idx="26">
                  <c:v>45730</c:v>
                </c:pt>
              </c:numCache>
            </c:numRef>
          </c:cat>
          <c:val>
            <c:numRef>
              <c:f>'2022-revizyon'!$H$6:$H$32</c:f>
              <c:numCache>
                <c:formatCode>0.00%</c:formatCode>
                <c:ptCount val="27"/>
                <c:pt idx="0">
                  <c:v>-7.0056044835875575E-4</c:v>
                </c:pt>
                <c:pt idx="1">
                  <c:v>4.0032025620484468E-4</c:v>
                </c:pt>
                <c:pt idx="2">
                  <c:v>6.0048038430737805E-4</c:v>
                </c:pt>
                <c:pt idx="3">
                  <c:v>-1.0008006405126668E-4</c:v>
                </c:pt>
                <c:pt idx="4">
                  <c:v>-1.2009607686149781E-3</c:v>
                </c:pt>
                <c:pt idx="5">
                  <c:v>-1.2009607686149781E-3</c:v>
                </c:pt>
                <c:pt idx="6">
                  <c:v>-7.0056044835875575E-4</c:v>
                </c:pt>
                <c:pt idx="7">
                  <c:v>2.0016012810253336E-4</c:v>
                </c:pt>
                <c:pt idx="8">
                  <c:v>-3.5028022417935567E-3</c:v>
                </c:pt>
                <c:pt idx="9">
                  <c:v>-3.2025620496397567E-3</c:v>
                </c:pt>
                <c:pt idx="10">
                  <c:v>-3.3026421136909123E-3</c:v>
                </c:pt>
                <c:pt idx="11">
                  <c:v>-4.7037630104083128E-3</c:v>
                </c:pt>
                <c:pt idx="12">
                  <c:v>-4.5036028823058905E-3</c:v>
                </c:pt>
                <c:pt idx="13">
                  <c:v>-4.4035228182546238E-3</c:v>
                </c:pt>
                <c:pt idx="14">
                  <c:v>-3.6028823058447124E-3</c:v>
                </c:pt>
                <c:pt idx="15">
                  <c:v>-2.1016813450761562E-3</c:v>
                </c:pt>
                <c:pt idx="16">
                  <c:v>-1.1008807045636004E-3</c:v>
                </c:pt>
                <c:pt idx="17">
                  <c:v>1.9015212169735118E-3</c:v>
                </c:pt>
                <c:pt idx="18">
                  <c:v>6.0048038430737805E-4</c:v>
                </c:pt>
                <c:pt idx="19">
                  <c:v>6.0048038430737805E-4</c:v>
                </c:pt>
                <c:pt idx="20">
                  <c:v>6.0048038430737805E-4</c:v>
                </c:pt>
                <c:pt idx="21">
                  <c:v>7.0056044835853371E-4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-2.0016012810242234E-4</c:v>
                </c:pt>
                <c:pt idx="26">
                  <c:v>2.802241793434801E-3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8544-8ECF-C9D8DD0A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13631"/>
        <c:axId val="1760930815"/>
      </c:lineChart>
      <c:dateAx>
        <c:axId val="689713631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30815"/>
        <c:crosses val="autoZero"/>
        <c:auto val="1"/>
        <c:lblOffset val="100"/>
        <c:baseTimeUnit val="months"/>
      </c:dateAx>
      <c:valAx>
        <c:axId val="1760930815"/>
        <c:scaling>
          <c:orientation val="minMax"/>
          <c:max val="2E-3"/>
          <c:min val="-5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1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'2023-revizyon'!$H$5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'2023-revizyon'!$G$6:$G$32</c:f>
              <c:numCache>
                <c:formatCode>[$-41F]mmmm\ yy;@</c:formatCode>
                <c:ptCount val="27"/>
                <c:pt idx="0">
                  <c:v>44955</c:v>
                </c:pt>
                <c:pt idx="1">
                  <c:v>44985</c:v>
                </c:pt>
                <c:pt idx="2">
                  <c:v>45015</c:v>
                </c:pt>
                <c:pt idx="3">
                  <c:v>45045</c:v>
                </c:pt>
                <c:pt idx="4">
                  <c:v>45075</c:v>
                </c:pt>
                <c:pt idx="5">
                  <c:v>45105</c:v>
                </c:pt>
                <c:pt idx="6">
                  <c:v>45136</c:v>
                </c:pt>
                <c:pt idx="7">
                  <c:v>45164</c:v>
                </c:pt>
                <c:pt idx="8">
                  <c:v>45192</c:v>
                </c:pt>
                <c:pt idx="9">
                  <c:v>45220</c:v>
                </c:pt>
                <c:pt idx="10">
                  <c:v>45248</c:v>
                </c:pt>
                <c:pt idx="11">
                  <c:v>45276</c:v>
                </c:pt>
                <c:pt idx="12">
                  <c:v>45304</c:v>
                </c:pt>
                <c:pt idx="13">
                  <c:v>45332</c:v>
                </c:pt>
                <c:pt idx="14">
                  <c:v>45360</c:v>
                </c:pt>
                <c:pt idx="15">
                  <c:v>45388</c:v>
                </c:pt>
                <c:pt idx="16">
                  <c:v>45416</c:v>
                </c:pt>
                <c:pt idx="17">
                  <c:v>45444</c:v>
                </c:pt>
                <c:pt idx="18">
                  <c:v>45474</c:v>
                </c:pt>
                <c:pt idx="19">
                  <c:v>45506</c:v>
                </c:pt>
                <c:pt idx="20">
                  <c:v>45538</c:v>
                </c:pt>
                <c:pt idx="21">
                  <c:v>45570</c:v>
                </c:pt>
                <c:pt idx="22">
                  <c:v>45602</c:v>
                </c:pt>
                <c:pt idx="23">
                  <c:v>45634</c:v>
                </c:pt>
                <c:pt idx="24">
                  <c:v>45666</c:v>
                </c:pt>
                <c:pt idx="25">
                  <c:v>45698</c:v>
                </c:pt>
                <c:pt idx="26">
                  <c:v>45730</c:v>
                </c:pt>
              </c:numCache>
            </c:numRef>
          </c:cat>
          <c:val>
            <c:numRef>
              <c:f>'2023-revizyon'!$H$6:$H$32</c:f>
              <c:numCache>
                <c:formatCode>0.00%</c:formatCode>
                <c:ptCount val="27"/>
                <c:pt idx="0">
                  <c:v>-2.7450980392157431E-3</c:v>
                </c:pt>
                <c:pt idx="1">
                  <c:v>-7.8431372549014888E-4</c:v>
                </c:pt>
                <c:pt idx="2">
                  <c:v>1.9607843137259273E-4</c:v>
                </c:pt>
                <c:pt idx="3">
                  <c:v>-5.8823529411766717E-4</c:v>
                </c:pt>
                <c:pt idx="4">
                  <c:v>9.8039215686407388E-5</c:v>
                </c:pt>
                <c:pt idx="5">
                  <c:v>2.450980392156854E-3</c:v>
                </c:pt>
                <c:pt idx="6">
                  <c:v>7.8431372549014888E-4</c:v>
                </c:pt>
                <c:pt idx="7">
                  <c:v>1.6666666666667052E-3</c:v>
                </c:pt>
                <c:pt idx="8">
                  <c:v>-1.8627450980391869E-3</c:v>
                </c:pt>
                <c:pt idx="9">
                  <c:v>-1.4705882352942234E-3</c:v>
                </c:pt>
                <c:pt idx="10">
                  <c:v>-3.9215686274518546E-4</c:v>
                </c:pt>
                <c:pt idx="11">
                  <c:v>-2.6470588235293357E-3</c:v>
                </c:pt>
                <c:pt idx="12">
                  <c:v>-2.7450980392157431E-3</c:v>
                </c:pt>
                <c:pt idx="13">
                  <c:v>-2.3529411764705577E-3</c:v>
                </c:pt>
                <c:pt idx="14">
                  <c:v>-1.5686274509804088E-3</c:v>
                </c:pt>
                <c:pt idx="15">
                  <c:v>-3.9215686274518546E-4</c:v>
                </c:pt>
                <c:pt idx="16">
                  <c:v>8.8235294117655627E-4</c:v>
                </c:pt>
                <c:pt idx="17">
                  <c:v>2.3529411764704466E-3</c:v>
                </c:pt>
                <c:pt idx="18">
                  <c:v>8.8235294117655627E-4</c:v>
                </c:pt>
                <c:pt idx="19">
                  <c:v>8.8235294117655627E-4</c:v>
                </c:pt>
                <c:pt idx="20">
                  <c:v>7.8431372549014888E-4</c:v>
                </c:pt>
                <c:pt idx="21">
                  <c:v>-1.9607843137248171E-4</c:v>
                </c:pt>
                <c:pt idx="22">
                  <c:v>-9.8039215686274161E-4</c:v>
                </c:pt>
                <c:pt idx="23">
                  <c:v>-3.9215686274518546E-4</c:v>
                </c:pt>
                <c:pt idx="24">
                  <c:v>-2.941176470588891E-4</c:v>
                </c:pt>
                <c:pt idx="25">
                  <c:v>2.9411764705877808E-4</c:v>
                </c:pt>
                <c:pt idx="26">
                  <c:v>4.9019607843137081E-4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2-1544-99DE-6EFC38F2E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13631"/>
        <c:axId val="1760930815"/>
      </c:lineChart>
      <c:dateAx>
        <c:axId val="689713631"/>
        <c:scaling>
          <c:orientation val="minMax"/>
        </c:scaling>
        <c:delete val="0"/>
        <c:axPos val="b"/>
        <c:numFmt formatCode="[$-41F]mmmm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30815"/>
        <c:crosses val="autoZero"/>
        <c:auto val="1"/>
        <c:lblOffset val="100"/>
        <c:baseTimeUnit val="months"/>
      </c:dateAx>
      <c:valAx>
        <c:axId val="1760930815"/>
        <c:scaling>
          <c:orientation val="minMax"/>
          <c:max val="2.7000000000000001E-3"/>
          <c:min val="-2.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1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617567</xdr:colOff>
      <xdr:row>11</xdr:row>
      <xdr:rowOff>52543</xdr:rowOff>
    </xdr:from>
    <xdr:to>
      <xdr:col>17</xdr:col>
      <xdr:colOff>482100</xdr:colOff>
      <xdr:row>36</xdr:row>
      <xdr:rowOff>103343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AB0C8-66DD-EC69-75E7-45EE78D53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20</xdr:row>
      <xdr:rowOff>38798</xdr:rowOff>
    </xdr:from>
    <xdr:to>
      <xdr:col>11</xdr:col>
      <xdr:colOff>142240</xdr:colOff>
      <xdr:row>40</xdr:row>
      <xdr:rowOff>132559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ADA9A-9092-59B9-FAB8-1C6F36B6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19</xdr:col>
      <xdr:colOff>690798</xdr:colOff>
      <xdr:row>59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340B2-A4A6-ED41-843E-1FF67650E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14</xdr:row>
      <xdr:rowOff>179388</xdr:rowOff>
    </xdr:from>
    <xdr:to>
      <xdr:col>15</xdr:col>
      <xdr:colOff>482600</xdr:colOff>
      <xdr:row>33</xdr:row>
      <xdr:rowOff>68263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E6F53-5551-074E-E1C4-A3919330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115384</xdr:colOff>
      <xdr:row>35</xdr:row>
      <xdr:rowOff>88435</xdr:rowOff>
    </xdr:from>
    <xdr:to>
      <xdr:col>10</xdr:col>
      <xdr:colOff>502734</xdr:colOff>
      <xdr:row>48</xdr:row>
      <xdr:rowOff>188177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DF6CE-BFD6-FC2B-F964-011FE332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22</xdr:row>
      <xdr:rowOff>0</xdr:rowOff>
    </xdr:from>
    <xdr:to>
      <xdr:col>16</xdr:col>
      <xdr:colOff>698500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23C16-0022-4E4A-9529-311C74A72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158750</xdr:colOff>
      <xdr:row>13</xdr:row>
      <xdr:rowOff>44450</xdr:rowOff>
    </xdr:from>
    <xdr:to>
      <xdr:col>13</xdr:col>
      <xdr:colOff>0</xdr:colOff>
      <xdr:row>26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A92D07-CC30-219D-8C48-F512D58F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9</xdr:row>
      <xdr:rowOff>82550</xdr:rowOff>
    </xdr:from>
    <xdr:to>
      <xdr:col>14</xdr:col>
      <xdr:colOff>774700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BA558-1D92-D5C3-88BE-FC7FE67A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9</xdr:row>
      <xdr:rowOff>82550</xdr:rowOff>
    </xdr:from>
    <xdr:to>
      <xdr:col>14</xdr:col>
      <xdr:colOff>774700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5A598-1C29-C940-84AC-BD17505D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11</xdr:row>
      <xdr:rowOff>107950</xdr:rowOff>
    </xdr:from>
    <xdr:to>
      <xdr:col>15</xdr:col>
      <xdr:colOff>685800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85780-AA21-1996-3889-A99109404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16</xdr:row>
      <xdr:rowOff>114300</xdr:rowOff>
    </xdr:from>
    <xdr:to>
      <xdr:col>10</xdr:col>
      <xdr:colOff>6350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1BE5F-6EE4-1940-8733-424F9648A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1806-DA7C-1347-8E99-67F883D75BCD}">
  <dimension ref="D3:Y36"/>
  <sheetViews>
    <sheetView tabSelected="1" topLeftCell="B1" zoomScale="125" workbookViewId="0">
      <selection activeCell="E15" sqref="E15"/>
    </sheetView>
  </sheetViews>
  <sheetFormatPr baseColWidth="10" defaultRowHeight="16" x14ac:dyDescent="0.2"/>
  <sheetData>
    <row r="3" spans="4:25" x14ac:dyDescent="0.2">
      <c r="E3">
        <v>2022</v>
      </c>
      <c r="F3">
        <v>2023</v>
      </c>
      <c r="G3">
        <v>2024</v>
      </c>
      <c r="H3">
        <v>2025</v>
      </c>
      <c r="I3">
        <v>2026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</row>
    <row r="4" spans="4:25" x14ac:dyDescent="0.2">
      <c r="D4" s="3">
        <v>45444</v>
      </c>
      <c r="E4">
        <v>100.11</v>
      </c>
      <c r="F4">
        <v>102.24</v>
      </c>
      <c r="G4">
        <v>103.2</v>
      </c>
      <c r="H4">
        <v>104.23</v>
      </c>
      <c r="J4" s="2">
        <v>100.6</v>
      </c>
      <c r="K4">
        <v>102.3</v>
      </c>
      <c r="L4">
        <v>103.38</v>
      </c>
      <c r="M4">
        <v>102.63</v>
      </c>
      <c r="N4">
        <v>101.49</v>
      </c>
      <c r="O4">
        <v>102.96</v>
      </c>
      <c r="P4">
        <v>104.23</v>
      </c>
      <c r="Q4">
        <v>104.1</v>
      </c>
      <c r="R4">
        <v>102.62</v>
      </c>
      <c r="S4">
        <v>103.89</v>
      </c>
      <c r="T4">
        <v>105.26</v>
      </c>
      <c r="U4">
        <v>105.12</v>
      </c>
    </row>
    <row r="5" spans="4:25" x14ac:dyDescent="0.2">
      <c r="D5" s="3">
        <f>D4+30</f>
        <v>45474</v>
      </c>
      <c r="E5">
        <v>99.98</v>
      </c>
      <c r="F5">
        <v>102.09</v>
      </c>
      <c r="G5">
        <v>103.06</v>
      </c>
      <c r="H5">
        <v>104.04</v>
      </c>
      <c r="J5">
        <v>100.52</v>
      </c>
      <c r="K5">
        <v>102.19</v>
      </c>
      <c r="L5">
        <v>103.16</v>
      </c>
      <c r="M5">
        <v>102.45</v>
      </c>
      <c r="N5">
        <v>101.28</v>
      </c>
      <c r="O5">
        <v>102.9</v>
      </c>
      <c r="P5">
        <v>104.13</v>
      </c>
      <c r="Q5">
        <v>103.92</v>
      </c>
      <c r="R5">
        <v>102.33</v>
      </c>
      <c r="S5">
        <v>103.74</v>
      </c>
      <c r="T5">
        <v>105.13</v>
      </c>
      <c r="U5">
        <v>104.92</v>
      </c>
    </row>
    <row r="6" spans="4:25" x14ac:dyDescent="0.2">
      <c r="D6" s="3">
        <f>D5+32</f>
        <v>45506</v>
      </c>
      <c r="E6">
        <v>99.98</v>
      </c>
      <c r="F6">
        <v>102.09</v>
      </c>
      <c r="G6">
        <v>103.06</v>
      </c>
      <c r="H6">
        <v>104.01</v>
      </c>
      <c r="J6">
        <v>100.53</v>
      </c>
      <c r="K6">
        <v>102.19</v>
      </c>
      <c r="L6">
        <v>103.16</v>
      </c>
      <c r="M6">
        <v>102.45</v>
      </c>
      <c r="N6">
        <v>101.29</v>
      </c>
      <c r="O6">
        <v>103.05</v>
      </c>
      <c r="P6">
        <v>104.14</v>
      </c>
      <c r="Q6">
        <v>103.74</v>
      </c>
      <c r="R6">
        <v>102.34</v>
      </c>
      <c r="S6">
        <v>103.81</v>
      </c>
      <c r="T6">
        <v>105.05</v>
      </c>
      <c r="U6">
        <v>104.81</v>
      </c>
    </row>
    <row r="7" spans="4:25" x14ac:dyDescent="0.2">
      <c r="D7" s="3">
        <f>D6+32</f>
        <v>45538</v>
      </c>
      <c r="E7">
        <v>99.98</v>
      </c>
      <c r="F7">
        <v>102.08</v>
      </c>
      <c r="G7">
        <v>102.99</v>
      </c>
      <c r="H7">
        <v>103.94</v>
      </c>
      <c r="J7">
        <v>100.52</v>
      </c>
      <c r="K7">
        <v>102.18</v>
      </c>
      <c r="L7">
        <v>103.16</v>
      </c>
      <c r="M7">
        <v>102.44</v>
      </c>
      <c r="N7">
        <v>101.39</v>
      </c>
      <c r="O7">
        <v>102.92</v>
      </c>
      <c r="P7">
        <v>103.92</v>
      </c>
      <c r="Q7">
        <v>103.7</v>
      </c>
      <c r="R7">
        <v>102.45</v>
      </c>
      <c r="S7">
        <v>103.73</v>
      </c>
      <c r="T7">
        <v>104.82</v>
      </c>
      <c r="U7">
        <v>104.73</v>
      </c>
    </row>
    <row r="8" spans="4:25" x14ac:dyDescent="0.2">
      <c r="D8" s="3">
        <f>D7+32</f>
        <v>45570</v>
      </c>
      <c r="E8">
        <v>99.99</v>
      </c>
      <c r="F8">
        <v>101.98</v>
      </c>
      <c r="G8">
        <v>102.84</v>
      </c>
      <c r="H8">
        <v>103.84</v>
      </c>
      <c r="J8">
        <v>100.54</v>
      </c>
      <c r="K8">
        <v>101.96</v>
      </c>
      <c r="L8">
        <v>102.95</v>
      </c>
      <c r="M8">
        <v>102.43</v>
      </c>
      <c r="N8">
        <v>101.53</v>
      </c>
      <c r="O8">
        <v>102.59</v>
      </c>
      <c r="P8">
        <v>103.63</v>
      </c>
      <c r="Q8">
        <v>103.59</v>
      </c>
      <c r="R8">
        <v>102.63</v>
      </c>
      <c r="S8">
        <v>103.49</v>
      </c>
      <c r="T8">
        <v>104.64</v>
      </c>
      <c r="U8">
        <v>104.56</v>
      </c>
    </row>
    <row r="9" spans="4:25" x14ac:dyDescent="0.2">
      <c r="D9" s="3">
        <f>D8+32</f>
        <v>45602</v>
      </c>
      <c r="E9">
        <v>99.92</v>
      </c>
      <c r="F9">
        <v>101.9</v>
      </c>
      <c r="G9">
        <v>102.82</v>
      </c>
      <c r="H9">
        <v>103.81</v>
      </c>
      <c r="J9">
        <v>100.47</v>
      </c>
      <c r="K9">
        <v>101.89</v>
      </c>
      <c r="L9">
        <v>102.86</v>
      </c>
      <c r="M9">
        <v>102.33</v>
      </c>
      <c r="N9">
        <v>101.48</v>
      </c>
      <c r="O9">
        <v>102.57</v>
      </c>
      <c r="P9">
        <v>103.69</v>
      </c>
      <c r="Q9">
        <v>103.52</v>
      </c>
      <c r="R9">
        <v>102.6</v>
      </c>
      <c r="S9">
        <v>103.59</v>
      </c>
      <c r="T9">
        <v>104.63</v>
      </c>
      <c r="U9">
        <v>104.38</v>
      </c>
    </row>
    <row r="10" spans="4:25" x14ac:dyDescent="0.2">
      <c r="D10" s="3">
        <f>D9+32</f>
        <v>45634</v>
      </c>
      <c r="E10">
        <v>99.92</v>
      </c>
      <c r="F10">
        <v>101.96</v>
      </c>
      <c r="G10">
        <v>102.81</v>
      </c>
      <c r="H10">
        <v>103.89</v>
      </c>
      <c r="J10">
        <v>100.46</v>
      </c>
      <c r="K10">
        <v>101.88</v>
      </c>
      <c r="L10">
        <v>103.02</v>
      </c>
      <c r="M10">
        <v>102.46</v>
      </c>
      <c r="N10">
        <v>101.45</v>
      </c>
      <c r="O10">
        <v>102.49</v>
      </c>
      <c r="P10">
        <v>103.53</v>
      </c>
      <c r="Q10">
        <v>103.74</v>
      </c>
      <c r="R10">
        <v>102.63</v>
      </c>
      <c r="S10">
        <v>103.64</v>
      </c>
      <c r="T10">
        <v>104.64</v>
      </c>
      <c r="U10">
        <v>104.61</v>
      </c>
    </row>
    <row r="11" spans="4:25" x14ac:dyDescent="0.2">
      <c r="D11" s="3">
        <f>D10+32</f>
        <v>45666</v>
      </c>
      <c r="E11">
        <v>99.92</v>
      </c>
      <c r="F11">
        <v>101.97</v>
      </c>
      <c r="G11">
        <v>102.9</v>
      </c>
      <c r="H11">
        <v>103.96</v>
      </c>
      <c r="J11">
        <v>100.46</v>
      </c>
      <c r="K11">
        <v>101.88</v>
      </c>
      <c r="L11">
        <v>103.02</v>
      </c>
      <c r="M11">
        <v>102.47</v>
      </c>
      <c r="N11">
        <v>101.44</v>
      </c>
      <c r="O11">
        <v>102.56</v>
      </c>
      <c r="P11">
        <v>103.58</v>
      </c>
      <c r="Q11">
        <v>104.01</v>
      </c>
      <c r="R11">
        <v>102.65</v>
      </c>
      <c r="S11">
        <v>103.69</v>
      </c>
      <c r="T11">
        <v>104.72</v>
      </c>
      <c r="U11">
        <v>104.72</v>
      </c>
    </row>
    <row r="12" spans="4:25" x14ac:dyDescent="0.2">
      <c r="D12" s="3">
        <f>D11+32</f>
        <v>45698</v>
      </c>
      <c r="E12">
        <v>99.92</v>
      </c>
      <c r="F12">
        <v>102.03</v>
      </c>
      <c r="G12">
        <v>102.89</v>
      </c>
      <c r="H12">
        <v>104</v>
      </c>
      <c r="J12">
        <v>100.66</v>
      </c>
      <c r="K12">
        <v>101.93</v>
      </c>
      <c r="L12">
        <v>103.04</v>
      </c>
      <c r="M12">
        <v>102.45</v>
      </c>
      <c r="N12">
        <v>101.29</v>
      </c>
      <c r="O12">
        <v>102.75</v>
      </c>
      <c r="P12">
        <v>103.71</v>
      </c>
      <c r="Q12">
        <v>103.8</v>
      </c>
      <c r="R12">
        <v>102.69</v>
      </c>
      <c r="S12">
        <v>103.8</v>
      </c>
      <c r="T12">
        <v>104.88</v>
      </c>
      <c r="U12">
        <v>104.59</v>
      </c>
    </row>
    <row r="13" spans="4:25" x14ac:dyDescent="0.2">
      <c r="D13" s="3">
        <f>D12+32</f>
        <v>45730</v>
      </c>
      <c r="E13">
        <v>99.92</v>
      </c>
      <c r="F13">
        <v>102.05</v>
      </c>
      <c r="G13">
        <v>102.88</v>
      </c>
      <c r="H13">
        <v>103.91</v>
      </c>
      <c r="J13">
        <v>100.67</v>
      </c>
      <c r="K13">
        <v>101.96</v>
      </c>
      <c r="L13">
        <v>103.08</v>
      </c>
      <c r="M13">
        <v>102.45</v>
      </c>
      <c r="N13">
        <v>101.29</v>
      </c>
      <c r="O13">
        <v>102.8</v>
      </c>
      <c r="P13">
        <v>103.78</v>
      </c>
      <c r="Q13">
        <v>103.64</v>
      </c>
      <c r="R13">
        <v>102.52</v>
      </c>
      <c r="S13">
        <v>103.77</v>
      </c>
      <c r="T13">
        <v>104.87</v>
      </c>
      <c r="U13">
        <v>104.44</v>
      </c>
    </row>
    <row r="14" spans="4:25" x14ac:dyDescent="0.2">
      <c r="D14" s="3">
        <f>D13+32</f>
        <v>45762</v>
      </c>
      <c r="E14">
        <v>99.9</v>
      </c>
      <c r="F14">
        <v>102</v>
      </c>
      <c r="G14">
        <v>102.81</v>
      </c>
      <c r="H14">
        <v>103.54</v>
      </c>
      <c r="I14">
        <v>104.23</v>
      </c>
      <c r="N14">
        <v>101.21</v>
      </c>
      <c r="O14">
        <v>102.73</v>
      </c>
      <c r="P14">
        <v>103.75</v>
      </c>
      <c r="Q14">
        <v>103.55</v>
      </c>
      <c r="R14">
        <v>102.42</v>
      </c>
      <c r="S14">
        <v>103.21</v>
      </c>
      <c r="T14">
        <v>104.51</v>
      </c>
      <c r="U14">
        <v>103.99</v>
      </c>
      <c r="V14">
        <v>102.95</v>
      </c>
      <c r="W14">
        <v>104.2</v>
      </c>
      <c r="X14">
        <v>105.06</v>
      </c>
      <c r="Y14">
        <v>104.69</v>
      </c>
    </row>
    <row r="15" spans="4:25" x14ac:dyDescent="0.2">
      <c r="D15" s="3">
        <f>D14+32</f>
        <v>45794</v>
      </c>
      <c r="E15">
        <v>100.2</v>
      </c>
      <c r="F15">
        <v>102.34</v>
      </c>
      <c r="G15">
        <v>103.16</v>
      </c>
      <c r="H15">
        <v>103.9</v>
      </c>
      <c r="I15">
        <v>104.66</v>
      </c>
      <c r="N15">
        <v>101.47</v>
      </c>
      <c r="O15">
        <v>103.07</v>
      </c>
      <c r="P15">
        <v>104.1</v>
      </c>
      <c r="Q15">
        <v>103.99</v>
      </c>
      <c r="R15">
        <v>102.46</v>
      </c>
      <c r="S15">
        <v>103.86</v>
      </c>
      <c r="T15">
        <v>104.94</v>
      </c>
      <c r="U15">
        <v>104.32</v>
      </c>
      <c r="V15">
        <v>103.2</v>
      </c>
      <c r="W15">
        <v>104.58</v>
      </c>
      <c r="X15">
        <v>105.68</v>
      </c>
      <c r="Y15">
        <v>105.15</v>
      </c>
    </row>
    <row r="16" spans="4:25" x14ac:dyDescent="0.2">
      <c r="D16" s="1"/>
    </row>
    <row r="17" spans="4:8" x14ac:dyDescent="0.2">
      <c r="D17" s="1"/>
    </row>
    <row r="18" spans="4:8" x14ac:dyDescent="0.2">
      <c r="D18" s="1"/>
    </row>
    <row r="19" spans="4:8" x14ac:dyDescent="0.2">
      <c r="D19" s="1"/>
    </row>
    <row r="24" spans="4:8" x14ac:dyDescent="0.2">
      <c r="E24">
        <v>2022</v>
      </c>
      <c r="F24">
        <v>2023</v>
      </c>
      <c r="G24">
        <v>2024</v>
      </c>
      <c r="H24">
        <v>2025</v>
      </c>
    </row>
    <row r="25" spans="4:8" x14ac:dyDescent="0.2">
      <c r="D25" s="1">
        <v>45444</v>
      </c>
      <c r="E25">
        <v>100.11</v>
      </c>
      <c r="F25">
        <v>102.24</v>
      </c>
      <c r="G25">
        <v>103.2</v>
      </c>
      <c r="H25">
        <v>104.23</v>
      </c>
    </row>
    <row r="26" spans="4:8" x14ac:dyDescent="0.2">
      <c r="D26" s="1">
        <f>D25+30</f>
        <v>45474</v>
      </c>
      <c r="E26">
        <f>E5-E4</f>
        <v>-0.12999999999999545</v>
      </c>
      <c r="F26">
        <f>F5-F4</f>
        <v>-0.14999999999999147</v>
      </c>
      <c r="G26">
        <f>G5-G4</f>
        <v>-0.14000000000000057</v>
      </c>
      <c r="H26">
        <f>H5-H4</f>
        <v>-0.18999999999999773</v>
      </c>
    </row>
    <row r="27" spans="4:8" x14ac:dyDescent="0.2">
      <c r="D27" s="1">
        <f>D26+32</f>
        <v>45506</v>
      </c>
      <c r="E27">
        <f>E6-E5</f>
        <v>0</v>
      </c>
      <c r="F27">
        <f>F6-F5</f>
        <v>0</v>
      </c>
      <c r="G27">
        <f>G6-G5</f>
        <v>0</v>
      </c>
      <c r="H27">
        <f>H6-H5</f>
        <v>-3.0000000000001137E-2</v>
      </c>
    </row>
    <row r="28" spans="4:8" x14ac:dyDescent="0.2">
      <c r="D28" s="1">
        <f t="shared" ref="D28:D36" si="0">D27+32</f>
        <v>45538</v>
      </c>
      <c r="E28">
        <f>E7-E6</f>
        <v>0</v>
      </c>
      <c r="F28">
        <f>F7-F6</f>
        <v>-1.0000000000005116E-2</v>
      </c>
      <c r="G28">
        <f>G7-G6</f>
        <v>-7.000000000000739E-2</v>
      </c>
      <c r="H28">
        <f>H7-H6</f>
        <v>-7.000000000000739E-2</v>
      </c>
    </row>
    <row r="29" spans="4:8" x14ac:dyDescent="0.2">
      <c r="D29" s="1">
        <f t="shared" si="0"/>
        <v>45570</v>
      </c>
      <c r="E29">
        <f>E8-E7</f>
        <v>9.9999999999909051E-3</v>
      </c>
      <c r="F29">
        <f>F8-F7</f>
        <v>-9.9999999999994316E-2</v>
      </c>
      <c r="G29">
        <f>G8-G7</f>
        <v>-0.14999999999999147</v>
      </c>
      <c r="H29">
        <f>H8-H7</f>
        <v>-9.9999999999994316E-2</v>
      </c>
    </row>
    <row r="30" spans="4:8" x14ac:dyDescent="0.2">
      <c r="D30" s="1">
        <f t="shared" si="0"/>
        <v>45602</v>
      </c>
      <c r="E30">
        <f>E9-E8</f>
        <v>-6.9999999999993179E-2</v>
      </c>
      <c r="F30">
        <f>F9-F8</f>
        <v>-7.9999999999998295E-2</v>
      </c>
      <c r="G30">
        <f>G9-G8</f>
        <v>-2.0000000000010232E-2</v>
      </c>
      <c r="H30">
        <f>H9-H8</f>
        <v>-3.0000000000001137E-2</v>
      </c>
    </row>
    <row r="31" spans="4:8" x14ac:dyDescent="0.2">
      <c r="D31" s="1">
        <f t="shared" si="0"/>
        <v>45634</v>
      </c>
      <c r="E31">
        <f>E10-E9</f>
        <v>0</v>
      </c>
      <c r="F31">
        <f>F10-F9</f>
        <v>5.9999999999988063E-2</v>
      </c>
      <c r="G31">
        <f>G10-G9</f>
        <v>-9.9999999999909051E-3</v>
      </c>
      <c r="H31">
        <f>H10-H9</f>
        <v>7.9999999999998295E-2</v>
      </c>
    </row>
    <row r="32" spans="4:8" x14ac:dyDescent="0.2">
      <c r="D32" s="1">
        <f t="shared" si="0"/>
        <v>45666</v>
      </c>
      <c r="E32">
        <f>E11-E10</f>
        <v>0</v>
      </c>
      <c r="F32">
        <f>F11-F10</f>
        <v>1.0000000000005116E-2</v>
      </c>
      <c r="G32">
        <f>G11-G10</f>
        <v>9.0000000000003411E-2</v>
      </c>
      <c r="H32">
        <f>H11-H10</f>
        <v>6.9999999999993179E-2</v>
      </c>
    </row>
    <row r="33" spans="4:8" x14ac:dyDescent="0.2">
      <c r="D33" s="1">
        <f t="shared" si="0"/>
        <v>45698</v>
      </c>
      <c r="E33">
        <f>E12-E11</f>
        <v>0</v>
      </c>
      <c r="F33">
        <f>F12-F11</f>
        <v>6.0000000000002274E-2</v>
      </c>
      <c r="G33">
        <f>G12-G11</f>
        <v>-1.0000000000005116E-2</v>
      </c>
      <c r="H33">
        <f>H12-H11</f>
        <v>4.0000000000006253E-2</v>
      </c>
    </row>
    <row r="34" spans="4:8" x14ac:dyDescent="0.2">
      <c r="D34" s="1">
        <f t="shared" si="0"/>
        <v>45730</v>
      </c>
      <c r="E34">
        <f>E13-E12</f>
        <v>0</v>
      </c>
      <c r="F34">
        <f>F13-F12</f>
        <v>1.9999999999996021E-2</v>
      </c>
      <c r="G34">
        <f>G13-G12</f>
        <v>-1.0000000000005116E-2</v>
      </c>
      <c r="H34">
        <f>H13-H12</f>
        <v>-9.0000000000003411E-2</v>
      </c>
    </row>
    <row r="35" spans="4:8" x14ac:dyDescent="0.2">
      <c r="D35" s="1">
        <f t="shared" si="0"/>
        <v>45762</v>
      </c>
      <c r="F35">
        <f>F14-F13</f>
        <v>-4.9999999999997158E-2</v>
      </c>
      <c r="G35">
        <f>G14-G13</f>
        <v>-6.9999999999993179E-2</v>
      </c>
      <c r="H35">
        <f>H14-H13</f>
        <v>-0.36999999999999034</v>
      </c>
    </row>
    <row r="36" spans="4:8" x14ac:dyDescent="0.2">
      <c r="D36" s="1">
        <f t="shared" si="0"/>
        <v>45794</v>
      </c>
      <c r="F36">
        <f>F15-F14</f>
        <v>0.34000000000000341</v>
      </c>
      <c r="G36">
        <f>G15-G14</f>
        <v>0.34999999999999432</v>
      </c>
      <c r="H36">
        <f>H15-H14</f>
        <v>0.35999999999999943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201E-ED54-434E-B7B8-2C64DD715C7E}">
  <dimension ref="D6:M18"/>
  <sheetViews>
    <sheetView topLeftCell="F12" zoomScale="160" workbookViewId="0">
      <selection activeCell="M17" sqref="M17"/>
    </sheetView>
  </sheetViews>
  <sheetFormatPr baseColWidth="10" defaultRowHeight="16" x14ac:dyDescent="0.2"/>
  <sheetData>
    <row r="6" spans="4:13" x14ac:dyDescent="0.2">
      <c r="E6">
        <v>2022</v>
      </c>
      <c r="F6">
        <v>2023</v>
      </c>
      <c r="G6">
        <v>2024</v>
      </c>
      <c r="H6">
        <v>2025</v>
      </c>
      <c r="K6">
        <v>2023</v>
      </c>
      <c r="L6">
        <v>2024</v>
      </c>
      <c r="M6">
        <v>2025</v>
      </c>
    </row>
    <row r="7" spans="4:13" x14ac:dyDescent="0.2">
      <c r="D7" s="3">
        <v>45444</v>
      </c>
      <c r="E7">
        <v>100.11</v>
      </c>
      <c r="F7">
        <v>102.24</v>
      </c>
      <c r="G7">
        <v>103.2</v>
      </c>
      <c r="H7">
        <v>104.23</v>
      </c>
      <c r="J7" s="3">
        <v>45444</v>
      </c>
      <c r="K7">
        <f>F7-E7</f>
        <v>2.1299999999999955</v>
      </c>
      <c r="L7">
        <f>G7-F7</f>
        <v>0.96000000000000796</v>
      </c>
      <c r="M7">
        <f>H7-G7</f>
        <v>1.0300000000000011</v>
      </c>
    </row>
    <row r="8" spans="4:13" x14ac:dyDescent="0.2">
      <c r="D8" s="3">
        <v>45474</v>
      </c>
      <c r="E8">
        <v>99.98</v>
      </c>
      <c r="F8">
        <v>102.09</v>
      </c>
      <c r="G8">
        <v>103.06</v>
      </c>
      <c r="H8">
        <v>104.04</v>
      </c>
      <c r="J8" s="3">
        <v>45474</v>
      </c>
      <c r="K8">
        <f t="shared" ref="K8:K18" si="0">F8-E8</f>
        <v>2.1099999999999994</v>
      </c>
      <c r="L8">
        <f t="shared" ref="L8:L18" si="1">G8-F8</f>
        <v>0.96999999999999886</v>
      </c>
      <c r="M8">
        <f t="shared" ref="M8:M18" si="2">H8-G8</f>
        <v>0.98000000000000398</v>
      </c>
    </row>
    <row r="9" spans="4:13" x14ac:dyDescent="0.2">
      <c r="D9" s="3">
        <v>45506</v>
      </c>
      <c r="E9">
        <v>99.98</v>
      </c>
      <c r="F9">
        <v>102.09</v>
      </c>
      <c r="G9">
        <v>103.06</v>
      </c>
      <c r="H9">
        <v>104.01</v>
      </c>
      <c r="J9" s="3">
        <v>45506</v>
      </c>
      <c r="K9">
        <f t="shared" si="0"/>
        <v>2.1099999999999994</v>
      </c>
      <c r="L9">
        <f t="shared" si="1"/>
        <v>0.96999999999999886</v>
      </c>
      <c r="M9">
        <f t="shared" si="2"/>
        <v>0.95000000000000284</v>
      </c>
    </row>
    <row r="10" spans="4:13" x14ac:dyDescent="0.2">
      <c r="D10" s="3">
        <v>45538</v>
      </c>
      <c r="E10">
        <v>99.98</v>
      </c>
      <c r="F10">
        <v>102.08</v>
      </c>
      <c r="G10">
        <v>102.99</v>
      </c>
      <c r="H10">
        <v>103.94</v>
      </c>
      <c r="J10" s="3">
        <v>45538</v>
      </c>
      <c r="K10">
        <f t="shared" si="0"/>
        <v>2.0999999999999943</v>
      </c>
      <c r="L10">
        <f t="shared" si="1"/>
        <v>0.90999999999999659</v>
      </c>
      <c r="M10">
        <f t="shared" si="2"/>
        <v>0.95000000000000284</v>
      </c>
    </row>
    <row r="11" spans="4:13" x14ac:dyDescent="0.2">
      <c r="D11" s="3">
        <v>45570</v>
      </c>
      <c r="E11">
        <v>99.99</v>
      </c>
      <c r="F11">
        <v>101.98</v>
      </c>
      <c r="G11">
        <v>102.84</v>
      </c>
      <c r="H11">
        <v>103.84</v>
      </c>
      <c r="J11" s="3">
        <v>45570</v>
      </c>
      <c r="K11">
        <f t="shared" si="0"/>
        <v>1.9900000000000091</v>
      </c>
      <c r="L11">
        <f t="shared" si="1"/>
        <v>0.85999999999999943</v>
      </c>
      <c r="M11">
        <f t="shared" si="2"/>
        <v>1</v>
      </c>
    </row>
    <row r="12" spans="4:13" x14ac:dyDescent="0.2">
      <c r="D12" s="3">
        <v>45602</v>
      </c>
      <c r="E12">
        <v>99.92</v>
      </c>
      <c r="F12">
        <v>101.9</v>
      </c>
      <c r="G12">
        <v>102.82</v>
      </c>
      <c r="H12">
        <v>103.81</v>
      </c>
      <c r="J12" s="3">
        <v>45602</v>
      </c>
      <c r="K12">
        <f t="shared" si="0"/>
        <v>1.980000000000004</v>
      </c>
      <c r="L12">
        <f t="shared" si="1"/>
        <v>0.91999999999998749</v>
      </c>
      <c r="M12">
        <f t="shared" si="2"/>
        <v>0.99000000000000909</v>
      </c>
    </row>
    <row r="13" spans="4:13" x14ac:dyDescent="0.2">
      <c r="D13" s="3">
        <v>45634</v>
      </c>
      <c r="E13">
        <v>99.92</v>
      </c>
      <c r="F13">
        <v>101.96</v>
      </c>
      <c r="G13">
        <v>102.81</v>
      </c>
      <c r="H13">
        <v>103.89</v>
      </c>
      <c r="J13" s="3">
        <v>45634</v>
      </c>
      <c r="K13">
        <f t="shared" si="0"/>
        <v>2.039999999999992</v>
      </c>
      <c r="L13">
        <f t="shared" si="1"/>
        <v>0.85000000000000853</v>
      </c>
      <c r="M13">
        <f t="shared" si="2"/>
        <v>1.0799999999999983</v>
      </c>
    </row>
    <row r="14" spans="4:13" x14ac:dyDescent="0.2">
      <c r="D14" s="3">
        <v>45666</v>
      </c>
      <c r="E14">
        <v>99.92</v>
      </c>
      <c r="F14">
        <v>101.97</v>
      </c>
      <c r="G14">
        <v>102.9</v>
      </c>
      <c r="H14">
        <v>103.96</v>
      </c>
      <c r="J14" s="3">
        <v>45666</v>
      </c>
      <c r="K14">
        <f t="shared" si="0"/>
        <v>2.0499999999999972</v>
      </c>
      <c r="L14">
        <f t="shared" si="1"/>
        <v>0.93000000000000682</v>
      </c>
      <c r="M14">
        <f t="shared" si="2"/>
        <v>1.0599999999999881</v>
      </c>
    </row>
    <row r="15" spans="4:13" x14ac:dyDescent="0.2">
      <c r="D15" s="3">
        <v>45698</v>
      </c>
      <c r="E15">
        <v>99.92</v>
      </c>
      <c r="F15">
        <v>102.03</v>
      </c>
      <c r="G15">
        <v>102.89</v>
      </c>
      <c r="H15">
        <v>104</v>
      </c>
      <c r="J15" s="3">
        <v>45698</v>
      </c>
      <c r="K15">
        <f t="shared" si="0"/>
        <v>2.1099999999999994</v>
      </c>
      <c r="L15">
        <f t="shared" si="1"/>
        <v>0.85999999999999943</v>
      </c>
      <c r="M15">
        <f t="shared" si="2"/>
        <v>1.1099999999999994</v>
      </c>
    </row>
    <row r="16" spans="4:13" x14ac:dyDescent="0.2">
      <c r="D16" s="3">
        <v>45730</v>
      </c>
      <c r="E16">
        <v>99.92</v>
      </c>
      <c r="F16">
        <v>102.05</v>
      </c>
      <c r="G16">
        <v>102.88</v>
      </c>
      <c r="H16">
        <v>103.91</v>
      </c>
      <c r="J16" s="3">
        <v>45730</v>
      </c>
      <c r="K16">
        <f t="shared" si="0"/>
        <v>2.1299999999999955</v>
      </c>
      <c r="L16">
        <f t="shared" si="1"/>
        <v>0.82999999999999829</v>
      </c>
      <c r="M16">
        <f t="shared" si="2"/>
        <v>1.0300000000000011</v>
      </c>
    </row>
    <row r="17" spans="4:13" x14ac:dyDescent="0.2">
      <c r="D17" s="3">
        <v>45762</v>
      </c>
      <c r="E17" s="5">
        <v>99.9</v>
      </c>
      <c r="F17">
        <v>102</v>
      </c>
      <c r="G17">
        <v>102.81</v>
      </c>
      <c r="H17">
        <v>103.54</v>
      </c>
      <c r="J17" s="3">
        <v>45762</v>
      </c>
      <c r="K17">
        <f t="shared" si="0"/>
        <v>2.0999999999999943</v>
      </c>
      <c r="L17">
        <f t="shared" si="1"/>
        <v>0.81000000000000227</v>
      </c>
      <c r="M17">
        <f t="shared" si="2"/>
        <v>0.73000000000000398</v>
      </c>
    </row>
    <row r="18" spans="4:13" x14ac:dyDescent="0.2">
      <c r="D18" s="3">
        <v>45794</v>
      </c>
      <c r="E18" s="5">
        <v>100.2</v>
      </c>
      <c r="F18">
        <v>102.34</v>
      </c>
      <c r="G18">
        <v>103.16</v>
      </c>
      <c r="H18">
        <v>103.9</v>
      </c>
      <c r="J18" s="3">
        <v>45794</v>
      </c>
      <c r="K18">
        <f t="shared" si="0"/>
        <v>2.1400000000000006</v>
      </c>
      <c r="L18">
        <f t="shared" si="1"/>
        <v>0.81999999999999318</v>
      </c>
      <c r="M18">
        <f t="shared" si="2"/>
        <v>0.74000000000000909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6F85-18FE-224B-8BAD-3CFC16084B71}">
  <dimension ref="B3:G31"/>
  <sheetViews>
    <sheetView topLeftCell="A7" workbookViewId="0">
      <selection activeCell="B4" sqref="B4:B30"/>
    </sheetView>
  </sheetViews>
  <sheetFormatPr baseColWidth="10" defaultRowHeight="16" x14ac:dyDescent="0.2"/>
  <sheetData>
    <row r="3" spans="2:7" x14ac:dyDescent="0.2">
      <c r="B3">
        <f>COUNTIF(C5:C31,"&gt;0")</f>
        <v>20</v>
      </c>
      <c r="E3">
        <v>2022</v>
      </c>
      <c r="F3">
        <v>2023</v>
      </c>
      <c r="G3" t="s">
        <v>16</v>
      </c>
    </row>
    <row r="4" spans="2:7" x14ac:dyDescent="0.2">
      <c r="B4">
        <v>1</v>
      </c>
      <c r="C4">
        <f>ABS(E4-E5)</f>
        <v>0.10999999999999943</v>
      </c>
      <c r="D4" s="3">
        <v>44955</v>
      </c>
      <c r="E4">
        <v>99.85</v>
      </c>
      <c r="F4">
        <v>101.72</v>
      </c>
      <c r="G4">
        <f>F4-E4</f>
        <v>1.8700000000000045</v>
      </c>
    </row>
    <row r="5" spans="2:7" x14ac:dyDescent="0.2">
      <c r="B5">
        <v>2</v>
      </c>
      <c r="C5">
        <f t="shared" ref="C5:C31" si="0">ABS(E5-E6)</f>
        <v>2.0000000000010232E-2</v>
      </c>
      <c r="D5" s="3">
        <v>44985</v>
      </c>
      <c r="E5">
        <v>99.96</v>
      </c>
      <c r="F5">
        <v>101.92</v>
      </c>
      <c r="G5">
        <f t="shared" ref="G5:G31" si="1">F5-E5</f>
        <v>1.960000000000008</v>
      </c>
    </row>
    <row r="6" spans="2:7" x14ac:dyDescent="0.2">
      <c r="B6">
        <v>3</v>
      </c>
      <c r="C6">
        <f t="shared" si="0"/>
        <v>7.000000000000739E-2</v>
      </c>
      <c r="D6" s="3">
        <v>45015</v>
      </c>
      <c r="E6">
        <v>99.98</v>
      </c>
      <c r="F6">
        <v>102.02</v>
      </c>
      <c r="G6">
        <f t="shared" si="1"/>
        <v>2.039999999999992</v>
      </c>
    </row>
    <row r="7" spans="2:7" x14ac:dyDescent="0.2">
      <c r="B7">
        <v>4</v>
      </c>
      <c r="C7">
        <f t="shared" si="0"/>
        <v>0.10999999999999943</v>
      </c>
      <c r="D7" s="3">
        <v>45045</v>
      </c>
      <c r="E7">
        <v>99.91</v>
      </c>
      <c r="F7">
        <v>101.94</v>
      </c>
      <c r="G7">
        <f t="shared" si="1"/>
        <v>2.0300000000000011</v>
      </c>
    </row>
    <row r="8" spans="2:7" x14ac:dyDescent="0.2">
      <c r="B8">
        <v>5</v>
      </c>
      <c r="C8">
        <f t="shared" si="0"/>
        <v>0</v>
      </c>
      <c r="D8" s="3">
        <v>45075</v>
      </c>
      <c r="E8">
        <v>99.8</v>
      </c>
      <c r="F8">
        <v>102.01</v>
      </c>
      <c r="G8">
        <f t="shared" si="1"/>
        <v>2.210000000000008</v>
      </c>
    </row>
    <row r="9" spans="2:7" x14ac:dyDescent="0.2">
      <c r="B9">
        <v>6</v>
      </c>
      <c r="C9">
        <f t="shared" si="0"/>
        <v>4.9999999999997158E-2</v>
      </c>
      <c r="D9" s="3">
        <v>45105</v>
      </c>
      <c r="E9">
        <v>99.8</v>
      </c>
      <c r="F9">
        <v>102.25</v>
      </c>
      <c r="G9">
        <f t="shared" si="1"/>
        <v>2.4500000000000028</v>
      </c>
    </row>
    <row r="10" spans="2:7" x14ac:dyDescent="0.2">
      <c r="B10">
        <v>7</v>
      </c>
      <c r="C10">
        <f t="shared" si="0"/>
        <v>9.0000000000003411E-2</v>
      </c>
      <c r="D10" s="3">
        <v>45136</v>
      </c>
      <c r="E10">
        <v>99.85</v>
      </c>
      <c r="F10">
        <v>102.08</v>
      </c>
      <c r="G10">
        <f t="shared" si="1"/>
        <v>2.230000000000004</v>
      </c>
    </row>
    <row r="11" spans="2:7" x14ac:dyDescent="0.2">
      <c r="B11">
        <v>8</v>
      </c>
      <c r="C11">
        <f t="shared" si="0"/>
        <v>0.37000000000000455</v>
      </c>
      <c r="D11" s="3">
        <v>45164</v>
      </c>
      <c r="E11">
        <v>99.94</v>
      </c>
      <c r="F11">
        <v>102.17</v>
      </c>
      <c r="G11">
        <f t="shared" si="1"/>
        <v>2.230000000000004</v>
      </c>
    </row>
    <row r="12" spans="2:7" x14ac:dyDescent="0.2">
      <c r="B12">
        <v>9</v>
      </c>
      <c r="C12">
        <f t="shared" si="0"/>
        <v>3.0000000000001137E-2</v>
      </c>
      <c r="D12" s="3">
        <v>45192</v>
      </c>
      <c r="E12">
        <v>99.57</v>
      </c>
      <c r="F12">
        <v>101.81</v>
      </c>
      <c r="G12">
        <f t="shared" si="1"/>
        <v>2.2400000000000091</v>
      </c>
    </row>
    <row r="13" spans="2:7" x14ac:dyDescent="0.2">
      <c r="B13">
        <v>10</v>
      </c>
      <c r="C13">
        <f t="shared" si="0"/>
        <v>9.9999999999909051E-3</v>
      </c>
      <c r="D13" s="3">
        <v>45220</v>
      </c>
      <c r="E13">
        <v>99.6</v>
      </c>
      <c r="F13">
        <v>101.85</v>
      </c>
      <c r="G13">
        <f t="shared" si="1"/>
        <v>2.25</v>
      </c>
    </row>
    <row r="14" spans="2:7" x14ac:dyDescent="0.2">
      <c r="B14">
        <v>11</v>
      </c>
      <c r="C14">
        <f t="shared" si="0"/>
        <v>0.14000000000000057</v>
      </c>
      <c r="D14" s="3">
        <v>45248</v>
      </c>
      <c r="E14">
        <v>99.59</v>
      </c>
      <c r="F14">
        <v>101.96</v>
      </c>
      <c r="G14">
        <f t="shared" si="1"/>
        <v>2.3699999999999903</v>
      </c>
    </row>
    <row r="15" spans="2:7" x14ac:dyDescent="0.2">
      <c r="B15">
        <v>12</v>
      </c>
      <c r="C15">
        <f t="shared" si="0"/>
        <v>1.9999999999996021E-2</v>
      </c>
      <c r="D15" s="3">
        <v>45276</v>
      </c>
      <c r="E15">
        <v>99.45</v>
      </c>
      <c r="F15">
        <v>101.73</v>
      </c>
      <c r="G15">
        <f t="shared" si="1"/>
        <v>2.2800000000000011</v>
      </c>
    </row>
    <row r="16" spans="2:7" x14ac:dyDescent="0.2">
      <c r="B16">
        <v>13</v>
      </c>
      <c r="C16">
        <f t="shared" si="0"/>
        <v>1.0000000000005116E-2</v>
      </c>
      <c r="D16" s="3">
        <v>45304</v>
      </c>
      <c r="E16">
        <v>99.47</v>
      </c>
      <c r="F16">
        <v>101.72</v>
      </c>
      <c r="G16">
        <f t="shared" si="1"/>
        <v>2.25</v>
      </c>
    </row>
    <row r="17" spans="2:7" x14ac:dyDescent="0.2">
      <c r="B17">
        <v>14</v>
      </c>
      <c r="C17">
        <f t="shared" si="0"/>
        <v>7.9999999999998295E-2</v>
      </c>
      <c r="D17" s="3">
        <v>45332</v>
      </c>
      <c r="E17">
        <v>99.48</v>
      </c>
      <c r="F17">
        <v>101.76</v>
      </c>
      <c r="G17">
        <f t="shared" si="1"/>
        <v>2.2800000000000011</v>
      </c>
    </row>
    <row r="18" spans="2:7" x14ac:dyDescent="0.2">
      <c r="B18">
        <v>15</v>
      </c>
      <c r="C18">
        <f t="shared" si="0"/>
        <v>0.14999999999999147</v>
      </c>
      <c r="D18" s="3">
        <v>45360</v>
      </c>
      <c r="E18">
        <v>99.56</v>
      </c>
      <c r="F18">
        <v>101.84</v>
      </c>
      <c r="G18">
        <f t="shared" si="1"/>
        <v>2.2800000000000011</v>
      </c>
    </row>
    <row r="19" spans="2:7" x14ac:dyDescent="0.2">
      <c r="B19">
        <v>16</v>
      </c>
      <c r="C19">
        <f t="shared" si="0"/>
        <v>0.10000000000000853</v>
      </c>
      <c r="D19" s="3">
        <v>45388</v>
      </c>
      <c r="E19">
        <v>99.71</v>
      </c>
      <c r="F19">
        <v>101.96</v>
      </c>
      <c r="G19">
        <f t="shared" si="1"/>
        <v>2.25</v>
      </c>
    </row>
    <row r="20" spans="2:7" x14ac:dyDescent="0.2">
      <c r="B20">
        <v>17</v>
      </c>
      <c r="C20">
        <f t="shared" si="0"/>
        <v>0.29999999999999716</v>
      </c>
      <c r="D20" s="3">
        <v>45416</v>
      </c>
      <c r="E20">
        <v>99.81</v>
      </c>
      <c r="F20">
        <v>102.09</v>
      </c>
      <c r="G20">
        <f t="shared" si="1"/>
        <v>2.2800000000000011</v>
      </c>
    </row>
    <row r="21" spans="2:7" x14ac:dyDescent="0.2">
      <c r="B21">
        <v>18</v>
      </c>
      <c r="C21">
        <f t="shared" si="0"/>
        <v>0.12999999999999545</v>
      </c>
      <c r="D21" s="3">
        <v>45444</v>
      </c>
      <c r="E21">
        <v>100.11</v>
      </c>
      <c r="F21">
        <v>102.24</v>
      </c>
      <c r="G21">
        <f t="shared" si="1"/>
        <v>2.1299999999999955</v>
      </c>
    </row>
    <row r="22" spans="2:7" x14ac:dyDescent="0.2">
      <c r="B22">
        <v>19</v>
      </c>
      <c r="C22">
        <f t="shared" si="0"/>
        <v>0</v>
      </c>
      <c r="D22" s="3">
        <v>45474</v>
      </c>
      <c r="E22">
        <v>99.98</v>
      </c>
      <c r="F22">
        <v>102.09</v>
      </c>
      <c r="G22">
        <f t="shared" si="1"/>
        <v>2.1099999999999994</v>
      </c>
    </row>
    <row r="23" spans="2:7" x14ac:dyDescent="0.2">
      <c r="B23">
        <v>20</v>
      </c>
      <c r="C23">
        <f t="shared" si="0"/>
        <v>0</v>
      </c>
      <c r="D23" s="3">
        <v>45506</v>
      </c>
      <c r="E23">
        <v>99.98</v>
      </c>
      <c r="F23">
        <v>102.09</v>
      </c>
      <c r="G23">
        <f t="shared" si="1"/>
        <v>2.1099999999999994</v>
      </c>
    </row>
    <row r="24" spans="2:7" x14ac:dyDescent="0.2">
      <c r="B24">
        <v>21</v>
      </c>
      <c r="C24">
        <f t="shared" si="0"/>
        <v>9.9999999999909051E-3</v>
      </c>
      <c r="D24" s="3">
        <v>45538</v>
      </c>
      <c r="E24">
        <v>99.98</v>
      </c>
      <c r="F24">
        <v>102.08</v>
      </c>
      <c r="G24">
        <f t="shared" si="1"/>
        <v>2.0999999999999943</v>
      </c>
    </row>
    <row r="25" spans="2:7" x14ac:dyDescent="0.2">
      <c r="B25">
        <v>22</v>
      </c>
      <c r="C25">
        <f t="shared" si="0"/>
        <v>6.9999999999993179E-2</v>
      </c>
      <c r="D25" s="3">
        <v>45570</v>
      </c>
      <c r="E25">
        <v>99.99</v>
      </c>
      <c r="F25">
        <v>101.98</v>
      </c>
      <c r="G25">
        <f t="shared" si="1"/>
        <v>1.9900000000000091</v>
      </c>
    </row>
    <row r="26" spans="2:7" x14ac:dyDescent="0.2">
      <c r="B26">
        <v>23</v>
      </c>
      <c r="C26">
        <f t="shared" si="0"/>
        <v>0</v>
      </c>
      <c r="D26" s="3">
        <v>45602</v>
      </c>
      <c r="E26">
        <v>99.92</v>
      </c>
      <c r="F26">
        <v>101.9</v>
      </c>
      <c r="G26">
        <f t="shared" si="1"/>
        <v>1.980000000000004</v>
      </c>
    </row>
    <row r="27" spans="2:7" x14ac:dyDescent="0.2">
      <c r="B27">
        <v>24</v>
      </c>
      <c r="C27">
        <f t="shared" si="0"/>
        <v>0</v>
      </c>
      <c r="D27" s="3">
        <v>45634</v>
      </c>
      <c r="E27">
        <v>99.92</v>
      </c>
      <c r="F27">
        <v>101.96</v>
      </c>
      <c r="G27">
        <f t="shared" si="1"/>
        <v>2.039999999999992</v>
      </c>
    </row>
    <row r="28" spans="2:7" x14ac:dyDescent="0.2">
      <c r="B28">
        <v>25</v>
      </c>
      <c r="C28">
        <f t="shared" si="0"/>
        <v>0</v>
      </c>
      <c r="D28" s="3">
        <v>45666</v>
      </c>
      <c r="E28">
        <v>99.92</v>
      </c>
      <c r="F28">
        <v>101.97</v>
      </c>
      <c r="G28">
        <f t="shared" si="1"/>
        <v>2.0499999999999972</v>
      </c>
    </row>
    <row r="29" spans="2:7" x14ac:dyDescent="0.2">
      <c r="B29">
        <v>26</v>
      </c>
      <c r="C29">
        <f t="shared" si="0"/>
        <v>1.9999999999996021E-2</v>
      </c>
      <c r="D29" s="3">
        <v>45698</v>
      </c>
      <c r="E29">
        <v>99.92</v>
      </c>
      <c r="F29">
        <v>102.03</v>
      </c>
      <c r="G29">
        <f t="shared" si="1"/>
        <v>2.1099999999999994</v>
      </c>
    </row>
    <row r="30" spans="2:7" x14ac:dyDescent="0.2">
      <c r="B30">
        <v>27</v>
      </c>
      <c r="C30">
        <f t="shared" si="0"/>
        <v>0.29999999999999716</v>
      </c>
      <c r="D30" s="3">
        <v>45730</v>
      </c>
      <c r="E30">
        <v>99.9</v>
      </c>
      <c r="F30">
        <v>102.05</v>
      </c>
      <c r="G30">
        <f t="shared" si="1"/>
        <v>2.1499999999999915</v>
      </c>
    </row>
    <row r="31" spans="2:7" x14ac:dyDescent="0.2">
      <c r="D31" s="3">
        <v>45762</v>
      </c>
      <c r="E31" s="5">
        <v>100.2</v>
      </c>
      <c r="F31">
        <v>102</v>
      </c>
      <c r="G31">
        <f t="shared" si="1"/>
        <v>1.7999999999999972</v>
      </c>
    </row>
  </sheetData>
  <sortState xmlns:xlrd2="http://schemas.microsoft.com/office/spreadsheetml/2017/richdata2" ref="D4:F32">
    <sortCondition ref="D4:D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EFEE-9224-054A-9DA6-4D568EE2EB7C}">
  <dimension ref="D3:H32"/>
  <sheetViews>
    <sheetView topLeftCell="E1" workbookViewId="0">
      <selection activeCell="H6" sqref="H6:H32"/>
    </sheetView>
  </sheetViews>
  <sheetFormatPr baseColWidth="10" defaultRowHeight="16" x14ac:dyDescent="0.2"/>
  <sheetData>
    <row r="3" spans="4:8" x14ac:dyDescent="0.2">
      <c r="E3">
        <v>99.92</v>
      </c>
    </row>
    <row r="5" spans="4:8" x14ac:dyDescent="0.2">
      <c r="E5">
        <v>2022</v>
      </c>
      <c r="H5">
        <v>2022</v>
      </c>
    </row>
    <row r="6" spans="4:8" x14ac:dyDescent="0.2">
      <c r="D6" s="3">
        <v>44955</v>
      </c>
      <c r="E6">
        <v>99.85</v>
      </c>
      <c r="G6" s="3">
        <v>44955</v>
      </c>
      <c r="H6" s="4">
        <f>E6/$E$3-1</f>
        <v>-7.0056044835875575E-4</v>
      </c>
    </row>
    <row r="7" spans="4:8" x14ac:dyDescent="0.2">
      <c r="D7" s="3">
        <v>44985</v>
      </c>
      <c r="E7">
        <v>99.96</v>
      </c>
      <c r="G7" s="3">
        <v>44985</v>
      </c>
      <c r="H7" s="4">
        <f t="shared" ref="H7:H32" si="0">E7/$E$3-1</f>
        <v>4.0032025620484468E-4</v>
      </c>
    </row>
    <row r="8" spans="4:8" x14ac:dyDescent="0.2">
      <c r="D8" s="3">
        <v>45015</v>
      </c>
      <c r="E8">
        <v>99.98</v>
      </c>
      <c r="G8" s="3">
        <v>45015</v>
      </c>
      <c r="H8" s="4">
        <f t="shared" si="0"/>
        <v>6.0048038430737805E-4</v>
      </c>
    </row>
    <row r="9" spans="4:8" x14ac:dyDescent="0.2">
      <c r="D9" s="3">
        <v>45045</v>
      </c>
      <c r="E9">
        <v>99.91</v>
      </c>
      <c r="G9" s="3">
        <v>45045</v>
      </c>
      <c r="H9" s="4">
        <f t="shared" si="0"/>
        <v>-1.0008006405126668E-4</v>
      </c>
    </row>
    <row r="10" spans="4:8" x14ac:dyDescent="0.2">
      <c r="D10" s="3">
        <v>45075</v>
      </c>
      <c r="E10">
        <v>99.8</v>
      </c>
      <c r="G10" s="3">
        <v>45075</v>
      </c>
      <c r="H10" s="4">
        <f t="shared" si="0"/>
        <v>-1.2009607686149781E-3</v>
      </c>
    </row>
    <row r="11" spans="4:8" x14ac:dyDescent="0.2">
      <c r="D11" s="3">
        <v>45105</v>
      </c>
      <c r="E11">
        <v>99.8</v>
      </c>
      <c r="G11" s="3">
        <v>45105</v>
      </c>
      <c r="H11" s="4">
        <f t="shared" si="0"/>
        <v>-1.2009607686149781E-3</v>
      </c>
    </row>
    <row r="12" spans="4:8" x14ac:dyDescent="0.2">
      <c r="D12" s="3">
        <v>45136</v>
      </c>
      <c r="E12">
        <v>99.85</v>
      </c>
      <c r="G12" s="3">
        <v>45136</v>
      </c>
      <c r="H12" s="4">
        <f t="shared" si="0"/>
        <v>-7.0056044835875575E-4</v>
      </c>
    </row>
    <row r="13" spans="4:8" x14ac:dyDescent="0.2">
      <c r="D13" s="3">
        <v>45164</v>
      </c>
      <c r="E13">
        <v>99.94</v>
      </c>
      <c r="G13" s="3">
        <v>45164</v>
      </c>
      <c r="H13" s="4">
        <f t="shared" si="0"/>
        <v>2.0016012810253336E-4</v>
      </c>
    </row>
    <row r="14" spans="4:8" x14ac:dyDescent="0.2">
      <c r="D14" s="3">
        <v>45192</v>
      </c>
      <c r="E14">
        <v>99.57</v>
      </c>
      <c r="G14" s="3">
        <v>45192</v>
      </c>
      <c r="H14" s="4">
        <f t="shared" si="0"/>
        <v>-3.5028022417935567E-3</v>
      </c>
    </row>
    <row r="15" spans="4:8" x14ac:dyDescent="0.2">
      <c r="D15" s="3">
        <v>45220</v>
      </c>
      <c r="E15">
        <v>99.6</v>
      </c>
      <c r="G15" s="3">
        <v>45220</v>
      </c>
      <c r="H15" s="4">
        <f t="shared" si="0"/>
        <v>-3.2025620496397567E-3</v>
      </c>
    </row>
    <row r="16" spans="4:8" x14ac:dyDescent="0.2">
      <c r="D16" s="3">
        <v>45248</v>
      </c>
      <c r="E16">
        <v>99.59</v>
      </c>
      <c r="G16" s="3">
        <v>45248</v>
      </c>
      <c r="H16" s="4">
        <f t="shared" si="0"/>
        <v>-3.3026421136909123E-3</v>
      </c>
    </row>
    <row r="17" spans="4:8" x14ac:dyDescent="0.2">
      <c r="D17" s="3">
        <v>45276</v>
      </c>
      <c r="E17">
        <v>99.45</v>
      </c>
      <c r="G17" s="3">
        <v>45276</v>
      </c>
      <c r="H17" s="4">
        <f t="shared" si="0"/>
        <v>-4.7037630104083128E-3</v>
      </c>
    </row>
    <row r="18" spans="4:8" x14ac:dyDescent="0.2">
      <c r="D18" s="3">
        <v>45304</v>
      </c>
      <c r="E18">
        <v>99.47</v>
      </c>
      <c r="G18" s="3">
        <v>45304</v>
      </c>
      <c r="H18" s="4">
        <f t="shared" si="0"/>
        <v>-4.5036028823058905E-3</v>
      </c>
    </row>
    <row r="19" spans="4:8" x14ac:dyDescent="0.2">
      <c r="D19" s="3">
        <v>45332</v>
      </c>
      <c r="E19">
        <v>99.48</v>
      </c>
      <c r="G19" s="3">
        <v>45332</v>
      </c>
      <c r="H19" s="4">
        <f t="shared" si="0"/>
        <v>-4.4035228182546238E-3</v>
      </c>
    </row>
    <row r="20" spans="4:8" x14ac:dyDescent="0.2">
      <c r="D20" s="3">
        <v>45360</v>
      </c>
      <c r="E20">
        <v>99.56</v>
      </c>
      <c r="G20" s="3">
        <v>45360</v>
      </c>
      <c r="H20" s="4">
        <f t="shared" si="0"/>
        <v>-3.6028823058447124E-3</v>
      </c>
    </row>
    <row r="21" spans="4:8" x14ac:dyDescent="0.2">
      <c r="D21" s="3">
        <v>45388</v>
      </c>
      <c r="E21">
        <v>99.71</v>
      </c>
      <c r="G21" s="3">
        <v>45388</v>
      </c>
      <c r="H21" s="4">
        <f t="shared" si="0"/>
        <v>-2.1016813450761562E-3</v>
      </c>
    </row>
    <row r="22" spans="4:8" x14ac:dyDescent="0.2">
      <c r="D22" s="3">
        <v>45416</v>
      </c>
      <c r="E22">
        <v>99.81</v>
      </c>
      <c r="G22" s="3">
        <v>45416</v>
      </c>
      <c r="H22" s="4">
        <f t="shared" si="0"/>
        <v>-1.1008807045636004E-3</v>
      </c>
    </row>
    <row r="23" spans="4:8" x14ac:dyDescent="0.2">
      <c r="D23" s="3">
        <v>45444</v>
      </c>
      <c r="E23">
        <v>100.11</v>
      </c>
      <c r="G23" s="3">
        <v>45444</v>
      </c>
      <c r="H23" s="4">
        <f t="shared" si="0"/>
        <v>1.9015212169735118E-3</v>
      </c>
    </row>
    <row r="24" spans="4:8" x14ac:dyDescent="0.2">
      <c r="D24" s="3">
        <v>45474</v>
      </c>
      <c r="E24">
        <v>99.98</v>
      </c>
      <c r="G24" s="3">
        <v>45474</v>
      </c>
      <c r="H24" s="4">
        <f t="shared" si="0"/>
        <v>6.0048038430737805E-4</v>
      </c>
    </row>
    <row r="25" spans="4:8" x14ac:dyDescent="0.2">
      <c r="D25" s="3">
        <v>45506</v>
      </c>
      <c r="E25">
        <v>99.98</v>
      </c>
      <c r="G25" s="3">
        <v>45506</v>
      </c>
      <c r="H25" s="4">
        <f t="shared" si="0"/>
        <v>6.0048038430737805E-4</v>
      </c>
    </row>
    <row r="26" spans="4:8" x14ac:dyDescent="0.2">
      <c r="D26" s="3">
        <v>45538</v>
      </c>
      <c r="E26">
        <v>99.98</v>
      </c>
      <c r="G26" s="3">
        <v>45538</v>
      </c>
      <c r="H26" s="4">
        <f t="shared" si="0"/>
        <v>6.0048038430737805E-4</v>
      </c>
    </row>
    <row r="27" spans="4:8" x14ac:dyDescent="0.2">
      <c r="D27" s="3">
        <v>45570</v>
      </c>
      <c r="E27">
        <v>99.99</v>
      </c>
      <c r="G27" s="3">
        <v>45570</v>
      </c>
      <c r="H27" s="4">
        <f t="shared" si="0"/>
        <v>7.0056044835853371E-4</v>
      </c>
    </row>
    <row r="28" spans="4:8" x14ac:dyDescent="0.2">
      <c r="D28" s="3">
        <v>45602</v>
      </c>
      <c r="E28">
        <v>99.92</v>
      </c>
      <c r="G28" s="3">
        <v>45602</v>
      </c>
      <c r="H28" s="4">
        <f t="shared" si="0"/>
        <v>0</v>
      </c>
    </row>
    <row r="29" spans="4:8" x14ac:dyDescent="0.2">
      <c r="D29" s="3">
        <v>45634</v>
      </c>
      <c r="E29">
        <v>99.92</v>
      </c>
      <c r="G29" s="3">
        <v>45634</v>
      </c>
      <c r="H29" s="4">
        <f t="shared" si="0"/>
        <v>0</v>
      </c>
    </row>
    <row r="30" spans="4:8" x14ac:dyDescent="0.2">
      <c r="D30" s="3">
        <v>45666</v>
      </c>
      <c r="E30">
        <v>99.92</v>
      </c>
      <c r="G30" s="3">
        <v>45666</v>
      </c>
      <c r="H30" s="4">
        <f t="shared" si="0"/>
        <v>0</v>
      </c>
    </row>
    <row r="31" spans="4:8" x14ac:dyDescent="0.2">
      <c r="D31" s="3">
        <v>45698</v>
      </c>
      <c r="E31">
        <v>99.9</v>
      </c>
      <c r="G31" s="3">
        <v>45698</v>
      </c>
      <c r="H31" s="4">
        <f t="shared" si="0"/>
        <v>-2.0016012810242234E-4</v>
      </c>
    </row>
    <row r="32" spans="4:8" x14ac:dyDescent="0.2">
      <c r="D32" s="3">
        <v>45730</v>
      </c>
      <c r="E32">
        <v>100.2</v>
      </c>
      <c r="G32" s="3">
        <v>45730</v>
      </c>
      <c r="H32" s="4">
        <f t="shared" si="0"/>
        <v>2.802241793434801E-3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36E1-9556-2D4D-A1C7-1EE54A1729E0}">
  <dimension ref="D3:H33"/>
  <sheetViews>
    <sheetView zoomScale="89" workbookViewId="0">
      <selection activeCell="H5" sqref="H5:H32"/>
    </sheetView>
  </sheetViews>
  <sheetFormatPr baseColWidth="10" defaultRowHeight="16" x14ac:dyDescent="0.2"/>
  <sheetData>
    <row r="3" spans="4:8" x14ac:dyDescent="0.2">
      <c r="E3">
        <v>102</v>
      </c>
    </row>
    <row r="5" spans="4:8" x14ac:dyDescent="0.2">
      <c r="E5">
        <v>2023</v>
      </c>
      <c r="H5">
        <v>2022</v>
      </c>
    </row>
    <row r="6" spans="4:8" x14ac:dyDescent="0.2">
      <c r="D6" s="3">
        <v>44955</v>
      </c>
      <c r="E6">
        <v>101.72</v>
      </c>
      <c r="G6" s="3">
        <v>44955</v>
      </c>
      <c r="H6" s="4">
        <f>E6/$E$3-1</f>
        <v>-2.7450980392157431E-3</v>
      </c>
    </row>
    <row r="7" spans="4:8" x14ac:dyDescent="0.2">
      <c r="D7" s="3">
        <v>44985</v>
      </c>
      <c r="E7">
        <v>101.92</v>
      </c>
      <c r="G7" s="3">
        <v>44985</v>
      </c>
      <c r="H7" s="4">
        <f t="shared" ref="H7:H32" si="0">E7/$E$3-1</f>
        <v>-7.8431372549014888E-4</v>
      </c>
    </row>
    <row r="8" spans="4:8" x14ac:dyDescent="0.2">
      <c r="D8" s="3">
        <v>45015</v>
      </c>
      <c r="E8">
        <v>102.02</v>
      </c>
      <c r="G8" s="3">
        <v>45015</v>
      </c>
      <c r="H8" s="4">
        <f t="shared" si="0"/>
        <v>1.9607843137259273E-4</v>
      </c>
    </row>
    <row r="9" spans="4:8" x14ac:dyDescent="0.2">
      <c r="D9" s="3">
        <v>45045</v>
      </c>
      <c r="E9">
        <v>101.94</v>
      </c>
      <c r="G9" s="3">
        <v>45045</v>
      </c>
      <c r="H9" s="4">
        <f t="shared" si="0"/>
        <v>-5.8823529411766717E-4</v>
      </c>
    </row>
    <row r="10" spans="4:8" x14ac:dyDescent="0.2">
      <c r="D10" s="3">
        <v>45075</v>
      </c>
      <c r="E10">
        <v>102.01</v>
      </c>
      <c r="G10" s="3">
        <v>45075</v>
      </c>
      <c r="H10" s="4">
        <f t="shared" si="0"/>
        <v>9.8039215686407388E-5</v>
      </c>
    </row>
    <row r="11" spans="4:8" x14ac:dyDescent="0.2">
      <c r="D11" s="3">
        <v>45105</v>
      </c>
      <c r="E11">
        <v>102.25</v>
      </c>
      <c r="G11" s="3">
        <v>45105</v>
      </c>
      <c r="H11" s="4">
        <f t="shared" si="0"/>
        <v>2.450980392156854E-3</v>
      </c>
    </row>
    <row r="12" spans="4:8" x14ac:dyDescent="0.2">
      <c r="D12" s="3">
        <v>45136</v>
      </c>
      <c r="E12">
        <v>102.08</v>
      </c>
      <c r="G12" s="3">
        <v>45136</v>
      </c>
      <c r="H12" s="4">
        <f t="shared" si="0"/>
        <v>7.8431372549014888E-4</v>
      </c>
    </row>
    <row r="13" spans="4:8" x14ac:dyDescent="0.2">
      <c r="D13" s="3">
        <v>45164</v>
      </c>
      <c r="E13">
        <v>102.17</v>
      </c>
      <c r="G13" s="3">
        <v>45164</v>
      </c>
      <c r="H13" s="4">
        <f t="shared" si="0"/>
        <v>1.6666666666667052E-3</v>
      </c>
    </row>
    <row r="14" spans="4:8" x14ac:dyDescent="0.2">
      <c r="D14" s="3">
        <v>45192</v>
      </c>
      <c r="E14">
        <v>101.81</v>
      </c>
      <c r="G14" s="3">
        <v>45192</v>
      </c>
      <c r="H14" s="4">
        <f t="shared" si="0"/>
        <v>-1.8627450980391869E-3</v>
      </c>
    </row>
    <row r="15" spans="4:8" x14ac:dyDescent="0.2">
      <c r="D15" s="3">
        <v>45220</v>
      </c>
      <c r="E15">
        <v>101.85</v>
      </c>
      <c r="G15" s="3">
        <v>45220</v>
      </c>
      <c r="H15" s="4">
        <f t="shared" si="0"/>
        <v>-1.4705882352942234E-3</v>
      </c>
    </row>
    <row r="16" spans="4:8" x14ac:dyDescent="0.2">
      <c r="D16" s="3">
        <v>45248</v>
      </c>
      <c r="E16">
        <v>101.96</v>
      </c>
      <c r="G16" s="3">
        <v>45248</v>
      </c>
      <c r="H16" s="4">
        <f t="shared" si="0"/>
        <v>-3.9215686274518546E-4</v>
      </c>
    </row>
    <row r="17" spans="4:8" x14ac:dyDescent="0.2">
      <c r="D17" s="3">
        <v>45276</v>
      </c>
      <c r="E17">
        <v>101.73</v>
      </c>
      <c r="G17" s="3">
        <v>45276</v>
      </c>
      <c r="H17" s="4">
        <f t="shared" si="0"/>
        <v>-2.6470588235293357E-3</v>
      </c>
    </row>
    <row r="18" spans="4:8" x14ac:dyDescent="0.2">
      <c r="D18" s="3">
        <v>45304</v>
      </c>
      <c r="E18">
        <v>101.72</v>
      </c>
      <c r="G18" s="3">
        <v>45304</v>
      </c>
      <c r="H18" s="4">
        <f t="shared" si="0"/>
        <v>-2.7450980392157431E-3</v>
      </c>
    </row>
    <row r="19" spans="4:8" x14ac:dyDescent="0.2">
      <c r="D19" s="3">
        <v>45332</v>
      </c>
      <c r="E19">
        <v>101.76</v>
      </c>
      <c r="G19" s="3">
        <v>45332</v>
      </c>
      <c r="H19" s="4">
        <f t="shared" si="0"/>
        <v>-2.3529411764705577E-3</v>
      </c>
    </row>
    <row r="20" spans="4:8" x14ac:dyDescent="0.2">
      <c r="D20" s="3">
        <v>45360</v>
      </c>
      <c r="E20">
        <v>101.84</v>
      </c>
      <c r="G20" s="3">
        <v>45360</v>
      </c>
      <c r="H20" s="4">
        <f t="shared" si="0"/>
        <v>-1.5686274509804088E-3</v>
      </c>
    </row>
    <row r="21" spans="4:8" x14ac:dyDescent="0.2">
      <c r="D21" s="3">
        <v>45388</v>
      </c>
      <c r="E21">
        <v>101.96</v>
      </c>
      <c r="G21" s="3">
        <v>45388</v>
      </c>
      <c r="H21" s="4">
        <f t="shared" si="0"/>
        <v>-3.9215686274518546E-4</v>
      </c>
    </row>
    <row r="22" spans="4:8" x14ac:dyDescent="0.2">
      <c r="D22" s="3">
        <v>45416</v>
      </c>
      <c r="E22">
        <v>102.09</v>
      </c>
      <c r="G22" s="3">
        <v>45416</v>
      </c>
      <c r="H22" s="4">
        <f t="shared" si="0"/>
        <v>8.8235294117655627E-4</v>
      </c>
    </row>
    <row r="23" spans="4:8" x14ac:dyDescent="0.2">
      <c r="D23" s="3">
        <v>45444</v>
      </c>
      <c r="E23">
        <v>102.24</v>
      </c>
      <c r="G23" s="3">
        <v>45444</v>
      </c>
      <c r="H23" s="4">
        <f t="shared" si="0"/>
        <v>2.3529411764704466E-3</v>
      </c>
    </row>
    <row r="24" spans="4:8" x14ac:dyDescent="0.2">
      <c r="D24" s="3">
        <v>45474</v>
      </c>
      <c r="E24">
        <v>102.09</v>
      </c>
      <c r="G24" s="3">
        <v>45474</v>
      </c>
      <c r="H24" s="4">
        <f t="shared" si="0"/>
        <v>8.8235294117655627E-4</v>
      </c>
    </row>
    <row r="25" spans="4:8" x14ac:dyDescent="0.2">
      <c r="D25" s="3">
        <v>45506</v>
      </c>
      <c r="E25">
        <v>102.09</v>
      </c>
      <c r="G25" s="3">
        <v>45506</v>
      </c>
      <c r="H25" s="4">
        <f t="shared" si="0"/>
        <v>8.8235294117655627E-4</v>
      </c>
    </row>
    <row r="26" spans="4:8" x14ac:dyDescent="0.2">
      <c r="D26" s="3">
        <v>45538</v>
      </c>
      <c r="E26">
        <v>102.08</v>
      </c>
      <c r="G26" s="3">
        <v>45538</v>
      </c>
      <c r="H26" s="4">
        <f t="shared" si="0"/>
        <v>7.8431372549014888E-4</v>
      </c>
    </row>
    <row r="27" spans="4:8" x14ac:dyDescent="0.2">
      <c r="D27" s="3">
        <v>45570</v>
      </c>
      <c r="E27">
        <v>101.98</v>
      </c>
      <c r="G27" s="3">
        <v>45570</v>
      </c>
      <c r="H27" s="4">
        <f t="shared" si="0"/>
        <v>-1.9607843137248171E-4</v>
      </c>
    </row>
    <row r="28" spans="4:8" x14ac:dyDescent="0.2">
      <c r="D28" s="3">
        <v>45602</v>
      </c>
      <c r="E28">
        <v>101.9</v>
      </c>
      <c r="G28" s="3">
        <v>45602</v>
      </c>
      <c r="H28" s="4">
        <f t="shared" si="0"/>
        <v>-9.8039215686274161E-4</v>
      </c>
    </row>
    <row r="29" spans="4:8" x14ac:dyDescent="0.2">
      <c r="D29" s="3">
        <v>45634</v>
      </c>
      <c r="E29">
        <v>101.96</v>
      </c>
      <c r="G29" s="3">
        <v>45634</v>
      </c>
      <c r="H29" s="4">
        <f t="shared" si="0"/>
        <v>-3.9215686274518546E-4</v>
      </c>
    </row>
    <row r="30" spans="4:8" x14ac:dyDescent="0.2">
      <c r="D30" s="3">
        <v>45666</v>
      </c>
      <c r="E30">
        <v>101.97</v>
      </c>
      <c r="G30" s="3">
        <v>45666</v>
      </c>
      <c r="H30" s="4">
        <f t="shared" si="0"/>
        <v>-2.941176470588891E-4</v>
      </c>
    </row>
    <row r="31" spans="4:8" x14ac:dyDescent="0.2">
      <c r="D31" s="3">
        <v>45698</v>
      </c>
      <c r="E31">
        <v>102.03</v>
      </c>
      <c r="G31" s="3">
        <v>45698</v>
      </c>
      <c r="H31" s="4">
        <f t="shared" si="0"/>
        <v>2.9411764705877808E-4</v>
      </c>
    </row>
    <row r="32" spans="4:8" x14ac:dyDescent="0.2">
      <c r="D32" s="3">
        <v>45730</v>
      </c>
      <c r="E32">
        <v>102.05</v>
      </c>
      <c r="G32" s="3">
        <v>45730</v>
      </c>
      <c r="H32" s="4">
        <f t="shared" si="0"/>
        <v>4.9019607843137081E-4</v>
      </c>
    </row>
    <row r="33" spans="5:5" x14ac:dyDescent="0.2">
      <c r="E33">
        <v>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F835-3C76-E14D-8EFB-AAF7D051500A}">
  <dimension ref="C6:K23"/>
  <sheetViews>
    <sheetView zoomScale="96" workbookViewId="0">
      <selection activeCell="I6" sqref="I6:K23"/>
    </sheetView>
  </sheetViews>
  <sheetFormatPr baseColWidth="10" defaultRowHeight="16" x14ac:dyDescent="0.2"/>
  <sheetData>
    <row r="6" spans="3:11" x14ac:dyDescent="0.2">
      <c r="D6">
        <v>2022</v>
      </c>
      <c r="J6">
        <v>2022</v>
      </c>
      <c r="K6">
        <v>2023</v>
      </c>
    </row>
    <row r="7" spans="3:11" x14ac:dyDescent="0.2">
      <c r="C7" s="3">
        <v>45444</v>
      </c>
      <c r="D7">
        <v>100.11</v>
      </c>
      <c r="I7" s="3">
        <f>C7-28</f>
        <v>45416</v>
      </c>
      <c r="J7">
        <v>99.81</v>
      </c>
      <c r="K7">
        <v>102.09</v>
      </c>
    </row>
    <row r="8" spans="3:11" x14ac:dyDescent="0.2">
      <c r="C8" s="3">
        <f>C7+30</f>
        <v>45474</v>
      </c>
      <c r="D8">
        <v>99.98</v>
      </c>
      <c r="I8" s="3">
        <f>I7-28</f>
        <v>45388</v>
      </c>
      <c r="J8">
        <v>99.71</v>
      </c>
      <c r="K8">
        <v>101.96</v>
      </c>
    </row>
    <row r="9" spans="3:11" x14ac:dyDescent="0.2">
      <c r="C9" s="3">
        <f>C8+32</f>
        <v>45506</v>
      </c>
      <c r="D9">
        <v>99.98</v>
      </c>
      <c r="I9" s="3">
        <f t="shared" ref="I9:I17" si="0">I8-28</f>
        <v>45360</v>
      </c>
      <c r="J9">
        <v>99.56</v>
      </c>
      <c r="K9">
        <v>101.84</v>
      </c>
    </row>
    <row r="10" spans="3:11" x14ac:dyDescent="0.2">
      <c r="C10" s="3">
        <f t="shared" ref="C10:C18" si="1">C9+32</f>
        <v>45538</v>
      </c>
      <c r="D10">
        <v>99.98</v>
      </c>
      <c r="I10" s="3">
        <f t="shared" si="0"/>
        <v>45332</v>
      </c>
      <c r="J10">
        <v>99.48</v>
      </c>
      <c r="K10">
        <v>101.76</v>
      </c>
    </row>
    <row r="11" spans="3:11" x14ac:dyDescent="0.2">
      <c r="C11" s="3">
        <f t="shared" si="1"/>
        <v>45570</v>
      </c>
      <c r="D11">
        <v>99.99</v>
      </c>
      <c r="I11" s="3">
        <f t="shared" si="0"/>
        <v>45304</v>
      </c>
      <c r="J11">
        <v>99.47</v>
      </c>
      <c r="K11">
        <v>101.72</v>
      </c>
    </row>
    <row r="12" spans="3:11" x14ac:dyDescent="0.2">
      <c r="C12" s="3">
        <f t="shared" si="1"/>
        <v>45602</v>
      </c>
      <c r="D12">
        <v>99.92</v>
      </c>
      <c r="I12" s="3">
        <f t="shared" si="0"/>
        <v>45276</v>
      </c>
      <c r="J12">
        <v>99.45</v>
      </c>
      <c r="K12">
        <v>101.73</v>
      </c>
    </row>
    <row r="13" spans="3:11" x14ac:dyDescent="0.2">
      <c r="C13" s="3">
        <f t="shared" si="1"/>
        <v>45634</v>
      </c>
      <c r="D13">
        <v>99.92</v>
      </c>
      <c r="I13" s="3">
        <f t="shared" si="0"/>
        <v>45248</v>
      </c>
      <c r="J13">
        <v>99.59</v>
      </c>
      <c r="K13">
        <v>101.96</v>
      </c>
    </row>
    <row r="14" spans="3:11" x14ac:dyDescent="0.2">
      <c r="C14" s="3">
        <f t="shared" si="1"/>
        <v>45666</v>
      </c>
      <c r="D14">
        <v>99.92</v>
      </c>
      <c r="I14" s="3">
        <f t="shared" si="0"/>
        <v>45220</v>
      </c>
      <c r="J14">
        <v>99.6</v>
      </c>
      <c r="K14">
        <v>101.85</v>
      </c>
    </row>
    <row r="15" spans="3:11" x14ac:dyDescent="0.2">
      <c r="C15" s="3">
        <f t="shared" si="1"/>
        <v>45698</v>
      </c>
      <c r="D15">
        <v>99.92</v>
      </c>
      <c r="I15" s="3">
        <f t="shared" si="0"/>
        <v>45192</v>
      </c>
      <c r="J15">
        <v>99.57</v>
      </c>
      <c r="K15">
        <v>101.81</v>
      </c>
    </row>
    <row r="16" spans="3:11" x14ac:dyDescent="0.2">
      <c r="C16" s="3">
        <f t="shared" si="1"/>
        <v>45730</v>
      </c>
      <c r="D16">
        <v>99.92</v>
      </c>
      <c r="I16" s="3">
        <f t="shared" si="0"/>
        <v>45164</v>
      </c>
      <c r="J16">
        <v>99.94</v>
      </c>
      <c r="K16">
        <v>102.17</v>
      </c>
    </row>
    <row r="17" spans="3:11" x14ac:dyDescent="0.2">
      <c r="C17" s="3">
        <f t="shared" si="1"/>
        <v>45762</v>
      </c>
      <c r="I17" s="3">
        <f t="shared" si="0"/>
        <v>45136</v>
      </c>
      <c r="J17">
        <v>99.85</v>
      </c>
      <c r="K17">
        <v>102.08</v>
      </c>
    </row>
    <row r="18" spans="3:11" x14ac:dyDescent="0.2">
      <c r="C18" s="3">
        <f t="shared" si="1"/>
        <v>45794</v>
      </c>
      <c r="I18" s="3">
        <f>I17-31</f>
        <v>45105</v>
      </c>
      <c r="J18">
        <v>99.8</v>
      </c>
      <c r="K18">
        <v>102.25</v>
      </c>
    </row>
    <row r="19" spans="3:11" x14ac:dyDescent="0.2">
      <c r="I19" s="3">
        <f>I18-30</f>
        <v>45075</v>
      </c>
      <c r="J19">
        <v>99.8</v>
      </c>
      <c r="K19">
        <v>102.01</v>
      </c>
    </row>
    <row r="20" spans="3:11" x14ac:dyDescent="0.2">
      <c r="I20" s="3">
        <f t="shared" ref="I20:I23" si="2">I19-30</f>
        <v>45045</v>
      </c>
      <c r="J20">
        <v>99.91</v>
      </c>
      <c r="K20">
        <v>101.94</v>
      </c>
    </row>
    <row r="21" spans="3:11" x14ac:dyDescent="0.2">
      <c r="I21" s="3">
        <f t="shared" si="2"/>
        <v>45015</v>
      </c>
      <c r="J21">
        <v>99.98</v>
      </c>
      <c r="K21">
        <v>102.02</v>
      </c>
    </row>
    <row r="22" spans="3:11" x14ac:dyDescent="0.2">
      <c r="I22" s="3">
        <f t="shared" si="2"/>
        <v>44985</v>
      </c>
      <c r="J22">
        <v>99.96</v>
      </c>
      <c r="K22">
        <v>101.92</v>
      </c>
    </row>
    <row r="23" spans="3:11" x14ac:dyDescent="0.2">
      <c r="I23" s="3">
        <f t="shared" si="2"/>
        <v>44955</v>
      </c>
      <c r="J23">
        <v>99.85</v>
      </c>
      <c r="K23">
        <v>101.72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912D-A5F5-0141-8AAA-A095CB38AE29}">
  <dimension ref="E7:H34"/>
  <sheetViews>
    <sheetView workbookViewId="0">
      <selection activeCell="I28" sqref="I28"/>
    </sheetView>
  </sheetViews>
  <sheetFormatPr baseColWidth="10" defaultRowHeight="16" x14ac:dyDescent="0.2"/>
  <sheetData>
    <row r="7" spans="5:8" x14ac:dyDescent="0.2">
      <c r="F7">
        <v>2022</v>
      </c>
      <c r="G7">
        <v>2023</v>
      </c>
      <c r="H7" t="s">
        <v>17</v>
      </c>
    </row>
    <row r="8" spans="5:8" x14ac:dyDescent="0.2">
      <c r="E8" s="3">
        <v>44955</v>
      </c>
      <c r="F8" s="7">
        <v>-6.9999999999999999E-4</v>
      </c>
      <c r="G8" s="6">
        <v>-2.7450980392157431E-3</v>
      </c>
      <c r="H8" s="6">
        <f>G8-F8</f>
        <v>-2.045098039215743E-3</v>
      </c>
    </row>
    <row r="9" spans="5:8" x14ac:dyDescent="0.2">
      <c r="E9" s="3">
        <v>44985</v>
      </c>
      <c r="F9" s="7">
        <v>4.0000000000000002E-4</v>
      </c>
      <c r="G9" s="6">
        <v>-7.8431372549014888E-4</v>
      </c>
      <c r="H9" s="6">
        <f t="shared" ref="H9:H34" si="0">G9-F9</f>
        <v>-1.1843137254901488E-3</v>
      </c>
    </row>
    <row r="10" spans="5:8" x14ac:dyDescent="0.2">
      <c r="E10" s="3">
        <v>45015</v>
      </c>
      <c r="F10" s="7">
        <v>5.9999999999999995E-4</v>
      </c>
      <c r="G10" s="6">
        <v>1.9607843137259273E-4</v>
      </c>
      <c r="H10" s="6">
        <f t="shared" si="0"/>
        <v>-4.0392156862740722E-4</v>
      </c>
    </row>
    <row r="11" spans="5:8" x14ac:dyDescent="0.2">
      <c r="E11" s="3">
        <v>45045</v>
      </c>
      <c r="F11" s="7">
        <v>-1E-4</v>
      </c>
      <c r="G11" s="6">
        <v>-5.8823529411766717E-4</v>
      </c>
      <c r="H11" s="6">
        <f t="shared" si="0"/>
        <v>-4.8823529411766718E-4</v>
      </c>
    </row>
    <row r="12" spans="5:8" x14ac:dyDescent="0.2">
      <c r="E12" s="3">
        <v>45075</v>
      </c>
      <c r="F12" s="7">
        <v>-1.1999999999999999E-3</v>
      </c>
      <c r="G12" s="6">
        <v>9.8039215686407388E-5</v>
      </c>
      <c r="H12" s="6">
        <f t="shared" si="0"/>
        <v>1.2980392156864073E-3</v>
      </c>
    </row>
    <row r="13" spans="5:8" x14ac:dyDescent="0.2">
      <c r="E13" s="3">
        <v>45105</v>
      </c>
      <c r="F13" s="7">
        <v>-1.1999999999999999E-3</v>
      </c>
      <c r="G13" s="6">
        <v>2.450980392156854E-3</v>
      </c>
      <c r="H13" s="6">
        <f t="shared" si="0"/>
        <v>3.6509803921568537E-3</v>
      </c>
    </row>
    <row r="14" spans="5:8" x14ac:dyDescent="0.2">
      <c r="E14" s="3">
        <v>45136</v>
      </c>
      <c r="F14" s="7">
        <v>-6.9999999999999999E-4</v>
      </c>
      <c r="G14" s="6">
        <v>7.8431372549014888E-4</v>
      </c>
      <c r="H14" s="6">
        <f t="shared" si="0"/>
        <v>1.484313725490149E-3</v>
      </c>
    </row>
    <row r="15" spans="5:8" x14ac:dyDescent="0.2">
      <c r="E15" s="3">
        <v>45164</v>
      </c>
      <c r="F15" s="7">
        <v>2.0000000000000001E-4</v>
      </c>
      <c r="G15" s="6">
        <v>1.6666666666667052E-3</v>
      </c>
      <c r="H15" s="6">
        <f t="shared" si="0"/>
        <v>1.4666666666667051E-3</v>
      </c>
    </row>
    <row r="16" spans="5:8" x14ac:dyDescent="0.2">
      <c r="E16" s="3">
        <v>45192</v>
      </c>
      <c r="F16" s="7">
        <v>-3.5000000000000001E-3</v>
      </c>
      <c r="G16" s="6">
        <v>-1.8627450980391869E-3</v>
      </c>
      <c r="H16" s="6">
        <f t="shared" si="0"/>
        <v>1.6372549019608132E-3</v>
      </c>
    </row>
    <row r="17" spans="5:8" x14ac:dyDescent="0.2">
      <c r="E17" s="3">
        <v>45220</v>
      </c>
      <c r="F17" s="7">
        <v>-3.2000000000000002E-3</v>
      </c>
      <c r="G17" s="6">
        <v>-1.4705882352942234E-3</v>
      </c>
      <c r="H17" s="6">
        <f t="shared" si="0"/>
        <v>1.7294117647057767E-3</v>
      </c>
    </row>
    <row r="18" spans="5:8" x14ac:dyDescent="0.2">
      <c r="E18" s="3">
        <v>45248</v>
      </c>
      <c r="F18" s="7">
        <v>-3.3E-3</v>
      </c>
      <c r="G18" s="6">
        <v>-3.9215686274518546E-4</v>
      </c>
      <c r="H18" s="6">
        <f t="shared" si="0"/>
        <v>2.9078431372548145E-3</v>
      </c>
    </row>
    <row r="19" spans="5:8" x14ac:dyDescent="0.2">
      <c r="E19" s="3">
        <v>45276</v>
      </c>
      <c r="F19" s="7">
        <v>-4.7000000000000002E-3</v>
      </c>
      <c r="G19" s="6">
        <v>-2.6470588235293357E-3</v>
      </c>
      <c r="H19" s="6">
        <f t="shared" si="0"/>
        <v>2.0529411764706644E-3</v>
      </c>
    </row>
    <row r="20" spans="5:8" x14ac:dyDescent="0.2">
      <c r="E20" s="3">
        <v>45304</v>
      </c>
      <c r="F20" s="7">
        <v>-4.4999999999999997E-3</v>
      </c>
      <c r="G20" s="6">
        <v>-2.7450980392157431E-3</v>
      </c>
      <c r="H20" s="6">
        <f t="shared" si="0"/>
        <v>1.7549019607842565E-3</v>
      </c>
    </row>
    <row r="21" spans="5:8" x14ac:dyDescent="0.2">
      <c r="E21" s="3">
        <v>45332</v>
      </c>
      <c r="F21" s="7">
        <v>-4.4000000000000003E-3</v>
      </c>
      <c r="G21" s="6">
        <v>-2.3529411764705577E-3</v>
      </c>
      <c r="H21" s="6">
        <f t="shared" si="0"/>
        <v>2.0470588235294426E-3</v>
      </c>
    </row>
    <row r="22" spans="5:8" x14ac:dyDescent="0.2">
      <c r="E22" s="3">
        <v>45360</v>
      </c>
      <c r="F22" s="7">
        <v>-3.5999999999999999E-3</v>
      </c>
      <c r="G22" s="6">
        <v>-1.5686274509804088E-3</v>
      </c>
      <c r="H22" s="6">
        <f t="shared" si="0"/>
        <v>2.0313725490195911E-3</v>
      </c>
    </row>
    <row r="23" spans="5:8" x14ac:dyDescent="0.2">
      <c r="E23" s="3">
        <v>45388</v>
      </c>
      <c r="F23" s="7">
        <v>-2.0999999999999999E-3</v>
      </c>
      <c r="G23" s="6">
        <v>-3.9215686274518546E-4</v>
      </c>
      <c r="H23" s="6">
        <f t="shared" si="0"/>
        <v>1.7078431372548144E-3</v>
      </c>
    </row>
    <row r="24" spans="5:8" x14ac:dyDescent="0.2">
      <c r="E24" s="3">
        <v>45416</v>
      </c>
      <c r="F24" s="7">
        <v>-1.1000000000000001E-3</v>
      </c>
      <c r="G24" s="6">
        <v>8.8235294117655627E-4</v>
      </c>
      <c r="H24" s="6">
        <f t="shared" si="0"/>
        <v>1.9823529411765566E-3</v>
      </c>
    </row>
    <row r="25" spans="5:8" x14ac:dyDescent="0.2">
      <c r="E25" s="3">
        <v>45444</v>
      </c>
      <c r="F25" s="7">
        <v>1.9E-3</v>
      </c>
      <c r="G25" s="6">
        <v>2.3529411764704466E-3</v>
      </c>
      <c r="H25" s="6">
        <f t="shared" si="0"/>
        <v>4.5294117647044665E-4</v>
      </c>
    </row>
    <row r="26" spans="5:8" x14ac:dyDescent="0.2">
      <c r="E26" s="3">
        <v>45474</v>
      </c>
      <c r="F26" s="7">
        <v>5.9999999999999995E-4</v>
      </c>
      <c r="G26" s="6">
        <v>8.8235294117655627E-4</v>
      </c>
      <c r="H26" s="6">
        <f t="shared" si="0"/>
        <v>2.8235294117655632E-4</v>
      </c>
    </row>
    <row r="27" spans="5:8" x14ac:dyDescent="0.2">
      <c r="E27" s="3">
        <v>45506</v>
      </c>
      <c r="F27" s="7">
        <v>5.9999999999999995E-4</v>
      </c>
      <c r="G27" s="6">
        <v>8.8235294117655627E-4</v>
      </c>
      <c r="H27" s="6">
        <f t="shared" si="0"/>
        <v>2.8235294117655632E-4</v>
      </c>
    </row>
    <row r="28" spans="5:8" x14ac:dyDescent="0.2">
      <c r="E28" s="3">
        <v>45538</v>
      </c>
      <c r="F28" s="7">
        <v>5.9999999999999995E-4</v>
      </c>
      <c r="G28" s="6">
        <v>7.8431372549014888E-4</v>
      </c>
      <c r="H28" s="6">
        <f t="shared" si="0"/>
        <v>1.8431372549014894E-4</v>
      </c>
    </row>
    <row r="29" spans="5:8" x14ac:dyDescent="0.2">
      <c r="E29" s="3">
        <v>45570</v>
      </c>
      <c r="F29" s="7">
        <v>6.9999999999999999E-4</v>
      </c>
      <c r="G29" s="6">
        <v>-1.9607843137248171E-4</v>
      </c>
      <c r="H29" s="6">
        <f t="shared" si="0"/>
        <v>-8.960784313724817E-4</v>
      </c>
    </row>
    <row r="30" spans="5:8" x14ac:dyDescent="0.2">
      <c r="E30" s="3">
        <v>45602</v>
      </c>
      <c r="F30" s="7">
        <v>0</v>
      </c>
      <c r="G30" s="6">
        <v>-9.8039215686274161E-4</v>
      </c>
      <c r="H30" s="6">
        <f t="shared" si="0"/>
        <v>-9.8039215686274161E-4</v>
      </c>
    </row>
    <row r="31" spans="5:8" x14ac:dyDescent="0.2">
      <c r="E31" s="3">
        <v>45634</v>
      </c>
      <c r="F31" s="7">
        <v>0</v>
      </c>
      <c r="G31" s="6">
        <v>-3.9215686274518546E-4</v>
      </c>
      <c r="H31" s="6">
        <f t="shared" si="0"/>
        <v>-3.9215686274518546E-4</v>
      </c>
    </row>
    <row r="32" spans="5:8" x14ac:dyDescent="0.2">
      <c r="E32" s="3">
        <v>45666</v>
      </c>
      <c r="F32" s="7">
        <v>0</v>
      </c>
      <c r="G32" s="6">
        <v>-2.941176470588891E-4</v>
      </c>
      <c r="H32" s="6">
        <f t="shared" si="0"/>
        <v>-2.941176470588891E-4</v>
      </c>
    </row>
    <row r="33" spans="5:8" x14ac:dyDescent="0.2">
      <c r="E33" s="3">
        <v>45698</v>
      </c>
      <c r="F33" s="7">
        <v>-2.0000000000000001E-4</v>
      </c>
      <c r="G33" s="6">
        <v>2.9411764705877808E-4</v>
      </c>
      <c r="H33" s="6">
        <f t="shared" si="0"/>
        <v>4.9411764705877806E-4</v>
      </c>
    </row>
    <row r="34" spans="5:8" x14ac:dyDescent="0.2">
      <c r="E34" s="3">
        <v>45730</v>
      </c>
      <c r="F34" s="7">
        <v>2.8E-3</v>
      </c>
      <c r="G34" s="6">
        <v>4.9019607843137081E-4</v>
      </c>
      <c r="H34" s="6">
        <f t="shared" si="0"/>
        <v>-2.3098039215686292E-3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</vt:lpstr>
      <vt:lpstr>talepartisi</vt:lpstr>
      <vt:lpstr>2022-2023</vt:lpstr>
      <vt:lpstr>2022-revizyon</vt:lpstr>
      <vt:lpstr>2023-revizyon</vt:lpstr>
      <vt:lpstr>Sheet2</vt:lpstr>
      <vt:lpstr>yuzderevizyon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2025-08-13T11:13:22Z</dcterms:created>
  <dcterms:modified xsi:type="dcterms:W3CDTF">2025-08-13T15:12:19Z</dcterms:modified>
</cp:coreProperties>
</file>