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B040356E-BB02-6343-B056-68AA70B9EA74}" xr6:coauthVersionLast="47" xr6:coauthVersionMax="47" xr10:uidLastSave="{00000000-0000-0000-0000-000000000000}"/>
  <bookViews>
    <workbookView xWindow="160" yWindow="660" windowWidth="38080" windowHeight="22260" xr2:uid="{590EBC26-491C-7140-A0EE-5059EE09071F}"/>
  </bookViews>
  <sheets>
    <sheet name="CinvsCinDisi" sheetId="1" r:id="rId1"/>
    <sheet name="OEC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1" l="1"/>
  <c r="K56" i="1"/>
  <c r="F55" i="1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O3" i="1"/>
  <c r="F49" i="1"/>
  <c r="G49" i="1"/>
  <c r="H49" i="1"/>
  <c r="I49" i="1"/>
  <c r="J49" i="1"/>
  <c r="K49" i="1"/>
  <c r="O49" i="1"/>
  <c r="D50" i="1"/>
  <c r="E50" i="1"/>
  <c r="F50" i="1"/>
  <c r="G50" i="1"/>
  <c r="K50" i="1"/>
  <c r="L50" i="1"/>
  <c r="M50" i="1"/>
  <c r="N50" i="1"/>
  <c r="O50" i="1"/>
  <c r="D45" i="1"/>
  <c r="E45" i="1"/>
  <c r="F45" i="1"/>
  <c r="G45" i="1"/>
  <c r="H45" i="1"/>
  <c r="I45" i="1"/>
  <c r="Q45" i="1" s="1"/>
  <c r="J45" i="1"/>
  <c r="K45" i="1"/>
  <c r="L45" i="1"/>
  <c r="M45" i="1"/>
  <c r="N45" i="1"/>
  <c r="O45" i="1"/>
  <c r="C45" i="1"/>
  <c r="C44" i="1"/>
  <c r="Q44" i="1" s="1"/>
  <c r="O44" i="1"/>
  <c r="N44" i="1"/>
  <c r="M44" i="1"/>
  <c r="L44" i="1"/>
  <c r="K44" i="1"/>
  <c r="J44" i="1"/>
  <c r="I44" i="1"/>
  <c r="H44" i="1"/>
  <c r="G44" i="1"/>
  <c r="F44" i="1"/>
  <c r="E44" i="1"/>
  <c r="D44" i="1"/>
  <c r="D39" i="1"/>
  <c r="E39" i="1"/>
  <c r="F39" i="1"/>
  <c r="G39" i="1"/>
  <c r="H39" i="1"/>
  <c r="I39" i="1"/>
  <c r="J39" i="1"/>
  <c r="K39" i="1"/>
  <c r="L39" i="1"/>
  <c r="M39" i="1"/>
  <c r="N39" i="1"/>
  <c r="O39" i="1"/>
  <c r="D40" i="1"/>
  <c r="E40" i="1"/>
  <c r="F40" i="1"/>
  <c r="G40" i="1"/>
  <c r="H40" i="1"/>
  <c r="I40" i="1"/>
  <c r="J40" i="1"/>
  <c r="K40" i="1"/>
  <c r="L40" i="1"/>
  <c r="M40" i="1"/>
  <c r="N40" i="1"/>
  <c r="O40" i="1"/>
  <c r="C40" i="1"/>
  <c r="Q40" i="1" s="1"/>
  <c r="C39" i="1"/>
  <c r="Q39" i="1" s="1"/>
  <c r="D34" i="1"/>
  <c r="E34" i="1"/>
  <c r="F34" i="1"/>
  <c r="G34" i="1"/>
  <c r="H34" i="1"/>
  <c r="I34" i="1"/>
  <c r="J34" i="1"/>
  <c r="K34" i="1"/>
  <c r="L34" i="1"/>
  <c r="L55" i="1" s="1"/>
  <c r="M34" i="1"/>
  <c r="N34" i="1"/>
  <c r="O34" i="1"/>
  <c r="D35" i="1"/>
  <c r="E35" i="1"/>
  <c r="F35" i="1"/>
  <c r="G35" i="1"/>
  <c r="H35" i="1"/>
  <c r="I35" i="1"/>
  <c r="J35" i="1"/>
  <c r="K35" i="1"/>
  <c r="L35" i="1"/>
  <c r="M35" i="1"/>
  <c r="N35" i="1"/>
  <c r="O35" i="1"/>
  <c r="O36" i="1" s="1"/>
  <c r="C35" i="1"/>
  <c r="Q35" i="1" s="1"/>
  <c r="C34" i="1"/>
  <c r="Q34" i="1" s="1"/>
  <c r="P36" i="1" s="1"/>
  <c r="L29" i="1"/>
  <c r="L49" i="1" s="1"/>
  <c r="D30" i="1"/>
  <c r="D56" i="1" s="1"/>
  <c r="E30" i="1"/>
  <c r="E56" i="1" s="1"/>
  <c r="F30" i="1"/>
  <c r="F56" i="1" s="1"/>
  <c r="G30" i="1"/>
  <c r="G56" i="1" s="1"/>
  <c r="H30" i="1"/>
  <c r="H50" i="1" s="1"/>
  <c r="I30" i="1"/>
  <c r="I50" i="1" s="1"/>
  <c r="J30" i="1"/>
  <c r="J50" i="1" s="1"/>
  <c r="K30" i="1"/>
  <c r="L30" i="1"/>
  <c r="L56" i="1" s="1"/>
  <c r="M30" i="1"/>
  <c r="M56" i="1" s="1"/>
  <c r="N30" i="1"/>
  <c r="N56" i="1" s="1"/>
  <c r="O30" i="1"/>
  <c r="O56" i="1" s="1"/>
  <c r="C30" i="1"/>
  <c r="C50" i="1" s="1"/>
  <c r="D29" i="1"/>
  <c r="D49" i="1" s="1"/>
  <c r="E29" i="1"/>
  <c r="E49" i="1" s="1"/>
  <c r="F29" i="1"/>
  <c r="G29" i="1"/>
  <c r="G55" i="1" s="1"/>
  <c r="H29" i="1"/>
  <c r="H55" i="1" s="1"/>
  <c r="I29" i="1"/>
  <c r="I55" i="1" s="1"/>
  <c r="J29" i="1"/>
  <c r="J55" i="1" s="1"/>
  <c r="K29" i="1"/>
  <c r="K55" i="1" s="1"/>
  <c r="M29" i="1"/>
  <c r="M55" i="1" s="1"/>
  <c r="N29" i="1"/>
  <c r="N55" i="1" s="1"/>
  <c r="O29" i="1"/>
  <c r="O55" i="1" s="1"/>
  <c r="C29" i="1"/>
  <c r="C55" i="1" s="1"/>
  <c r="Q50" i="1" l="1"/>
  <c r="J56" i="1"/>
  <c r="E55" i="1"/>
  <c r="Q30" i="1"/>
  <c r="C56" i="1"/>
  <c r="Q56" i="1" s="1"/>
  <c r="O31" i="1"/>
  <c r="N49" i="1"/>
  <c r="C49" i="1"/>
  <c r="M49" i="1"/>
  <c r="Q29" i="1"/>
  <c r="D55" i="1"/>
  <c r="Q55" i="1" s="1"/>
  <c r="H56" i="1"/>
  <c r="P31" i="1" l="1"/>
  <c r="R30" i="1"/>
  <c r="Q49" i="1"/>
</calcChain>
</file>

<file path=xl/sharedStrings.xml><?xml version="1.0" encoding="utf-8"?>
<sst xmlns="http://schemas.openxmlformats.org/spreadsheetml/2006/main" count="45" uniqueCount="24">
  <si>
    <t>Terawatt-hours</t>
  </si>
  <si>
    <t>2013-23</t>
  </si>
  <si>
    <t>China</t>
  </si>
  <si>
    <t>Total World</t>
  </si>
  <si>
    <t>of which: OECD</t>
  </si>
  <si>
    <t xml:space="preserve">                 Non-OECD</t>
  </si>
  <si>
    <t xml:space="preserve">                 European Union #</t>
  </si>
  <si>
    <t>India</t>
  </si>
  <si>
    <t>US</t>
  </si>
  <si>
    <t>Total Production - TWh</t>
  </si>
  <si>
    <t>Solar Production - TWh</t>
  </si>
  <si>
    <t>Yıldan Yıla Talep artışı</t>
  </si>
  <si>
    <t>Dünya</t>
  </si>
  <si>
    <t>Talep Artışı</t>
  </si>
  <si>
    <t>Güneş Artışı</t>
  </si>
  <si>
    <t>Çin</t>
  </si>
  <si>
    <t>Hindistan</t>
  </si>
  <si>
    <t>OECD</t>
  </si>
  <si>
    <t>Çin Dışı</t>
  </si>
  <si>
    <t>Üretim</t>
  </si>
  <si>
    <t>Güneş</t>
  </si>
  <si>
    <t>Güneşin Üretimdeki Oranı</t>
  </si>
  <si>
    <t>Toplam Talep</t>
  </si>
  <si>
    <t>Çin ve OECD harici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</si>
</sst>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[&gt;0.05]0.0;[=0]\-;\^"/>
    <numFmt numFmtId="165" formatCode="[&lt;-0.0005]\-0.0%;[&gt;0.0005]0.0%;#\♦"/>
    <numFmt numFmtId="166" formatCode="[&gt;0.005]0.0;[=0]\-;\^"/>
    <numFmt numFmtId="167" formatCode="0.0_ ;\-0.0\ "/>
    <numFmt numFmtId="168" formatCode="0.0000000000000_ ;\-0.0000000000000\ "/>
    <numFmt numFmtId="169" formatCode="0.00000000000_ ;\-0.00000000000\ "/>
    <numFmt numFmtId="170" formatCode="0.000_ ;\-0.000\ "/>
    <numFmt numFmtId="171" formatCode="0.0%"/>
  </numFmts>
  <fonts count="7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7021"/>
        <bgColor indexed="64"/>
      </patternFill>
    </fill>
    <fill>
      <patternFill patternType="solid">
        <fgColor rgb="FF92C84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Fill="0" applyBorder="0"/>
  </cellStyleXfs>
  <cellXfs count="32">
    <xf numFmtId="0" fontId="0" fillId="0" borderId="0" xfId="0"/>
    <xf numFmtId="0" fontId="2" fillId="0" borderId="0" xfId="3" applyAlignment="1">
      <alignment vertical="center"/>
    </xf>
    <xf numFmtId="0" fontId="3" fillId="0" borderId="0" xfId="3" applyFont="1" applyAlignment="1">
      <alignment vertical="center"/>
    </xf>
    <xf numFmtId="0" fontId="4" fillId="2" borderId="0" xfId="3" applyFont="1" applyFill="1" applyAlignment="1">
      <alignment horizontal="right" vertical="center"/>
    </xf>
    <xf numFmtId="0" fontId="4" fillId="0" borderId="0" xfId="3" applyFont="1" applyAlignment="1">
      <alignment vertical="center"/>
    </xf>
    <xf numFmtId="164" fontId="2" fillId="0" borderId="0" xfId="3" applyNumberFormat="1" applyAlignment="1">
      <alignment horizontal="right" vertical="center"/>
    </xf>
    <xf numFmtId="164" fontId="3" fillId="0" borderId="0" xfId="3" applyNumberFormat="1" applyFont="1" applyAlignment="1">
      <alignment horizontal="right" vertical="center"/>
    </xf>
    <xf numFmtId="165" fontId="2" fillId="0" borderId="0" xfId="3" applyNumberFormat="1" applyAlignment="1">
      <alignment horizontal="right" vertical="center"/>
    </xf>
    <xf numFmtId="0" fontId="5" fillId="3" borderId="0" xfId="3" applyFont="1" applyFill="1" applyBorder="1" applyAlignment="1">
      <alignment vertical="center"/>
    </xf>
    <xf numFmtId="164" fontId="5" fillId="3" borderId="0" xfId="3" applyNumberFormat="1" applyFont="1" applyFill="1" applyBorder="1" applyAlignment="1">
      <alignment horizontal="right" vertical="center"/>
    </xf>
    <xf numFmtId="165" fontId="5" fillId="3" borderId="0" xfId="3" applyNumberFormat="1" applyFont="1" applyFill="1" applyBorder="1" applyAlignment="1">
      <alignment horizontal="right" vertical="center"/>
    </xf>
    <xf numFmtId="0" fontId="6" fillId="0" borderId="0" xfId="3" applyFont="1" applyFill="1" applyAlignment="1">
      <alignment vertical="center"/>
    </xf>
    <xf numFmtId="0" fontId="2" fillId="0" borderId="1" xfId="3" applyBorder="1" applyAlignment="1">
      <alignment vertical="center"/>
    </xf>
    <xf numFmtId="164" fontId="2" fillId="0" borderId="1" xfId="3" applyNumberFormat="1" applyBorder="1" applyAlignment="1">
      <alignment horizontal="right" vertical="center"/>
    </xf>
    <xf numFmtId="164" fontId="3" fillId="0" borderId="1" xfId="3" applyNumberFormat="1" applyFont="1" applyBorder="1" applyAlignment="1">
      <alignment horizontal="right" vertical="center"/>
    </xf>
    <xf numFmtId="165" fontId="2" fillId="0" borderId="1" xfId="3" applyNumberFormat="1" applyBorder="1" applyAlignment="1">
      <alignment horizontal="right" vertical="center"/>
    </xf>
    <xf numFmtId="0" fontId="2" fillId="0" borderId="0" xfId="3" applyFill="1" applyBorder="1" applyAlignment="1">
      <alignment vertical="center"/>
    </xf>
    <xf numFmtId="166" fontId="2" fillId="0" borderId="0" xfId="3" applyNumberFormat="1" applyAlignment="1">
      <alignment horizontal="right" vertical="center"/>
    </xf>
    <xf numFmtId="166" fontId="3" fillId="0" borderId="0" xfId="3" applyNumberFormat="1" applyFont="1" applyAlignment="1">
      <alignment horizontal="right" vertical="center"/>
    </xf>
    <xf numFmtId="0" fontId="5" fillId="4" borderId="0" xfId="3" applyFont="1" applyFill="1" applyBorder="1" applyAlignment="1">
      <alignment vertical="center"/>
    </xf>
    <xf numFmtId="164" fontId="5" fillId="4" borderId="0" xfId="3" applyNumberFormat="1" applyFont="1" applyFill="1" applyBorder="1" applyAlignment="1">
      <alignment horizontal="right" vertical="center"/>
    </xf>
    <xf numFmtId="166" fontId="5" fillId="4" borderId="0" xfId="3" applyNumberFormat="1" applyFont="1" applyFill="1" applyAlignment="1">
      <alignment horizontal="right" vertical="center"/>
    </xf>
    <xf numFmtId="165" fontId="5" fillId="4" borderId="0" xfId="3" applyNumberFormat="1" applyFont="1" applyFill="1" applyAlignment="1">
      <alignment horizontal="right" vertical="center"/>
    </xf>
    <xf numFmtId="166" fontId="2" fillId="0" borderId="1" xfId="3" applyNumberFormat="1" applyBorder="1" applyAlignment="1">
      <alignment horizontal="right" vertical="center"/>
    </xf>
    <xf numFmtId="166" fontId="3" fillId="0" borderId="1" xfId="3" applyNumberFormat="1" applyFont="1" applyBorder="1" applyAlignment="1">
      <alignment horizontal="right" vertical="center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43" fontId="2" fillId="0" borderId="0" xfId="1" applyFont="1" applyAlignment="1">
      <alignment horizontal="right" vertical="center"/>
    </xf>
    <xf numFmtId="164" fontId="0" fillId="0" borderId="0" xfId="0" applyNumberFormat="1"/>
    <xf numFmtId="171" fontId="0" fillId="0" borderId="0" xfId="2" applyNumberFormat="1" applyFont="1"/>
  </cellXfs>
  <cellStyles count="4">
    <cellStyle name="Comma" xfId="1" builtinId="3"/>
    <cellStyle name="Normal" xfId="0" builtinId="0"/>
    <cellStyle name="Normal 2" xfId="3" xr:uid="{668BC882-B987-5049-B49F-45E3669D5B22}"/>
    <cellStyle name="Per cent" xfId="2" builtinId="5"/>
  </cellStyles>
  <dxfs count="6">
    <dxf>
      <numFmt numFmtId="172" formatCode="[&gt;0.0005]0.0%;[=0]\-;#\♦"/>
    </dxf>
    <dxf>
      <numFmt numFmtId="173" formatCode="[&lt;-0.0005]\-0.0%;[=0]\-;#\♦"/>
    </dxf>
    <dxf>
      <numFmt numFmtId="172" formatCode="[&gt;0.0005]0.0%;[=0]\-;#\♦"/>
    </dxf>
    <dxf>
      <numFmt numFmtId="173" formatCode="[&lt;-0.0005]\-0.0%;[=0]\-;#\♦"/>
    </dxf>
    <dxf>
      <numFmt numFmtId="172" formatCode="[&gt;0.0005]0.0%;[=0]\-;#\♦"/>
    </dxf>
    <dxf>
      <numFmt numFmtId="173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Dünyada Yıldan Yıla Elektrik Talebi ve Güneş Üretim Artışı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>
        <c:manualLayout>
          <c:layoutTarget val="inner"/>
          <c:xMode val="edge"/>
          <c:yMode val="edge"/>
          <c:x val="0.12495651678562886"/>
          <c:y val="0.15302320605857242"/>
          <c:w val="0.83309537611113049"/>
          <c:h val="0.80101329739492233"/>
        </c:manualLayout>
      </c:layout>
      <c:areaChart>
        <c:grouping val="standard"/>
        <c:varyColors val="0"/>
        <c:ser>
          <c:idx val="0"/>
          <c:order val="0"/>
          <c:tx>
            <c:strRef>
              <c:f>CinvsCinDisi!$B$29</c:f>
              <c:strCache>
                <c:ptCount val="1"/>
                <c:pt idx="0">
                  <c:v>Talep Artışı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numRef>
              <c:f>CinvsCinDisi!$C$28:$O$28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CinvsCinDisi!$C$29:$O$29</c:f>
              <c:numCache>
                <c:formatCode>[&gt;0.05]0.0;[=0]\-;\^</c:formatCode>
                <c:ptCount val="13"/>
                <c:pt idx="0">
                  <c:v>688.14294322155547</c:v>
                </c:pt>
                <c:pt idx="1">
                  <c:v>555.73038201733652</c:v>
                </c:pt>
                <c:pt idx="2">
                  <c:v>634.96570288382645</c:v>
                </c:pt>
                <c:pt idx="3">
                  <c:v>606.75094407488723</c:v>
                </c:pt>
                <c:pt idx="4">
                  <c:v>238.41680110544257</c:v>
                </c:pt>
                <c:pt idx="5">
                  <c:v>669.65845838132009</c:v>
                </c:pt>
                <c:pt idx="6">
                  <c:v>753.72728463355816</c:v>
                </c:pt>
                <c:pt idx="7">
                  <c:v>1045.3475987467245</c:v>
                </c:pt>
                <c:pt idx="8">
                  <c:v>364.00105945867472</c:v>
                </c:pt>
                <c:pt idx="9" formatCode="_(* #,##0.00_);_(* \(#,##0.00\);_(* &quot;-&quot;??_);_(@_)">
                  <c:v>-114.79879591270583</c:v>
                </c:pt>
                <c:pt idx="10">
                  <c:v>1515.9609504707005</c:v>
                </c:pt>
                <c:pt idx="11">
                  <c:v>639.58350592643183</c:v>
                </c:pt>
                <c:pt idx="12">
                  <c:v>736.6714314760502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B-CD49-A717-423B945436EB}"/>
            </c:ext>
          </c:extLst>
        </c:ser>
        <c:ser>
          <c:idx val="1"/>
          <c:order val="1"/>
          <c:tx>
            <c:strRef>
              <c:f>CinvsCinDisi!$B$30</c:f>
              <c:strCache>
                <c:ptCount val="1"/>
                <c:pt idx="0">
                  <c:v>Güneş Artışı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numRef>
              <c:f>CinvsCinDisi!$C$28:$O$28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CinvsCinDisi!$C$30:$O$30</c:f>
              <c:numCache>
                <c:formatCode>[&gt;0.05]0.0;[=0]\-;\^</c:formatCode>
                <c:ptCount val="13"/>
                <c:pt idx="0">
                  <c:v>31.803637861656391</c:v>
                </c:pt>
                <c:pt idx="1">
                  <c:v>35.811657049959194</c:v>
                </c:pt>
                <c:pt idx="2">
                  <c:v>37.102338312415398</c:v>
                </c:pt>
                <c:pt idx="3">
                  <c:v>58.67708644878519</c:v>
                </c:pt>
                <c:pt idx="4">
                  <c:v>58.713386789210745</c:v>
                </c:pt>
                <c:pt idx="5">
                  <c:v>72.386706188701055</c:v>
                </c:pt>
                <c:pt idx="6">
                  <c:v>116.91469707217823</c:v>
                </c:pt>
                <c:pt idx="7">
                  <c:v>129.39592898414293</c:v>
                </c:pt>
                <c:pt idx="8">
                  <c:v>130.76340667155046</c:v>
                </c:pt>
                <c:pt idx="9">
                  <c:v>149.45152947499128</c:v>
                </c:pt>
                <c:pt idx="10">
                  <c:v>196.70097460399916</c:v>
                </c:pt>
                <c:pt idx="11">
                  <c:v>270.29245757304284</c:v>
                </c:pt>
                <c:pt idx="12">
                  <c:v>319.66279304789623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B-CD49-A717-423B94543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008688"/>
        <c:axId val="1301010400"/>
      </c:areaChart>
      <c:catAx>
        <c:axId val="130100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301010400"/>
        <c:crosses val="autoZero"/>
        <c:auto val="1"/>
        <c:lblAlgn val="ctr"/>
        <c:lblOffset val="100"/>
        <c:noMultiLvlLbl val="0"/>
      </c:catAx>
      <c:valAx>
        <c:axId val="1301010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[&gt;0.05]0.0;[=0]\-;\^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30100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80544686462016"/>
          <c:y val="0.24959244708212219"/>
          <c:w val="0.2551736654917055"/>
          <c:h val="6.5188408962257985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Çin'de Yıldan Yıla Elektrik Talebi ve Güneş Üretim Artışı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>
        <c:manualLayout>
          <c:layoutTarget val="inner"/>
          <c:xMode val="edge"/>
          <c:yMode val="edge"/>
          <c:x val="0.12495651678562886"/>
          <c:y val="0.15302320605857242"/>
          <c:w val="0.83309537611113049"/>
          <c:h val="0.80101329739492233"/>
        </c:manualLayout>
      </c:layout>
      <c:areaChart>
        <c:grouping val="standard"/>
        <c:varyColors val="0"/>
        <c:ser>
          <c:idx val="0"/>
          <c:order val="0"/>
          <c:tx>
            <c:strRef>
              <c:f>CinvsCinDisi!$B$34</c:f>
              <c:strCache>
                <c:ptCount val="1"/>
                <c:pt idx="0">
                  <c:v>Talep Artışı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25400"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numRef>
              <c:f>CinvsCinDisi!$C$28:$O$28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CinvsCinDisi!$C$34:$O$34</c:f>
              <c:numCache>
                <c:formatCode>[&gt;0.05]0.0;[=0]\-;\^</c:formatCode>
                <c:ptCount val="13"/>
                <c:pt idx="0">
                  <c:v>505.85900000000038</c:v>
                </c:pt>
                <c:pt idx="1">
                  <c:v>274.53399999999965</c:v>
                </c:pt>
                <c:pt idx="2">
                  <c:v>444.08200000000033</c:v>
                </c:pt>
                <c:pt idx="3">
                  <c:v>362.82200000000012</c:v>
                </c:pt>
                <c:pt idx="4">
                  <c:v>20.115999999999985</c:v>
                </c:pt>
                <c:pt idx="5">
                  <c:v>318.58699999999953</c:v>
                </c:pt>
                <c:pt idx="6">
                  <c:v>471.28700000000026</c:v>
                </c:pt>
                <c:pt idx="7">
                  <c:v>561.68599999999969</c:v>
                </c:pt>
                <c:pt idx="8">
                  <c:v>337.29500000000007</c:v>
                </c:pt>
                <c:pt idx="9">
                  <c:v>275.63200000000143</c:v>
                </c:pt>
                <c:pt idx="10">
                  <c:v>755.18799999999828</c:v>
                </c:pt>
                <c:pt idx="11">
                  <c:v>314.46399999999994</c:v>
                </c:pt>
                <c:pt idx="12">
                  <c:v>607.72800000000097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3-E444-99D7-EBA0CCCCCEFE}"/>
            </c:ext>
          </c:extLst>
        </c:ser>
        <c:ser>
          <c:idx val="1"/>
          <c:order val="1"/>
          <c:tx>
            <c:strRef>
              <c:f>CinvsCinDisi!$B$35</c:f>
              <c:strCache>
                <c:ptCount val="1"/>
                <c:pt idx="0">
                  <c:v>Güneş Artışı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25400"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numRef>
              <c:f>CinvsCinDisi!$C$28:$O$28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CinvsCinDisi!$C$35:$O$35</c:f>
              <c:numCache>
                <c:formatCode>0.000_ ;\-0.000\ </c:formatCode>
                <c:ptCount val="13"/>
                <c:pt idx="0">
                  <c:v>1.9089999999999998</c:v>
                </c:pt>
                <c:pt idx="1">
                  <c:v>0.98450990000000038</c:v>
                </c:pt>
                <c:pt idx="2">
                  <c:v>4.7793766000000009</c:v>
                </c:pt>
                <c:pt idx="3">
                  <c:v>15.1382735</c:v>
                </c:pt>
                <c:pt idx="4">
                  <c:v>15.968409999999999</c:v>
                </c:pt>
                <c:pt idx="5">
                  <c:v>27.047380000000004</c:v>
                </c:pt>
                <c:pt idx="6">
                  <c:v>51.272049999999993</c:v>
                </c:pt>
                <c:pt idx="7">
                  <c:v>59.100000000000009</c:v>
                </c:pt>
                <c:pt idx="8">
                  <c:v>47.099999999999994</c:v>
                </c:pt>
                <c:pt idx="9">
                  <c:v>37.100000000000023</c:v>
                </c:pt>
                <c:pt idx="10">
                  <c:v>65.899999999999977</c:v>
                </c:pt>
                <c:pt idx="11">
                  <c:v>100.26999999999998</c:v>
                </c:pt>
                <c:pt idx="12">
                  <c:v>156.88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3-E444-99D7-EBA0CCCCC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008688"/>
        <c:axId val="1301010400"/>
      </c:areaChart>
      <c:catAx>
        <c:axId val="130100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301010400"/>
        <c:crosses val="autoZero"/>
        <c:auto val="1"/>
        <c:lblAlgn val="ctr"/>
        <c:lblOffset val="100"/>
        <c:noMultiLvlLbl val="0"/>
      </c:catAx>
      <c:valAx>
        <c:axId val="1301010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[&gt;0.05]0.0;[=0]\-;\^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30100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80544686462016"/>
          <c:y val="0.24959244708212219"/>
          <c:w val="0.25642644560859346"/>
          <c:h val="6.5316355238026452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Çin ve OECD Hariç  Yıldan Yıla Elektrik Talebi ve Güneş Üretim Artışı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>
        <c:manualLayout>
          <c:layoutTarget val="inner"/>
          <c:xMode val="edge"/>
          <c:yMode val="edge"/>
          <c:x val="0.12495651678562886"/>
          <c:y val="0.15302320605857242"/>
          <c:w val="0.83309537611113049"/>
          <c:h val="0.80101329739492233"/>
        </c:manualLayout>
      </c:layout>
      <c:areaChart>
        <c:grouping val="standard"/>
        <c:varyColors val="0"/>
        <c:ser>
          <c:idx val="0"/>
          <c:order val="0"/>
          <c:tx>
            <c:strRef>
              <c:f>CinvsCinDisi!$B$55</c:f>
              <c:strCache>
                <c:ptCount val="1"/>
                <c:pt idx="0">
                  <c:v>Talep Artışı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25400"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numRef>
              <c:f>CinvsCinDisi!$C$28:$O$28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CinvsCinDisi!$C$55:$O$55</c:f>
              <c:numCache>
                <c:formatCode>[&gt;0.05]0.0;[=0]\-;\^</c:formatCode>
                <c:ptCount val="13"/>
                <c:pt idx="0">
                  <c:v>228.31398956763041</c:v>
                </c:pt>
                <c:pt idx="1">
                  <c:v>281.90429065294529</c:v>
                </c:pt>
                <c:pt idx="2">
                  <c:v>210.36467236530598</c:v>
                </c:pt>
                <c:pt idx="3">
                  <c:v>305.7707513845894</c:v>
                </c:pt>
                <c:pt idx="4">
                  <c:v>170.61085423588474</c:v>
                </c:pt>
                <c:pt idx="5">
                  <c:v>329.93441431861766</c:v>
                </c:pt>
                <c:pt idx="6">
                  <c:v>250.16566153834174</c:v>
                </c:pt>
                <c:pt idx="7">
                  <c:v>499.02483577546946</c:v>
                </c:pt>
                <c:pt idx="8">
                  <c:v>68.330223670101986</c:v>
                </c:pt>
                <c:pt idx="9">
                  <c:v>-276.57408643857752</c:v>
                </c:pt>
                <c:pt idx="10">
                  <c:v>639.5830118364288</c:v>
                </c:pt>
                <c:pt idx="11">
                  <c:v>414.48796630383868</c:v>
                </c:pt>
                <c:pt idx="12">
                  <c:v>204.07634231469819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A-C742-991E-6C93F1D7285F}"/>
            </c:ext>
          </c:extLst>
        </c:ser>
        <c:ser>
          <c:idx val="1"/>
          <c:order val="1"/>
          <c:tx>
            <c:strRef>
              <c:f>CinvsCinDisi!$B$56</c:f>
              <c:strCache>
                <c:ptCount val="1"/>
                <c:pt idx="0">
                  <c:v>Güneş Artışı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25400"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numRef>
              <c:f>CinvsCinDisi!$C$28:$O$28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CinvsCinDisi!$C$56:$O$56</c:f>
              <c:numCache>
                <c:formatCode>[&gt;0.05]0.0;[=0]\-;\^</c:formatCode>
                <c:ptCount val="13"/>
                <c:pt idx="0">
                  <c:v>1.5039518645064334</c:v>
                </c:pt>
                <c:pt idx="1">
                  <c:v>3.522742941574883</c:v>
                </c:pt>
                <c:pt idx="2">
                  <c:v>3.9854112095848748</c:v>
                </c:pt>
                <c:pt idx="3">
                  <c:v>5.053459252919609</c:v>
                </c:pt>
                <c:pt idx="4">
                  <c:v>6.7919243765113393</c:v>
                </c:pt>
                <c:pt idx="5">
                  <c:v>10.939980924929614</c:v>
                </c:pt>
                <c:pt idx="6">
                  <c:v>16.817147520493691</c:v>
                </c:pt>
                <c:pt idx="7">
                  <c:v>24.229192960361573</c:v>
                </c:pt>
                <c:pt idx="8">
                  <c:v>32.094267023858237</c:v>
                </c:pt>
                <c:pt idx="9">
                  <c:v>38.185640997785981</c:v>
                </c:pt>
                <c:pt idx="10">
                  <c:v>44.249510506136573</c:v>
                </c:pt>
                <c:pt idx="11">
                  <c:v>51.503432035504488</c:v>
                </c:pt>
                <c:pt idx="12">
                  <c:v>62.674105655312019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A-C742-991E-6C93F1D72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008688"/>
        <c:axId val="1301010400"/>
      </c:areaChart>
      <c:catAx>
        <c:axId val="130100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301010400"/>
        <c:crosses val="autoZero"/>
        <c:auto val="1"/>
        <c:lblAlgn val="ctr"/>
        <c:lblOffset val="100"/>
        <c:noMultiLvlLbl val="0"/>
      </c:catAx>
      <c:valAx>
        <c:axId val="1301010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[&gt;0.05]0.0;[=0]\-;\^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30100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4332606516223"/>
          <c:y val="0.17164810587336654"/>
          <c:w val="0.25569174589216381"/>
          <c:h val="6.5989367876700636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OECD Ülkelerinde</a:t>
            </a:r>
            <a:r>
              <a:rPr lang="en-GB" baseline="0"/>
              <a:t> </a:t>
            </a:r>
            <a:r>
              <a:rPr lang="en-GB"/>
              <a:t>Güneşin Elektrik</a:t>
            </a:r>
            <a:r>
              <a:rPr lang="en-GB" baseline="0"/>
              <a:t> </a:t>
            </a:r>
            <a:r>
              <a:rPr lang="en-GB"/>
              <a:t>Üretimindeki Oranı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OECD!$A$20</c:f>
              <c:strCache>
                <c:ptCount val="1"/>
                <c:pt idx="0">
                  <c:v>Güneşin Üretimdeki Oranı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OECD!$B$19:$O$19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OECD!$B$20:$O$20</c:f>
              <c:numCache>
                <c:formatCode>0.0%</c:formatCode>
                <c:ptCount val="14"/>
                <c:pt idx="0">
                  <c:v>2.9420874525897924E-3</c:v>
                </c:pt>
                <c:pt idx="1">
                  <c:v>5.5293788385959719E-3</c:v>
                </c:pt>
                <c:pt idx="2">
                  <c:v>8.3626466181278662E-3</c:v>
                </c:pt>
                <c:pt idx="3">
                  <c:v>1.0939222331601474E-2</c:v>
                </c:pt>
                <c:pt idx="4">
                  <c:v>1.4500177767797847E-2</c:v>
                </c:pt>
                <c:pt idx="5">
                  <c:v>1.7699610430598457E-2</c:v>
                </c:pt>
                <c:pt idx="6">
                  <c:v>2.0615676676147342E-2</c:v>
                </c:pt>
                <c:pt idx="7">
                  <c:v>2.4884407456351551E-2</c:v>
                </c:pt>
                <c:pt idx="8">
                  <c:v>2.850899111995497E-2</c:v>
                </c:pt>
                <c:pt idx="9">
                  <c:v>3.3456260491838419E-2</c:v>
                </c:pt>
                <c:pt idx="10">
                  <c:v>4.1132394757382992E-2</c:v>
                </c:pt>
                <c:pt idx="11">
                  <c:v>4.7685531635752107E-2</c:v>
                </c:pt>
                <c:pt idx="12">
                  <c:v>5.7715371842239134E-2</c:v>
                </c:pt>
                <c:pt idx="13">
                  <c:v>6.7562140180266031E-2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D-804C-B1B2-CFB28146A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270735"/>
        <c:axId val="716203167"/>
      </c:lineChart>
      <c:catAx>
        <c:axId val="71627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716203167"/>
        <c:crosses val="autoZero"/>
        <c:auto val="1"/>
        <c:lblAlgn val="ctr"/>
        <c:lblOffset val="100"/>
        <c:noMultiLvlLbl val="0"/>
      </c:catAx>
      <c:valAx>
        <c:axId val="71620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71627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788495</xdr:colOff>
      <xdr:row>65</xdr:row>
      <xdr:rowOff>62860</xdr:rowOff>
    </xdr:from>
    <xdr:to>
      <xdr:col>16</xdr:col>
      <xdr:colOff>73092</xdr:colOff>
      <xdr:row>81</xdr:row>
      <xdr:rowOff>127914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3502B-98FE-F816-E4FD-94600DEF3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237555</xdr:colOff>
      <xdr:row>64</xdr:row>
      <xdr:rowOff>137050</xdr:rowOff>
    </xdr:from>
    <xdr:to>
      <xdr:col>7</xdr:col>
      <xdr:colOff>819561</xdr:colOff>
      <xdr:row>81</xdr:row>
      <xdr:rowOff>1097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6D665F-2EA9-3E48-82AA-F1EA22679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612048</xdr:colOff>
      <xdr:row>52</xdr:row>
      <xdr:rowOff>168314</xdr:rowOff>
    </xdr:from>
    <xdr:to>
      <xdr:col>26</xdr:col>
      <xdr:colOff>795663</xdr:colOff>
      <xdr:row>72</xdr:row>
      <xdr:rowOff>65054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03F281-88A3-F94D-AA23-BF270BC4F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482600</xdr:colOff>
      <xdr:row>21</xdr:row>
      <xdr:rowOff>19050</xdr:rowOff>
    </xdr:from>
    <xdr:to>
      <xdr:col>17</xdr:col>
      <xdr:colOff>546100</xdr:colOff>
      <xdr:row>34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E06DC3-424A-3008-19C0-6B39D0A41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9BCC-164A-904F-A4D0-24FFCD961DAF}">
  <dimension ref="A3:R56"/>
  <sheetViews>
    <sheetView tabSelected="1" zoomScale="65" workbookViewId="0">
      <selection activeCell="A53" sqref="A53"/>
    </sheetView>
  </sheetViews>
  <sheetFormatPr baseColWidth="10" defaultRowHeight="16"/>
  <cols>
    <col min="3" max="3" width="18.33203125" bestFit="1" customWidth="1"/>
    <col min="15" max="15" width="17" bestFit="1" customWidth="1"/>
    <col min="16" max="16" width="18.33203125" bestFit="1" customWidth="1"/>
  </cols>
  <sheetData>
    <row r="3" spans="1:18">
      <c r="A3" t="s">
        <v>9</v>
      </c>
      <c r="O3" s="27">
        <f>O8-N8</f>
        <v>736.6714314760502</v>
      </c>
    </row>
    <row r="4" spans="1:18" s="1" customFormat="1" ht="11">
      <c r="A4" s="1" t="s">
        <v>0</v>
      </c>
      <c r="B4" s="1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">
        <v>2021</v>
      </c>
      <c r="N4" s="1">
        <v>2022</v>
      </c>
      <c r="O4" s="2">
        <v>2023</v>
      </c>
      <c r="P4" s="3">
        <v>2023</v>
      </c>
      <c r="Q4" s="3" t="s">
        <v>1</v>
      </c>
      <c r="R4" s="3">
        <v>2023</v>
      </c>
    </row>
    <row r="5" spans="1:18" s="1" customFormat="1" ht="11">
      <c r="A5" s="4" t="s">
        <v>2</v>
      </c>
      <c r="B5" s="5">
        <v>4207.16</v>
      </c>
      <c r="C5" s="5">
        <v>4713.0190000000002</v>
      </c>
      <c r="D5" s="5">
        <v>4987.5529999999999</v>
      </c>
      <c r="E5" s="5">
        <v>5431.6350000000002</v>
      </c>
      <c r="F5" s="5">
        <v>5794.4570000000003</v>
      </c>
      <c r="G5" s="5">
        <v>5814.5730000000003</v>
      </c>
      <c r="H5" s="5">
        <v>6133.16</v>
      </c>
      <c r="I5" s="5">
        <v>6604.4470000000001</v>
      </c>
      <c r="J5" s="5">
        <v>7166.1329999999998</v>
      </c>
      <c r="K5" s="5">
        <v>7503.4279999999999</v>
      </c>
      <c r="L5" s="5">
        <v>7779.0600000000013</v>
      </c>
      <c r="M5" s="5">
        <v>8534.2479999999996</v>
      </c>
      <c r="N5" s="5">
        <v>8848.7119999999995</v>
      </c>
      <c r="O5" s="6">
        <v>9456.44</v>
      </c>
      <c r="P5" s="7">
        <v>6.8679825945290318E-2</v>
      </c>
      <c r="Q5" s="7">
        <v>5.7011492655188567E-2</v>
      </c>
      <c r="R5" s="7">
        <v>0.31600729533370459</v>
      </c>
    </row>
    <row r="6" spans="1:18" s="1" customFormat="1" ht="11">
      <c r="A6" s="4" t="s">
        <v>7</v>
      </c>
      <c r="B6" s="5">
        <v>937.46803750000015</v>
      </c>
      <c r="C6" s="5">
        <v>1034.0113249999999</v>
      </c>
      <c r="D6" s="5">
        <v>1091.8378825</v>
      </c>
      <c r="E6" s="5">
        <v>1146.139132673821</v>
      </c>
      <c r="F6" s="5">
        <v>1262.2199682264786</v>
      </c>
      <c r="G6" s="5">
        <v>1322.0974717065189</v>
      </c>
      <c r="H6" s="5">
        <v>1401.7417647481323</v>
      </c>
      <c r="I6" s="5">
        <v>1471.3423259552312</v>
      </c>
      <c r="J6" s="5">
        <v>1579.1912197633326</v>
      </c>
      <c r="K6" s="5">
        <v>1622.0998125095725</v>
      </c>
      <c r="L6" s="5">
        <v>1581.9472452232999</v>
      </c>
      <c r="M6" s="5">
        <v>1695.4957914909699</v>
      </c>
      <c r="N6" s="5">
        <v>1829.2871597352471</v>
      </c>
      <c r="O6" s="6">
        <v>1958.2428072272805</v>
      </c>
      <c r="P6" s="7">
        <v>7.0495026877407829E-2</v>
      </c>
      <c r="Q6" s="7">
        <v>5.5025410695632715E-2</v>
      </c>
      <c r="R6" s="7">
        <v>6.543889805450824E-2</v>
      </c>
    </row>
    <row r="7" spans="1:18" s="1" customFormat="1" ht="11">
      <c r="A7" s="1" t="s">
        <v>8</v>
      </c>
      <c r="B7" s="5">
        <v>4394.2509848183581</v>
      </c>
      <c r="C7" s="5">
        <v>4363.377155204782</v>
      </c>
      <c r="D7" s="5">
        <v>4310.5692021930572</v>
      </c>
      <c r="E7" s="5">
        <v>4330.2928875410998</v>
      </c>
      <c r="F7" s="5">
        <v>4363.281415911234</v>
      </c>
      <c r="G7" s="5">
        <v>4349.8660356814335</v>
      </c>
      <c r="H7" s="5">
        <v>4348.8772840369747</v>
      </c>
      <c r="I7" s="5">
        <v>4303.7989038980641</v>
      </c>
      <c r="J7" s="5">
        <v>4464.5008172358566</v>
      </c>
      <c r="K7" s="5">
        <v>4414.082648773644</v>
      </c>
      <c r="L7" s="5">
        <v>4287.6138288148031</v>
      </c>
      <c r="M7" s="5">
        <v>4400.9006152595566</v>
      </c>
      <c r="N7" s="5">
        <v>4537.7305800541917</v>
      </c>
      <c r="O7" s="6">
        <v>4493.9577416648663</v>
      </c>
      <c r="P7" s="7">
        <v>-9.6464163345728604E-3</v>
      </c>
      <c r="Q7" s="7">
        <v>3.7167489692311317E-3</v>
      </c>
      <c r="R7" s="7">
        <v>0.15017527011089557</v>
      </c>
    </row>
    <row r="8" spans="1:18" s="11" customFormat="1" ht="11">
      <c r="A8" s="8" t="s">
        <v>3</v>
      </c>
      <c r="B8" s="9">
        <v>21590.593913727651</v>
      </c>
      <c r="C8" s="9">
        <v>22278.736856949206</v>
      </c>
      <c r="D8" s="9">
        <v>22834.467238966543</v>
      </c>
      <c r="E8" s="9">
        <v>23469.432941850369</v>
      </c>
      <c r="F8" s="9">
        <v>24076.183885925257</v>
      </c>
      <c r="G8" s="9">
        <v>24314.600687030699</v>
      </c>
      <c r="H8" s="9">
        <v>24984.259145412019</v>
      </c>
      <c r="I8" s="9">
        <v>25737.986430045577</v>
      </c>
      <c r="J8" s="9">
        <v>26783.334028792302</v>
      </c>
      <c r="K8" s="9">
        <v>27147.335088250977</v>
      </c>
      <c r="L8" s="9">
        <v>27032.536292338271</v>
      </c>
      <c r="M8" s="9">
        <v>28548.497242808971</v>
      </c>
      <c r="N8" s="9">
        <v>29188.080748735403</v>
      </c>
      <c r="O8" s="9">
        <v>29924.752180211453</v>
      </c>
      <c r="P8" s="10">
        <v>2.5238775985912287E-2</v>
      </c>
      <c r="Q8" s="10">
        <v>2.4596331551662853E-2</v>
      </c>
      <c r="R8" s="10">
        <v>1</v>
      </c>
    </row>
    <row r="9" spans="1:18" s="1" customFormat="1" ht="11">
      <c r="A9" s="1" t="s">
        <v>4</v>
      </c>
      <c r="B9" s="5">
        <v>11071.502698261265</v>
      </c>
      <c r="C9" s="5">
        <v>11025.47265191519</v>
      </c>
      <c r="D9" s="5">
        <v>11033.399303922612</v>
      </c>
      <c r="E9" s="5">
        <v>11025.095406446218</v>
      </c>
      <c r="F9" s="5">
        <v>10971.68090776174</v>
      </c>
      <c r="G9" s="5">
        <v>11019.698809280711</v>
      </c>
      <c r="H9" s="5">
        <v>11129.575073130618</v>
      </c>
      <c r="I9" s="5">
        <v>11182.473253194872</v>
      </c>
      <c r="J9" s="5">
        <v>11376.619939350134</v>
      </c>
      <c r="K9" s="5">
        <v>11235.717648881562</v>
      </c>
      <c r="L9" s="5">
        <v>10942.007816604171</v>
      </c>
      <c r="M9" s="5">
        <v>11253.359890119467</v>
      </c>
      <c r="N9" s="5">
        <v>11351.2475736467</v>
      </c>
      <c r="O9" s="6">
        <v>11178.600322070857</v>
      </c>
      <c r="P9" s="7">
        <v>-1.5209539784566517E-2</v>
      </c>
      <c r="Q9" s="7">
        <v>1.3836754109166627E-3</v>
      </c>
      <c r="R9" s="7">
        <v>0.37355698903541823</v>
      </c>
    </row>
    <row r="10" spans="1:18" s="1" customFormat="1" ht="11">
      <c r="A10" s="1" t="s">
        <v>5</v>
      </c>
      <c r="B10" s="5">
        <v>10519.091215466386</v>
      </c>
      <c r="C10" s="5">
        <v>11253.264205034026</v>
      </c>
      <c r="D10" s="5">
        <v>11801.067935043926</v>
      </c>
      <c r="E10" s="5">
        <v>12444.337535404144</v>
      </c>
      <c r="F10" s="5">
        <v>13104.502978163528</v>
      </c>
      <c r="G10" s="5">
        <v>13294.901877749973</v>
      </c>
      <c r="H10" s="5">
        <v>13854.684072281392</v>
      </c>
      <c r="I10" s="5">
        <v>14555.513176850716</v>
      </c>
      <c r="J10" s="5">
        <v>15406.714089442163</v>
      </c>
      <c r="K10" s="5">
        <v>15911.617439369415</v>
      </c>
      <c r="L10" s="5">
        <v>16090.528475734114</v>
      </c>
      <c r="M10" s="5">
        <v>17295.137352689511</v>
      </c>
      <c r="N10" s="5">
        <v>17836.833175088686</v>
      </c>
      <c r="O10" s="6">
        <v>18746.151858140602</v>
      </c>
      <c r="P10" s="7">
        <v>5.0979827760114338E-2</v>
      </c>
      <c r="Q10" s="7">
        <v>4.182322519108217E-2</v>
      </c>
      <c r="R10" s="7">
        <v>0.62644301096458199</v>
      </c>
    </row>
    <row r="11" spans="1:18" s="1" customFormat="1" ht="11">
      <c r="A11" s="12" t="s">
        <v>6</v>
      </c>
      <c r="B11" s="13">
        <v>2981.5652234322638</v>
      </c>
      <c r="C11" s="13">
        <v>2932.3293459869619</v>
      </c>
      <c r="D11" s="13">
        <v>2931.6214373513535</v>
      </c>
      <c r="E11" s="13">
        <v>2912.1404678698736</v>
      </c>
      <c r="F11" s="13">
        <v>2850.2986605601714</v>
      </c>
      <c r="G11" s="13">
        <v>2897.9886074297292</v>
      </c>
      <c r="H11" s="13">
        <v>2919.1256514924321</v>
      </c>
      <c r="I11" s="13">
        <v>2951.4002745876483</v>
      </c>
      <c r="J11" s="13">
        <v>2936.0370375589036</v>
      </c>
      <c r="K11" s="13">
        <v>2894.4128733474763</v>
      </c>
      <c r="L11" s="13">
        <v>2780.5561638733466</v>
      </c>
      <c r="M11" s="13">
        <v>2901.74610250762</v>
      </c>
      <c r="N11" s="13">
        <v>2812.3776421302132</v>
      </c>
      <c r="O11" s="14">
        <v>2737.2447312915642</v>
      </c>
      <c r="P11" s="15">
        <v>-2.6715086094106555E-2</v>
      </c>
      <c r="Q11" s="15">
        <v>-6.1745113539202201E-3</v>
      </c>
      <c r="R11" s="15">
        <v>9.1470923963127782E-2</v>
      </c>
    </row>
    <row r="14" spans="1:18">
      <c r="A14" s="16" t="s">
        <v>10</v>
      </c>
    </row>
    <row r="15" spans="1:18" s="1" customFormat="1" ht="11">
      <c r="A15" s="1" t="s">
        <v>0</v>
      </c>
      <c r="B15" s="1">
        <v>2010</v>
      </c>
      <c r="C15" s="1">
        <v>2011</v>
      </c>
      <c r="D15" s="1">
        <v>2012</v>
      </c>
      <c r="E15" s="1">
        <v>2013</v>
      </c>
      <c r="F15" s="1">
        <v>2014</v>
      </c>
      <c r="G15" s="1">
        <v>2015</v>
      </c>
      <c r="H15" s="1">
        <v>2016</v>
      </c>
      <c r="I15" s="1">
        <v>2017</v>
      </c>
      <c r="J15" s="1">
        <v>2018</v>
      </c>
      <c r="K15" s="1">
        <v>2019</v>
      </c>
      <c r="L15" s="1">
        <v>2020</v>
      </c>
      <c r="M15" s="1">
        <v>2021</v>
      </c>
      <c r="N15" s="1">
        <v>2022</v>
      </c>
      <c r="O15" s="2">
        <v>2023</v>
      </c>
      <c r="P15" s="3">
        <v>2023</v>
      </c>
      <c r="Q15" s="3" t="s">
        <v>1</v>
      </c>
      <c r="R15" s="3">
        <v>2023</v>
      </c>
    </row>
    <row r="16" spans="1:18" s="1" customFormat="1" ht="11">
      <c r="A16" s="4" t="s">
        <v>2</v>
      </c>
      <c r="B16" s="5">
        <v>0.70100000000000007</v>
      </c>
      <c r="C16" s="5">
        <v>2.61</v>
      </c>
      <c r="D16" s="5">
        <v>3.5945099000000003</v>
      </c>
      <c r="E16" s="5">
        <v>8.3738865000000011</v>
      </c>
      <c r="F16" s="5">
        <v>23.512160000000002</v>
      </c>
      <c r="G16" s="5">
        <v>39.48057</v>
      </c>
      <c r="H16" s="5">
        <v>66.527950000000004</v>
      </c>
      <c r="I16" s="5">
        <v>117.8</v>
      </c>
      <c r="J16" s="5">
        <v>176.9</v>
      </c>
      <c r="K16" s="5">
        <v>224</v>
      </c>
      <c r="L16" s="5">
        <v>261.10000000000002</v>
      </c>
      <c r="M16" s="5">
        <v>327</v>
      </c>
      <c r="N16" s="17">
        <v>427.27</v>
      </c>
      <c r="O16" s="18">
        <v>584.15</v>
      </c>
      <c r="P16" s="7">
        <v>0.36716830107426213</v>
      </c>
      <c r="Q16" s="7">
        <v>0.52883188285654614</v>
      </c>
      <c r="R16" s="7">
        <v>0.355846915803053</v>
      </c>
    </row>
    <row r="17" spans="1:18" s="1" customFormat="1" ht="11">
      <c r="A17" s="4" t="s">
        <v>7</v>
      </c>
      <c r="B17" s="5">
        <v>0.113</v>
      </c>
      <c r="C17" s="5">
        <v>0.82700000000000007</v>
      </c>
      <c r="D17" s="5">
        <v>2.0990000000000002</v>
      </c>
      <c r="E17" s="5">
        <v>3.4330000000000003</v>
      </c>
      <c r="F17" s="5">
        <v>4.9089999999999998</v>
      </c>
      <c r="G17" s="5">
        <v>6.5663800000000005</v>
      </c>
      <c r="H17" s="5">
        <v>11.55598</v>
      </c>
      <c r="I17" s="5">
        <v>21.544580000000003</v>
      </c>
      <c r="J17" s="5">
        <v>36.331309999999995</v>
      </c>
      <c r="K17" s="5">
        <v>46.267699999999998</v>
      </c>
      <c r="L17" s="5">
        <v>58.683467440782017</v>
      </c>
      <c r="M17" s="5">
        <v>68.305810984715151</v>
      </c>
      <c r="N17" s="17">
        <v>95.158084833007806</v>
      </c>
      <c r="O17" s="18">
        <v>113.40933554341684</v>
      </c>
      <c r="P17" s="7">
        <v>0.19179926479644926</v>
      </c>
      <c r="Q17" s="7">
        <v>0.41872264321261254</v>
      </c>
      <c r="R17" s="7">
        <v>6.9085615469311731E-2</v>
      </c>
    </row>
    <row r="18" spans="1:18" s="1" customFormat="1" ht="11">
      <c r="A18" s="1" t="s">
        <v>8</v>
      </c>
      <c r="B18" s="5">
        <v>3.0130364209721123</v>
      </c>
      <c r="C18" s="5">
        <v>4.7389041279701312</v>
      </c>
      <c r="D18" s="5">
        <v>9.0370137555406043</v>
      </c>
      <c r="E18" s="5">
        <v>16.039695480597896</v>
      </c>
      <c r="F18" s="5">
        <v>29.216161616161617</v>
      </c>
      <c r="G18" s="5">
        <v>39.426262626262634</v>
      </c>
      <c r="H18" s="5">
        <v>55.420202020202026</v>
      </c>
      <c r="I18" s="5">
        <v>78.057575757575762</v>
      </c>
      <c r="J18" s="5">
        <v>94.308080808080803</v>
      </c>
      <c r="K18" s="5">
        <v>107.97373737373739</v>
      </c>
      <c r="L18" s="5">
        <v>132.04141414141415</v>
      </c>
      <c r="M18" s="5">
        <v>166.0828282828283</v>
      </c>
      <c r="N18" s="17">
        <v>207.15050505050507</v>
      </c>
      <c r="O18" s="18">
        <v>240.52525252525254</v>
      </c>
      <c r="P18" s="7">
        <v>0.16111352210611507</v>
      </c>
      <c r="Q18" s="7">
        <v>0.31098117667456115</v>
      </c>
      <c r="R18" s="7">
        <v>0.14652087526125415</v>
      </c>
    </row>
    <row r="19" spans="1:18" s="11" customFormat="1" ht="11">
      <c r="A19" s="19" t="s">
        <v>3</v>
      </c>
      <c r="B19" s="20">
        <v>33.90008376521552</v>
      </c>
      <c r="C19" s="20">
        <v>65.703721626871911</v>
      </c>
      <c r="D19" s="20">
        <v>101.51537867683111</v>
      </c>
      <c r="E19" s="20">
        <v>138.6177169892465</v>
      </c>
      <c r="F19" s="20">
        <v>197.29480343803169</v>
      </c>
      <c r="G19" s="20">
        <v>256.00819022724244</v>
      </c>
      <c r="H19" s="20">
        <v>328.39489641594349</v>
      </c>
      <c r="I19" s="20">
        <v>445.30959348812172</v>
      </c>
      <c r="J19" s="20">
        <v>574.70552247226465</v>
      </c>
      <c r="K19" s="20">
        <v>705.4689291438151</v>
      </c>
      <c r="L19" s="20">
        <v>854.92045861880638</v>
      </c>
      <c r="M19" s="20">
        <v>1051.6214332228055</v>
      </c>
      <c r="N19" s="21">
        <v>1321.9138907958484</v>
      </c>
      <c r="O19" s="21">
        <v>1641.5766838437446</v>
      </c>
      <c r="P19" s="22">
        <v>0.24181816627665942</v>
      </c>
      <c r="Q19" s="22">
        <v>0.28039580716249501</v>
      </c>
      <c r="R19" s="22">
        <v>1</v>
      </c>
    </row>
    <row r="20" spans="1:18" s="1" customFormat="1" ht="11">
      <c r="A20" s="1" t="s">
        <v>4</v>
      </c>
      <c r="B20" s="5">
        <v>32.573329169868501</v>
      </c>
      <c r="C20" s="5">
        <v>60.964015167018459</v>
      </c>
      <c r="D20" s="5">
        <v>92.268419375402772</v>
      </c>
      <c r="E20" s="5">
        <v>120.6059698782333</v>
      </c>
      <c r="F20" s="5">
        <v>159.09132357409888</v>
      </c>
      <c r="G20" s="5">
        <v>195.04437598679829</v>
      </c>
      <c r="H20" s="5">
        <v>229.44372125056972</v>
      </c>
      <c r="I20" s="5">
        <v>278.26922080225427</v>
      </c>
      <c r="J20" s="5">
        <v>324.33595682603561</v>
      </c>
      <c r="K20" s="5">
        <v>375.90509647372784</v>
      </c>
      <c r="L20" s="5">
        <v>450.07098495093311</v>
      </c>
      <c r="M20" s="5">
        <v>536.62244904879572</v>
      </c>
      <c r="N20" s="17">
        <v>655.14147458633408</v>
      </c>
      <c r="O20" s="18">
        <v>755.2501619789183</v>
      </c>
      <c r="P20" s="7">
        <v>0.15280468612644982</v>
      </c>
      <c r="Q20" s="7">
        <v>0.20135732893430403</v>
      </c>
      <c r="R20" s="7">
        <v>0.46007607771968556</v>
      </c>
    </row>
    <row r="21" spans="1:18" s="1" customFormat="1" ht="11">
      <c r="A21" s="1" t="s">
        <v>5</v>
      </c>
      <c r="B21" s="5">
        <v>1.3267545953470239</v>
      </c>
      <c r="C21" s="5">
        <v>4.7397064598534522</v>
      </c>
      <c r="D21" s="5">
        <v>9.2469593014282996</v>
      </c>
      <c r="E21" s="5">
        <v>18.011747111013175</v>
      </c>
      <c r="F21" s="5">
        <v>38.203479863932849</v>
      </c>
      <c r="G21" s="5">
        <v>60.96381424044435</v>
      </c>
      <c r="H21" s="5">
        <v>98.951175165373726</v>
      </c>
      <c r="I21" s="5">
        <v>167.04037268586725</v>
      </c>
      <c r="J21" s="5">
        <v>250.36956564622909</v>
      </c>
      <c r="K21" s="5">
        <v>329.56383267008709</v>
      </c>
      <c r="L21" s="5">
        <v>404.84947366787299</v>
      </c>
      <c r="M21" s="5">
        <v>514.99898417400937</v>
      </c>
      <c r="N21" s="17">
        <v>666.77241620951361</v>
      </c>
      <c r="O21" s="18">
        <v>886.32652186482619</v>
      </c>
      <c r="P21" s="7">
        <v>0.32927892683899529</v>
      </c>
      <c r="Q21" s="7">
        <v>0.47639916339806709</v>
      </c>
      <c r="R21" s="7">
        <v>0.53992392228031438</v>
      </c>
    </row>
    <row r="22" spans="1:18" s="1" customFormat="1" ht="11">
      <c r="A22" s="12" t="s">
        <v>6</v>
      </c>
      <c r="B22" s="13">
        <v>23.347087202888751</v>
      </c>
      <c r="C22" s="13">
        <v>46.705225880074913</v>
      </c>
      <c r="D22" s="13">
        <v>70.157007543525665</v>
      </c>
      <c r="E22" s="13">
        <v>83.409553146095377</v>
      </c>
      <c r="F22" s="13">
        <v>92.83311074409751</v>
      </c>
      <c r="G22" s="13">
        <v>99.722870146043931</v>
      </c>
      <c r="H22" s="13">
        <v>99.951902322355565</v>
      </c>
      <c r="I22" s="13">
        <v>106.73069947011112</v>
      </c>
      <c r="J22" s="13">
        <v>113.27822035199999</v>
      </c>
      <c r="K22" s="13">
        <v>123.97492250744445</v>
      </c>
      <c r="L22" s="13">
        <v>144.24757637300002</v>
      </c>
      <c r="M22" s="13">
        <v>162.52433412800002</v>
      </c>
      <c r="N22" s="23">
        <v>209.42081920900003</v>
      </c>
      <c r="O22" s="24">
        <v>247.18052488897101</v>
      </c>
      <c r="P22" s="15">
        <v>0.18030540527246797</v>
      </c>
      <c r="Q22" s="15">
        <v>0.11475606932783933</v>
      </c>
      <c r="R22" s="15">
        <v>0.15057507049271612</v>
      </c>
    </row>
    <row r="25" spans="1:18">
      <c r="A25" s="16" t="s">
        <v>11</v>
      </c>
    </row>
    <row r="27" spans="1:18">
      <c r="B27" t="s">
        <v>12</v>
      </c>
    </row>
    <row r="28" spans="1:18" s="1" customFormat="1" ht="11">
      <c r="C28" s="1">
        <v>2011</v>
      </c>
      <c r="D28" s="1">
        <v>2012</v>
      </c>
      <c r="E28" s="1">
        <v>2013</v>
      </c>
      <c r="F28" s="1">
        <v>2014</v>
      </c>
      <c r="G28" s="1">
        <v>2015</v>
      </c>
      <c r="H28" s="1">
        <v>2016</v>
      </c>
      <c r="I28" s="1">
        <v>2017</v>
      </c>
      <c r="J28" s="1">
        <v>2018</v>
      </c>
      <c r="K28" s="1">
        <v>2019</v>
      </c>
      <c r="L28" s="1">
        <v>2020</v>
      </c>
      <c r="M28" s="1">
        <v>2021</v>
      </c>
      <c r="N28" s="1">
        <v>2022</v>
      </c>
      <c r="O28" s="2">
        <v>2023</v>
      </c>
      <c r="P28" s="3"/>
      <c r="Q28" s="3"/>
      <c r="R28" s="3"/>
    </row>
    <row r="29" spans="1:18">
      <c r="B29" s="5" t="s">
        <v>13</v>
      </c>
      <c r="C29" s="5">
        <f>C8-B8</f>
        <v>688.14294322155547</v>
      </c>
      <c r="D29" s="5">
        <f t="shared" ref="D29:O29" si="0">D8-C8</f>
        <v>555.73038201733652</v>
      </c>
      <c r="E29" s="5">
        <f t="shared" si="0"/>
        <v>634.96570288382645</v>
      </c>
      <c r="F29" s="5">
        <f t="shared" si="0"/>
        <v>606.75094407488723</v>
      </c>
      <c r="G29" s="5">
        <f t="shared" si="0"/>
        <v>238.41680110544257</v>
      </c>
      <c r="H29" s="5">
        <f t="shared" si="0"/>
        <v>669.65845838132009</v>
      </c>
      <c r="I29" s="5">
        <f t="shared" si="0"/>
        <v>753.72728463355816</v>
      </c>
      <c r="J29" s="5">
        <f t="shared" si="0"/>
        <v>1045.3475987467245</v>
      </c>
      <c r="K29" s="5">
        <f t="shared" si="0"/>
        <v>364.00105945867472</v>
      </c>
      <c r="L29" s="29">
        <f>L8-K8</f>
        <v>-114.79879591270583</v>
      </c>
      <c r="M29" s="5">
        <f t="shared" si="0"/>
        <v>1515.9609504707005</v>
      </c>
      <c r="N29" s="5">
        <f t="shared" si="0"/>
        <v>639.58350592643183</v>
      </c>
      <c r="O29" s="5">
        <f t="shared" si="0"/>
        <v>736.6714314760502</v>
      </c>
      <c r="Q29" s="30">
        <f>AVERAGE(C29:N29)</f>
        <v>633.12390291731265</v>
      </c>
    </row>
    <row r="30" spans="1:18">
      <c r="B30" s="5" t="s">
        <v>14</v>
      </c>
      <c r="C30" s="5">
        <f>C19-B19</f>
        <v>31.803637861656391</v>
      </c>
      <c r="D30" s="5">
        <f t="shared" ref="D30:O30" si="1">D19-C19</f>
        <v>35.811657049959194</v>
      </c>
      <c r="E30" s="5">
        <f t="shared" si="1"/>
        <v>37.102338312415398</v>
      </c>
      <c r="F30" s="5">
        <f t="shared" si="1"/>
        <v>58.67708644878519</v>
      </c>
      <c r="G30" s="5">
        <f t="shared" si="1"/>
        <v>58.713386789210745</v>
      </c>
      <c r="H30" s="5">
        <f t="shared" si="1"/>
        <v>72.386706188701055</v>
      </c>
      <c r="I30" s="5">
        <f t="shared" si="1"/>
        <v>116.91469707217823</v>
      </c>
      <c r="J30" s="5">
        <f t="shared" si="1"/>
        <v>129.39592898414293</v>
      </c>
      <c r="K30" s="5">
        <f t="shared" si="1"/>
        <v>130.76340667155046</v>
      </c>
      <c r="L30" s="5">
        <f t="shared" si="1"/>
        <v>149.45152947499128</v>
      </c>
      <c r="M30" s="5">
        <f t="shared" si="1"/>
        <v>196.70097460399916</v>
      </c>
      <c r="N30" s="5">
        <f t="shared" si="1"/>
        <v>270.29245757304284</v>
      </c>
      <c r="O30" s="5">
        <f t="shared" si="1"/>
        <v>319.66279304789623</v>
      </c>
      <c r="P30" s="26"/>
      <c r="Q30" s="30">
        <f>AVERAGE(C30:N30)</f>
        <v>107.33448391921941</v>
      </c>
      <c r="R30">
        <f>(Q29-Q30)/70</f>
        <v>7.5112774142584744</v>
      </c>
    </row>
    <row r="31" spans="1:18">
      <c r="B31" s="5"/>
      <c r="O31">
        <f>O30/O29</f>
        <v>0.43392858659850003</v>
      </c>
      <c r="P31">
        <f>Q29/60</f>
        <v>10.552065048621877</v>
      </c>
    </row>
    <row r="32" spans="1:18">
      <c r="B32" s="5" t="s">
        <v>15</v>
      </c>
    </row>
    <row r="33" spans="2:18" s="1" customFormat="1" ht="11">
      <c r="C33" s="1">
        <v>2011</v>
      </c>
      <c r="D33" s="1">
        <v>2012</v>
      </c>
      <c r="E33" s="1">
        <v>2013</v>
      </c>
      <c r="F33" s="1">
        <v>2014</v>
      </c>
      <c r="G33" s="1">
        <v>2015</v>
      </c>
      <c r="H33" s="1">
        <v>2016</v>
      </c>
      <c r="I33" s="1">
        <v>2017</v>
      </c>
      <c r="J33" s="1">
        <v>2018</v>
      </c>
      <c r="K33" s="1">
        <v>2019</v>
      </c>
      <c r="L33" s="1">
        <v>2020</v>
      </c>
      <c r="M33" s="1">
        <v>2021</v>
      </c>
      <c r="N33" s="1">
        <v>2022</v>
      </c>
      <c r="O33" s="2">
        <v>2023</v>
      </c>
      <c r="P33" s="3"/>
      <c r="Q33" s="3"/>
      <c r="R33" s="3"/>
    </row>
    <row r="34" spans="2:18">
      <c r="B34" s="5" t="s">
        <v>13</v>
      </c>
      <c r="C34" s="30">
        <f>C5-B5</f>
        <v>505.85900000000038</v>
      </c>
      <c r="D34" s="30">
        <f t="shared" ref="D34:O34" si="2">D5-C5</f>
        <v>274.53399999999965</v>
      </c>
      <c r="E34" s="30">
        <f t="shared" si="2"/>
        <v>444.08200000000033</v>
      </c>
      <c r="F34" s="30">
        <f t="shared" si="2"/>
        <v>362.82200000000012</v>
      </c>
      <c r="G34" s="30">
        <f t="shared" si="2"/>
        <v>20.115999999999985</v>
      </c>
      <c r="H34" s="30">
        <f t="shared" si="2"/>
        <v>318.58699999999953</v>
      </c>
      <c r="I34" s="30">
        <f t="shared" si="2"/>
        <v>471.28700000000026</v>
      </c>
      <c r="J34" s="30">
        <f t="shared" si="2"/>
        <v>561.68599999999969</v>
      </c>
      <c r="K34" s="30">
        <f t="shared" si="2"/>
        <v>337.29500000000007</v>
      </c>
      <c r="L34" s="30">
        <f t="shared" si="2"/>
        <v>275.63200000000143</v>
      </c>
      <c r="M34" s="30">
        <f t="shared" si="2"/>
        <v>755.18799999999828</v>
      </c>
      <c r="N34" s="30">
        <f t="shared" si="2"/>
        <v>314.46399999999994</v>
      </c>
      <c r="O34" s="30">
        <f t="shared" si="2"/>
        <v>607.72800000000097</v>
      </c>
      <c r="Q34" s="30">
        <f>AVERAGE(C34:N34)</f>
        <v>386.79599999999999</v>
      </c>
    </row>
    <row r="35" spans="2:18">
      <c r="B35" s="5" t="s">
        <v>14</v>
      </c>
      <c r="C35" s="28">
        <f>C16-B16</f>
        <v>1.9089999999999998</v>
      </c>
      <c r="D35" s="28">
        <f t="shared" ref="D35:O35" si="3">D16-C16</f>
        <v>0.98450990000000038</v>
      </c>
      <c r="E35" s="28">
        <f t="shared" si="3"/>
        <v>4.7793766000000009</v>
      </c>
      <c r="F35" s="28">
        <f t="shared" si="3"/>
        <v>15.1382735</v>
      </c>
      <c r="G35" s="28">
        <f t="shared" si="3"/>
        <v>15.968409999999999</v>
      </c>
      <c r="H35" s="28">
        <f t="shared" si="3"/>
        <v>27.047380000000004</v>
      </c>
      <c r="I35" s="28">
        <f t="shared" si="3"/>
        <v>51.272049999999993</v>
      </c>
      <c r="J35" s="28">
        <f t="shared" si="3"/>
        <v>59.100000000000009</v>
      </c>
      <c r="K35" s="28">
        <f t="shared" si="3"/>
        <v>47.099999999999994</v>
      </c>
      <c r="L35" s="28">
        <f t="shared" si="3"/>
        <v>37.100000000000023</v>
      </c>
      <c r="M35" s="28">
        <f t="shared" si="3"/>
        <v>65.899999999999977</v>
      </c>
      <c r="N35" s="28">
        <f t="shared" si="3"/>
        <v>100.26999999999998</v>
      </c>
      <c r="O35" s="28">
        <f t="shared" si="3"/>
        <v>156.88</v>
      </c>
      <c r="Q35" s="30">
        <f>AVERAGE(C35:N35)</f>
        <v>35.547416666666663</v>
      </c>
    </row>
    <row r="36" spans="2:18">
      <c r="O36">
        <f>O35/O34</f>
        <v>0.2581418002790718</v>
      </c>
      <c r="P36">
        <f>Q34/60</f>
        <v>6.4466000000000001</v>
      </c>
    </row>
    <row r="37" spans="2:18">
      <c r="B37" s="5" t="s">
        <v>16</v>
      </c>
    </row>
    <row r="38" spans="2:18" s="1" customFormat="1" ht="11">
      <c r="C38" s="1">
        <v>2011</v>
      </c>
      <c r="D38" s="1">
        <v>2012</v>
      </c>
      <c r="E38" s="1">
        <v>2013</v>
      </c>
      <c r="F38" s="1">
        <v>2014</v>
      </c>
      <c r="G38" s="1">
        <v>2015</v>
      </c>
      <c r="H38" s="1">
        <v>2016</v>
      </c>
      <c r="I38" s="1">
        <v>2017</v>
      </c>
      <c r="J38" s="1">
        <v>2018</v>
      </c>
      <c r="K38" s="1">
        <v>2019</v>
      </c>
      <c r="L38" s="1">
        <v>2020</v>
      </c>
      <c r="M38" s="1">
        <v>2021</v>
      </c>
      <c r="N38" s="1">
        <v>2022</v>
      </c>
      <c r="O38" s="2">
        <v>2023</v>
      </c>
      <c r="P38" s="3"/>
      <c r="Q38" s="3"/>
      <c r="R38" s="3"/>
    </row>
    <row r="39" spans="2:18">
      <c r="B39" s="5" t="s">
        <v>13</v>
      </c>
      <c r="C39" s="25">
        <f>C6-B6</f>
        <v>96.543287499999792</v>
      </c>
      <c r="D39" s="25">
        <f t="shared" ref="D39:O39" si="4">D6-C6</f>
        <v>57.826557500000035</v>
      </c>
      <c r="E39" s="25">
        <f t="shared" si="4"/>
        <v>54.301250173821018</v>
      </c>
      <c r="F39" s="25">
        <f t="shared" si="4"/>
        <v>116.08083555265762</v>
      </c>
      <c r="G39" s="25">
        <f t="shared" si="4"/>
        <v>59.877503480040332</v>
      </c>
      <c r="H39" s="25">
        <f t="shared" si="4"/>
        <v>79.644293041613309</v>
      </c>
      <c r="I39" s="25">
        <f t="shared" si="4"/>
        <v>69.600561207098963</v>
      </c>
      <c r="J39" s="25">
        <f t="shared" si="4"/>
        <v>107.84889380810137</v>
      </c>
      <c r="K39" s="25">
        <f t="shared" si="4"/>
        <v>42.908592746239947</v>
      </c>
      <c r="L39" s="25">
        <f t="shared" si="4"/>
        <v>-40.152567286272642</v>
      </c>
      <c r="M39" s="25">
        <f t="shared" si="4"/>
        <v>113.54854626766996</v>
      </c>
      <c r="N39" s="25">
        <f t="shared" si="4"/>
        <v>133.79136824427724</v>
      </c>
      <c r="O39" s="25">
        <f t="shared" si="4"/>
        <v>128.95564749203345</v>
      </c>
      <c r="Q39" s="30">
        <f>AVERAGE(C39:N39)</f>
        <v>74.318260186270578</v>
      </c>
    </row>
    <row r="40" spans="2:18">
      <c r="B40" s="5" t="s">
        <v>14</v>
      </c>
      <c r="C40" s="28">
        <f>C17-B17</f>
        <v>0.71400000000000008</v>
      </c>
      <c r="D40" s="28">
        <f t="shared" ref="D40:O40" si="5">D17-C17</f>
        <v>1.2720000000000002</v>
      </c>
      <c r="E40" s="28">
        <f t="shared" si="5"/>
        <v>1.3340000000000001</v>
      </c>
      <c r="F40" s="28">
        <f t="shared" si="5"/>
        <v>1.4759999999999995</v>
      </c>
      <c r="G40" s="28">
        <f t="shared" si="5"/>
        <v>1.6573800000000007</v>
      </c>
      <c r="H40" s="28">
        <f t="shared" si="5"/>
        <v>4.9895999999999994</v>
      </c>
      <c r="I40" s="28">
        <f t="shared" si="5"/>
        <v>9.9886000000000035</v>
      </c>
      <c r="J40" s="28">
        <f t="shared" si="5"/>
        <v>14.786729999999991</v>
      </c>
      <c r="K40" s="28">
        <f t="shared" si="5"/>
        <v>9.9363900000000029</v>
      </c>
      <c r="L40" s="28">
        <f t="shared" si="5"/>
        <v>12.41576744078202</v>
      </c>
      <c r="M40" s="28">
        <f t="shared" si="5"/>
        <v>9.622343543933134</v>
      </c>
      <c r="N40" s="28">
        <f t="shared" si="5"/>
        <v>26.852273848292654</v>
      </c>
      <c r="O40" s="28">
        <f t="shared" si="5"/>
        <v>18.251250710409039</v>
      </c>
      <c r="Q40" s="30">
        <f>AVERAGE(C40:N40)</f>
        <v>7.9204237360839835</v>
      </c>
    </row>
    <row r="42" spans="2:18">
      <c r="B42" s="5" t="s">
        <v>17</v>
      </c>
    </row>
    <row r="43" spans="2:18" s="1" customFormat="1" ht="11">
      <c r="C43" s="1">
        <v>2011</v>
      </c>
      <c r="D43" s="1">
        <v>2012</v>
      </c>
      <c r="E43" s="1">
        <v>2013</v>
      </c>
      <c r="F43" s="1">
        <v>2014</v>
      </c>
      <c r="G43" s="1">
        <v>2015</v>
      </c>
      <c r="H43" s="1">
        <v>2016</v>
      </c>
      <c r="I43" s="1">
        <v>2017</v>
      </c>
      <c r="J43" s="1">
        <v>2018</v>
      </c>
      <c r="K43" s="1">
        <v>2019</v>
      </c>
      <c r="L43" s="1">
        <v>2020</v>
      </c>
      <c r="M43" s="1">
        <v>2021</v>
      </c>
      <c r="N43" s="1">
        <v>2022</v>
      </c>
      <c r="O43" s="2">
        <v>2023</v>
      </c>
      <c r="P43" s="3"/>
      <c r="Q43" s="3"/>
      <c r="R43" s="3"/>
    </row>
    <row r="44" spans="2:18">
      <c r="B44" s="5" t="s">
        <v>13</v>
      </c>
      <c r="C44" s="25">
        <f>C9-B9</f>
        <v>-46.030046346075324</v>
      </c>
      <c r="D44" s="25">
        <f t="shared" ref="D44:O44" si="6">D11-C11</f>
        <v>-0.70790863560841899</v>
      </c>
      <c r="E44" s="25">
        <f t="shared" si="6"/>
        <v>-19.48096948147986</v>
      </c>
      <c r="F44" s="25">
        <f t="shared" si="6"/>
        <v>-61.84180730970229</v>
      </c>
      <c r="G44" s="25">
        <f t="shared" si="6"/>
        <v>47.689946869557843</v>
      </c>
      <c r="H44" s="25">
        <f t="shared" si="6"/>
        <v>21.137044062702898</v>
      </c>
      <c r="I44" s="25">
        <f t="shared" si="6"/>
        <v>32.274623095216157</v>
      </c>
      <c r="J44" s="25">
        <f t="shared" si="6"/>
        <v>-15.363237028744607</v>
      </c>
      <c r="K44" s="25">
        <f t="shared" si="6"/>
        <v>-41.624164211427342</v>
      </c>
      <c r="L44" s="25">
        <f t="shared" si="6"/>
        <v>-113.85670947412973</v>
      </c>
      <c r="M44" s="25">
        <f t="shared" si="6"/>
        <v>121.1899386342734</v>
      </c>
      <c r="N44" s="25">
        <f t="shared" si="6"/>
        <v>-89.368460377406791</v>
      </c>
      <c r="O44" s="25">
        <f t="shared" si="6"/>
        <v>-75.132910838648968</v>
      </c>
      <c r="Q44" s="25">
        <f>AVERAGE(C44:N44)</f>
        <v>-13.831812516902005</v>
      </c>
    </row>
    <row r="45" spans="2:18">
      <c r="B45" s="5" t="s">
        <v>14</v>
      </c>
      <c r="C45" s="28">
        <f>C20-B20</f>
        <v>28.390685997149959</v>
      </c>
      <c r="D45" s="28">
        <f t="shared" ref="D45:O45" si="7">D20-C20</f>
        <v>31.304404208384312</v>
      </c>
      <c r="E45" s="28">
        <f t="shared" si="7"/>
        <v>28.337550502830524</v>
      </c>
      <c r="F45" s="28">
        <f t="shared" si="7"/>
        <v>38.485353695865584</v>
      </c>
      <c r="G45" s="28">
        <f t="shared" si="7"/>
        <v>35.953052412699407</v>
      </c>
      <c r="H45" s="28">
        <f t="shared" si="7"/>
        <v>34.399345263771437</v>
      </c>
      <c r="I45" s="28">
        <f t="shared" si="7"/>
        <v>48.825499551684544</v>
      </c>
      <c r="J45" s="28">
        <f t="shared" si="7"/>
        <v>46.066736023781345</v>
      </c>
      <c r="K45" s="28">
        <f t="shared" si="7"/>
        <v>51.569139647692225</v>
      </c>
      <c r="L45" s="28">
        <f t="shared" si="7"/>
        <v>74.165888477205272</v>
      </c>
      <c r="M45" s="28">
        <f t="shared" si="7"/>
        <v>86.551464097862606</v>
      </c>
      <c r="N45" s="28">
        <f t="shared" si="7"/>
        <v>118.51902553753837</v>
      </c>
      <c r="O45" s="28">
        <f t="shared" si="7"/>
        <v>100.10868739258422</v>
      </c>
      <c r="Q45" s="30">
        <f>AVERAGE(C45:N45)</f>
        <v>51.880678784705459</v>
      </c>
    </row>
    <row r="47" spans="2:18">
      <c r="B47" s="5" t="s">
        <v>18</v>
      </c>
    </row>
    <row r="48" spans="2:18" s="1" customFormat="1" ht="11">
      <c r="C48" s="1">
        <v>2011</v>
      </c>
      <c r="D48" s="1">
        <v>2012</v>
      </c>
      <c r="E48" s="1">
        <v>2013</v>
      </c>
      <c r="F48" s="1">
        <v>2014</v>
      </c>
      <c r="G48" s="1">
        <v>2015</v>
      </c>
      <c r="H48" s="1">
        <v>2016</v>
      </c>
      <c r="I48" s="1">
        <v>2017</v>
      </c>
      <c r="J48" s="1">
        <v>2018</v>
      </c>
      <c r="K48" s="1">
        <v>2019</v>
      </c>
      <c r="L48" s="1">
        <v>2020</v>
      </c>
      <c r="M48" s="1">
        <v>2021</v>
      </c>
      <c r="N48" s="1">
        <v>2022</v>
      </c>
      <c r="O48" s="2">
        <v>2023</v>
      </c>
      <c r="P48" s="3"/>
      <c r="Q48" s="3"/>
      <c r="R48" s="3"/>
    </row>
    <row r="49" spans="1:18">
      <c r="B49" s="5" t="s">
        <v>13</v>
      </c>
      <c r="C49" s="30">
        <f>C29-C34</f>
        <v>182.28394322155509</v>
      </c>
      <c r="D49" s="30">
        <f t="shared" ref="D49:O49" si="8">D29-D34</f>
        <v>281.19638201733687</v>
      </c>
      <c r="E49" s="30">
        <f t="shared" si="8"/>
        <v>190.88370288382612</v>
      </c>
      <c r="F49" s="30">
        <f t="shared" si="8"/>
        <v>243.92894407488711</v>
      </c>
      <c r="G49" s="30">
        <f t="shared" si="8"/>
        <v>218.30080110544259</v>
      </c>
      <c r="H49" s="30">
        <f t="shared" si="8"/>
        <v>351.07145838132055</v>
      </c>
      <c r="I49" s="30">
        <f t="shared" si="8"/>
        <v>282.44028463355789</v>
      </c>
      <c r="J49" s="30">
        <f t="shared" si="8"/>
        <v>483.66159874672485</v>
      </c>
      <c r="K49" s="30">
        <f t="shared" si="8"/>
        <v>26.706059458674645</v>
      </c>
      <c r="L49" s="30">
        <f t="shared" si="8"/>
        <v>-390.43079591270725</v>
      </c>
      <c r="M49" s="30">
        <f t="shared" si="8"/>
        <v>760.7729504707022</v>
      </c>
      <c r="N49" s="30">
        <f t="shared" si="8"/>
        <v>325.11950592643188</v>
      </c>
      <c r="O49" s="30">
        <f t="shared" si="8"/>
        <v>128.94343147604923</v>
      </c>
      <c r="Q49" s="30">
        <f>AVERAGE(C49:N49)</f>
        <v>246.32790291731271</v>
      </c>
    </row>
    <row r="50" spans="1:18">
      <c r="B50" s="5" t="s">
        <v>14</v>
      </c>
      <c r="C50" s="30">
        <f>C30-C35</f>
        <v>29.894637861656392</v>
      </c>
      <c r="D50" s="30">
        <f t="shared" ref="D50:O50" si="9">D30-D35</f>
        <v>34.827147149959195</v>
      </c>
      <c r="E50" s="30">
        <f t="shared" si="9"/>
        <v>32.322961712415399</v>
      </c>
      <c r="F50" s="30">
        <f t="shared" si="9"/>
        <v>43.538812948785193</v>
      </c>
      <c r="G50" s="30">
        <f t="shared" si="9"/>
        <v>42.744976789210746</v>
      </c>
      <c r="H50" s="30">
        <f t="shared" si="9"/>
        <v>45.339326188701051</v>
      </c>
      <c r="I50" s="30">
        <f t="shared" si="9"/>
        <v>65.642647072178235</v>
      </c>
      <c r="J50" s="30">
        <f t="shared" si="9"/>
        <v>70.295928984142918</v>
      </c>
      <c r="K50" s="30">
        <f t="shared" si="9"/>
        <v>83.663406671550462</v>
      </c>
      <c r="L50" s="30">
        <f t="shared" si="9"/>
        <v>112.35152947499125</v>
      </c>
      <c r="M50" s="30">
        <f t="shared" si="9"/>
        <v>130.80097460399918</v>
      </c>
      <c r="N50" s="30">
        <f t="shared" si="9"/>
        <v>170.02245757304286</v>
      </c>
      <c r="O50" s="30">
        <f t="shared" si="9"/>
        <v>162.78279304789623</v>
      </c>
      <c r="Q50" s="30">
        <f>AVERAGE(C50:N50)</f>
        <v>71.787067252552745</v>
      </c>
    </row>
    <row r="53" spans="1:18">
      <c r="A53" t="s">
        <v>22</v>
      </c>
      <c r="B53" t="s">
        <v>23</v>
      </c>
    </row>
    <row r="54" spans="1:18" s="1" customFormat="1" ht="11">
      <c r="C54" s="1">
        <v>2011</v>
      </c>
      <c r="D54" s="1">
        <v>2012</v>
      </c>
      <c r="E54" s="1">
        <v>2013</v>
      </c>
      <c r="F54" s="1">
        <v>2014</v>
      </c>
      <c r="G54" s="1">
        <v>2015</v>
      </c>
      <c r="H54" s="1">
        <v>2016</v>
      </c>
      <c r="I54" s="1">
        <v>2017</v>
      </c>
      <c r="J54" s="1">
        <v>2018</v>
      </c>
      <c r="K54" s="1">
        <v>2019</v>
      </c>
      <c r="L54" s="1">
        <v>2020</v>
      </c>
      <c r="M54" s="1">
        <v>2021</v>
      </c>
      <c r="N54" s="1">
        <v>2022</v>
      </c>
      <c r="O54" s="2">
        <v>2023</v>
      </c>
      <c r="P54" s="3"/>
      <c r="Q54" s="3"/>
      <c r="R54" s="3"/>
    </row>
    <row r="55" spans="1:18">
      <c r="B55" s="5" t="s">
        <v>13</v>
      </c>
      <c r="C55" s="30">
        <f>C29-C34-C44</f>
        <v>228.31398956763041</v>
      </c>
      <c r="D55" s="30">
        <f t="shared" ref="D55:O55" si="10">D29-D34-D44</f>
        <v>281.90429065294529</v>
      </c>
      <c r="E55" s="30">
        <f t="shared" si="10"/>
        <v>210.36467236530598</v>
      </c>
      <c r="F55" s="30">
        <f t="shared" si="10"/>
        <v>305.7707513845894</v>
      </c>
      <c r="G55" s="30">
        <f t="shared" si="10"/>
        <v>170.61085423588474</v>
      </c>
      <c r="H55" s="30">
        <f t="shared" si="10"/>
        <v>329.93441431861766</v>
      </c>
      <c r="I55" s="30">
        <f t="shared" si="10"/>
        <v>250.16566153834174</v>
      </c>
      <c r="J55" s="30">
        <f t="shared" si="10"/>
        <v>499.02483577546946</v>
      </c>
      <c r="K55" s="30">
        <f t="shared" si="10"/>
        <v>68.330223670101986</v>
      </c>
      <c r="L55" s="30">
        <f t="shared" si="10"/>
        <v>-276.57408643857752</v>
      </c>
      <c r="M55" s="30">
        <f t="shared" si="10"/>
        <v>639.5830118364288</v>
      </c>
      <c r="N55" s="30">
        <f t="shared" si="10"/>
        <v>414.48796630383868</v>
      </c>
      <c r="O55" s="30">
        <f t="shared" si="10"/>
        <v>204.07634231469819</v>
      </c>
      <c r="Q55" s="30">
        <f>AVERAGE(C55:N55)</f>
        <v>260.15971543421472</v>
      </c>
    </row>
    <row r="56" spans="1:18">
      <c r="B56" s="5" t="s">
        <v>14</v>
      </c>
      <c r="C56" s="30">
        <f>C30-C35-C45</f>
        <v>1.5039518645064334</v>
      </c>
      <c r="D56" s="30">
        <f t="shared" ref="D56:O56" si="11">D30-D35-D45</f>
        <v>3.522742941574883</v>
      </c>
      <c r="E56" s="30">
        <f t="shared" si="11"/>
        <v>3.9854112095848748</v>
      </c>
      <c r="F56" s="30">
        <f t="shared" si="11"/>
        <v>5.053459252919609</v>
      </c>
      <c r="G56" s="30">
        <f t="shared" si="11"/>
        <v>6.7919243765113393</v>
      </c>
      <c r="H56" s="30">
        <f t="shared" si="11"/>
        <v>10.939980924929614</v>
      </c>
      <c r="I56" s="30">
        <f t="shared" si="11"/>
        <v>16.817147520493691</v>
      </c>
      <c r="J56" s="30">
        <f t="shared" si="11"/>
        <v>24.229192960361573</v>
      </c>
      <c r="K56" s="30">
        <f t="shared" si="11"/>
        <v>32.094267023858237</v>
      </c>
      <c r="L56" s="30">
        <f t="shared" si="11"/>
        <v>38.185640997785981</v>
      </c>
      <c r="M56" s="30">
        <f t="shared" si="11"/>
        <v>44.249510506136573</v>
      </c>
      <c r="N56" s="30">
        <f t="shared" si="11"/>
        <v>51.503432035504488</v>
      </c>
      <c r="O56" s="30">
        <f t="shared" si="11"/>
        <v>62.674105655312019</v>
      </c>
      <c r="Q56" s="30">
        <f>AVERAGE(C56:N56)</f>
        <v>19.906388467847275</v>
      </c>
    </row>
  </sheetData>
  <conditionalFormatting sqref="P5:R11">
    <cfRule type="cellIs" dxfId="5" priority="7" operator="lessThanOrEqual">
      <formula>0</formula>
    </cfRule>
    <cfRule type="cellIs" dxfId="4" priority="8" operator="greaterThan">
      <formula>0</formula>
    </cfRule>
  </conditionalFormatting>
  <conditionalFormatting sqref="P16:R22">
    <cfRule type="cellIs" dxfId="3" priority="1" operator="lessThanOrEqual">
      <formula>0</formula>
    </cfRule>
    <cfRule type="cellIs" dxfId="2" priority="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0CEFE-C981-D841-99D3-7C90BD882944}">
  <dimension ref="A14:R20"/>
  <sheetViews>
    <sheetView workbookViewId="0">
      <selection activeCell="F15" sqref="F14:F15"/>
    </sheetView>
  </sheetViews>
  <sheetFormatPr baseColWidth="10" defaultRowHeight="16"/>
  <sheetData>
    <row r="14" spans="1:18" s="1" customFormat="1" ht="11">
      <c r="B14" s="1">
        <v>2010</v>
      </c>
      <c r="C14" s="1">
        <v>2011</v>
      </c>
      <c r="D14" s="1">
        <v>2012</v>
      </c>
      <c r="E14" s="1">
        <v>2013</v>
      </c>
      <c r="F14" s="1">
        <v>2014</v>
      </c>
      <c r="G14" s="1">
        <v>2015</v>
      </c>
      <c r="H14" s="1">
        <v>2016</v>
      </c>
      <c r="I14" s="1">
        <v>2017</v>
      </c>
      <c r="J14" s="1">
        <v>2018</v>
      </c>
      <c r="K14" s="1">
        <v>2019</v>
      </c>
      <c r="L14" s="1">
        <v>2020</v>
      </c>
      <c r="M14" s="1">
        <v>2021</v>
      </c>
      <c r="N14" s="1">
        <v>2022</v>
      </c>
      <c r="O14" s="2">
        <v>2023</v>
      </c>
      <c r="P14" s="3">
        <v>2023</v>
      </c>
      <c r="Q14" s="3" t="s">
        <v>1</v>
      </c>
      <c r="R14" s="3">
        <v>2023</v>
      </c>
    </row>
    <row r="15" spans="1:18" s="1" customFormat="1" ht="11">
      <c r="A15" s="1" t="s">
        <v>19</v>
      </c>
      <c r="B15" s="5">
        <v>11071.502698261265</v>
      </c>
      <c r="C15" s="5">
        <v>11025.47265191519</v>
      </c>
      <c r="D15" s="5">
        <v>11033.399303922612</v>
      </c>
      <c r="E15" s="5">
        <v>11025.095406446218</v>
      </c>
      <c r="F15" s="5">
        <v>10971.68090776174</v>
      </c>
      <c r="G15" s="5">
        <v>11019.698809280711</v>
      </c>
      <c r="H15" s="5">
        <v>11129.575073130618</v>
      </c>
      <c r="I15" s="5">
        <v>11182.473253194872</v>
      </c>
      <c r="J15" s="5">
        <v>11376.619939350134</v>
      </c>
      <c r="K15" s="5">
        <v>11235.717648881562</v>
      </c>
      <c r="L15" s="5">
        <v>10942.007816604171</v>
      </c>
      <c r="M15" s="5">
        <v>11253.359890119467</v>
      </c>
      <c r="N15" s="5">
        <v>11351.2475736467</v>
      </c>
      <c r="O15" s="6">
        <v>11178.600322070857</v>
      </c>
      <c r="P15" s="7">
        <v>-1.5209539784566517E-2</v>
      </c>
      <c r="Q15" s="7">
        <v>1.3836754109166627E-3</v>
      </c>
      <c r="R15" s="7">
        <v>0.37355698903541823</v>
      </c>
    </row>
    <row r="16" spans="1:18" s="1" customFormat="1" ht="11">
      <c r="A16" s="1" t="s">
        <v>20</v>
      </c>
      <c r="B16" s="5">
        <v>32.573329169868501</v>
      </c>
      <c r="C16" s="5">
        <v>60.964015167018459</v>
      </c>
      <c r="D16" s="5">
        <v>92.268419375402772</v>
      </c>
      <c r="E16" s="5">
        <v>120.6059698782333</v>
      </c>
      <c r="F16" s="5">
        <v>159.09132357409888</v>
      </c>
      <c r="G16" s="5">
        <v>195.04437598679829</v>
      </c>
      <c r="H16" s="5">
        <v>229.44372125056972</v>
      </c>
      <c r="I16" s="5">
        <v>278.26922080225427</v>
      </c>
      <c r="J16" s="5">
        <v>324.33595682603561</v>
      </c>
      <c r="K16" s="5">
        <v>375.90509647372784</v>
      </c>
      <c r="L16" s="5">
        <v>450.07098495093311</v>
      </c>
      <c r="M16" s="5">
        <v>536.62244904879572</v>
      </c>
      <c r="N16" s="17">
        <v>655.14147458633408</v>
      </c>
      <c r="O16" s="18">
        <v>755.2501619789183</v>
      </c>
      <c r="P16" s="7">
        <v>0.15280468612644982</v>
      </c>
      <c r="Q16" s="7">
        <v>0.20135732893430403</v>
      </c>
      <c r="R16" s="7">
        <v>0.46007607771968556</v>
      </c>
    </row>
    <row r="17" spans="1:18">
      <c r="B17">
        <f t="shared" ref="B17:N17" si="0">B16/B15</f>
        <v>2.9420874525897924E-3</v>
      </c>
      <c r="C17">
        <f t="shared" si="0"/>
        <v>5.5293788385959719E-3</v>
      </c>
      <c r="D17">
        <f t="shared" si="0"/>
        <v>8.3626466181278662E-3</v>
      </c>
      <c r="E17">
        <f t="shared" si="0"/>
        <v>1.0939222331601474E-2</v>
      </c>
      <c r="F17">
        <f t="shared" si="0"/>
        <v>1.4500177767797847E-2</v>
      </c>
      <c r="G17">
        <f t="shared" si="0"/>
        <v>1.7699610430598457E-2</v>
      </c>
      <c r="H17">
        <f t="shared" si="0"/>
        <v>2.0615676676147342E-2</v>
      </c>
      <c r="I17">
        <f t="shared" si="0"/>
        <v>2.4884407456351551E-2</v>
      </c>
      <c r="J17">
        <f t="shared" si="0"/>
        <v>2.850899111995497E-2</v>
      </c>
      <c r="K17">
        <f t="shared" si="0"/>
        <v>3.3456260491838419E-2</v>
      </c>
      <c r="L17">
        <f t="shared" si="0"/>
        <v>4.1132394757382992E-2</v>
      </c>
      <c r="M17">
        <f t="shared" si="0"/>
        <v>4.7685531635752107E-2</v>
      </c>
      <c r="N17">
        <f t="shared" si="0"/>
        <v>5.7715371842239134E-2</v>
      </c>
      <c r="O17">
        <f>O16/O15</f>
        <v>6.7562140180266031E-2</v>
      </c>
    </row>
    <row r="19" spans="1:18">
      <c r="B19" s="1">
        <v>2010</v>
      </c>
      <c r="C19" s="1">
        <v>2011</v>
      </c>
      <c r="D19" s="1">
        <v>2012</v>
      </c>
      <c r="E19" s="1">
        <v>2013</v>
      </c>
      <c r="F19" s="1">
        <v>2014</v>
      </c>
      <c r="G19" s="1">
        <v>2015</v>
      </c>
      <c r="H19" s="1">
        <v>2016</v>
      </c>
      <c r="I19" s="1">
        <v>2017</v>
      </c>
      <c r="J19" s="1">
        <v>2018</v>
      </c>
      <c r="K19" s="1">
        <v>2019</v>
      </c>
      <c r="L19" s="1">
        <v>2020</v>
      </c>
      <c r="M19" s="1">
        <v>2021</v>
      </c>
      <c r="N19" s="1">
        <v>2022</v>
      </c>
      <c r="O19" s="2">
        <v>2023</v>
      </c>
      <c r="P19" s="3">
        <v>2023</v>
      </c>
      <c r="Q19" s="3" t="s">
        <v>1</v>
      </c>
      <c r="R19" s="3">
        <v>2023</v>
      </c>
    </row>
    <row r="20" spans="1:18">
      <c r="A20" t="s">
        <v>21</v>
      </c>
      <c r="B20" s="31">
        <v>2.9420874525897924E-3</v>
      </c>
      <c r="C20" s="31">
        <v>5.5293788385959719E-3</v>
      </c>
      <c r="D20" s="31">
        <v>8.3626466181278662E-3</v>
      </c>
      <c r="E20" s="31">
        <v>1.0939222331601474E-2</v>
      </c>
      <c r="F20" s="31">
        <v>1.4500177767797847E-2</v>
      </c>
      <c r="G20" s="31">
        <v>1.7699610430598457E-2</v>
      </c>
      <c r="H20" s="31">
        <v>2.0615676676147342E-2</v>
      </c>
      <c r="I20" s="31">
        <v>2.4884407456351551E-2</v>
      </c>
      <c r="J20" s="31">
        <v>2.850899111995497E-2</v>
      </c>
      <c r="K20" s="31">
        <v>3.3456260491838419E-2</v>
      </c>
      <c r="L20" s="31">
        <v>4.1132394757382992E-2</v>
      </c>
      <c r="M20" s="31">
        <v>4.7685531635752107E-2</v>
      </c>
      <c r="N20" s="31">
        <v>5.7715371842239134E-2</v>
      </c>
      <c r="O20" s="31">
        <v>6.7562140180266031E-2</v>
      </c>
    </row>
  </sheetData>
  <conditionalFormatting sqref="P15:R16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CinvsCinDisi</vt:lpstr>
      <vt:lpstr>OECD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2024-11-03T18:37:37Z</dcterms:created>
  <dcterms:modified xsi:type="dcterms:W3CDTF">2024-11-26T06:43:43Z</dcterms:modified>
</cp:coreProperties>
</file>