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711EA19F-1948-ED4E-AAE0-EB41FBF2C5CB}" xr6:coauthVersionLast="47" xr6:coauthVersionMax="47" xr10:uidLastSave="{00000000-0000-0000-0000-000000000000}"/>
  <bookViews>
    <workbookView xWindow="0" yWindow="1420" windowWidth="38400" windowHeight="22580" xr2:uid="{00000000-000D-0000-FFFF-FFFF00000000}"/>
  </bookViews>
  <sheets>
    <sheet name="kuruluguc" sheetId="1" r:id="rId1"/>
    <sheet name="uretim" sheetId="2" r:id="rId2"/>
    <sheet name="gunes_matematigi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" i="2"/>
  <c r="Q25" i="1"/>
  <c r="P25" i="1"/>
  <c r="AA30" i="3"/>
  <c r="Y30" i="3"/>
  <c r="AA29" i="3"/>
  <c r="Y28" i="3"/>
  <c r="D28" i="3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D27" i="3"/>
  <c r="E24" i="3" s="1"/>
  <c r="F24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AC25" i="3"/>
  <c r="D25" i="3"/>
  <c r="E25" i="3" s="1"/>
  <c r="AA24" i="3"/>
  <c r="Y24" i="3"/>
  <c r="AA23" i="3"/>
  <c r="Y21" i="3"/>
  <c r="V21" i="3"/>
  <c r="T21" i="3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V19" i="3"/>
  <c r="U19" i="3"/>
  <c r="V20" i="3" s="1"/>
  <c r="T19" i="3"/>
  <c r="S19" i="3"/>
  <c r="T20" i="3" s="1"/>
  <c r="R19" i="3"/>
  <c r="Q19" i="3"/>
  <c r="R21" i="3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D17" i="3"/>
  <c r="E17" i="3" s="1"/>
  <c r="AC16" i="3"/>
  <c r="AB16" i="3"/>
  <c r="AC31" i="3" s="1"/>
  <c r="AA16" i="3"/>
  <c r="Z16" i="3"/>
  <c r="AA31" i="3" s="1"/>
  <c r="Y16" i="3"/>
  <c r="X16" i="3"/>
  <c r="Y31" i="3" s="1"/>
  <c r="E16" i="3"/>
  <c r="AC15" i="3"/>
  <c r="AB15" i="3"/>
  <c r="AC30" i="3" s="1"/>
  <c r="AA15" i="3"/>
  <c r="Z15" i="3"/>
  <c r="Y15" i="3"/>
  <c r="X15" i="3"/>
  <c r="AC14" i="3"/>
  <c r="AB14" i="3"/>
  <c r="AC29" i="3" s="1"/>
  <c r="AA14" i="3"/>
  <c r="Z14" i="3"/>
  <c r="Y14" i="3"/>
  <c r="X14" i="3"/>
  <c r="Y29" i="3" s="1"/>
  <c r="AC13" i="3"/>
  <c r="AB13" i="3"/>
  <c r="AC28" i="3" s="1"/>
  <c r="AA13" i="3"/>
  <c r="Z13" i="3"/>
  <c r="AA28" i="3" s="1"/>
  <c r="Y13" i="3"/>
  <c r="X13" i="3"/>
  <c r="AC12" i="3"/>
  <c r="AB12" i="3"/>
  <c r="AC27" i="3" s="1"/>
  <c r="AA12" i="3"/>
  <c r="Z12" i="3"/>
  <c r="AA27" i="3" s="1"/>
  <c r="Y12" i="3"/>
  <c r="X12" i="3"/>
  <c r="Y27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D12" i="3"/>
  <c r="AC11" i="3"/>
  <c r="AC26" i="3" s="1"/>
  <c r="AB11" i="3"/>
  <c r="AA11" i="3"/>
  <c r="Z11" i="3"/>
  <c r="AA26" i="3" s="1"/>
  <c r="Y11" i="3"/>
  <c r="X11" i="3"/>
  <c r="Y26" i="3" s="1"/>
  <c r="D11" i="3"/>
  <c r="E11" i="3" s="1"/>
  <c r="AC10" i="3"/>
  <c r="AB10" i="3"/>
  <c r="AA10" i="3"/>
  <c r="Z10" i="3"/>
  <c r="AA25" i="3" s="1"/>
  <c r="Y10" i="3"/>
  <c r="X10" i="3"/>
  <c r="Y25" i="3" s="1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AC9" i="3"/>
  <c r="AB9" i="3"/>
  <c r="AC24" i="3" s="1"/>
  <c r="AA9" i="3"/>
  <c r="Z9" i="3"/>
  <c r="Y9" i="3"/>
  <c r="X9" i="3"/>
  <c r="E9" i="3"/>
  <c r="F9" i="3" s="1"/>
  <c r="D9" i="3"/>
  <c r="AC8" i="3"/>
  <c r="AB8" i="3"/>
  <c r="AC23" i="3" s="1"/>
  <c r="AA8" i="3"/>
  <c r="Z8" i="3"/>
  <c r="Y8" i="3"/>
  <c r="X8" i="3"/>
  <c r="Y23" i="3" s="1"/>
  <c r="P8" i="3"/>
  <c r="P9" i="3" s="1"/>
  <c r="P10" i="3" s="1"/>
  <c r="P11" i="3" s="1"/>
  <c r="P12" i="3" s="1"/>
  <c r="P13" i="3" s="1"/>
  <c r="P14" i="3" s="1"/>
  <c r="P15" i="3" s="1"/>
  <c r="P16" i="3" s="1"/>
  <c r="P17" i="3" s="1"/>
  <c r="E8" i="3"/>
  <c r="AC7" i="3"/>
  <c r="AB7" i="3"/>
  <c r="AC22" i="3" s="1"/>
  <c r="AA7" i="3"/>
  <c r="Z7" i="3"/>
  <c r="AA22" i="3" s="1"/>
  <c r="Y7" i="3"/>
  <c r="X7" i="3"/>
  <c r="Y22" i="3" s="1"/>
  <c r="P7" i="3"/>
  <c r="AC6" i="3"/>
  <c r="AB6" i="3"/>
  <c r="AC21" i="3" s="1"/>
  <c r="AA6" i="3"/>
  <c r="AA21" i="3" s="1"/>
  <c r="Z6" i="3"/>
  <c r="Y6" i="3"/>
  <c r="X6" i="3"/>
  <c r="P6" i="3"/>
  <c r="G24" i="3" l="1"/>
  <c r="H24" i="3" s="1"/>
  <c r="I24" i="3" s="1"/>
  <c r="J24" i="3" s="1"/>
  <c r="K24" i="3" s="1"/>
  <c r="L24" i="3" s="1"/>
  <c r="M24" i="3" s="1"/>
  <c r="N24" i="3" s="1"/>
  <c r="O24" i="3" s="1"/>
  <c r="G9" i="3"/>
  <c r="F11" i="3"/>
  <c r="G11" i="3" s="1"/>
  <c r="H11" i="3" s="1"/>
  <c r="I11" i="3" s="1"/>
  <c r="J11" i="3" s="1"/>
  <c r="K11" i="3" s="1"/>
  <c r="L11" i="3" s="1"/>
  <c r="M11" i="3" s="1"/>
  <c r="N11" i="3" s="1"/>
  <c r="O11" i="3" s="1"/>
  <c r="F8" i="3"/>
  <c r="G8" i="3" s="1"/>
  <c r="H8" i="3" s="1"/>
  <c r="I8" i="3" s="1"/>
  <c r="J8" i="3" s="1"/>
  <c r="K8" i="3" s="1"/>
  <c r="L8" i="3" s="1"/>
  <c r="M8" i="3" s="1"/>
  <c r="N8" i="3" s="1"/>
  <c r="O8" i="3" s="1"/>
  <c r="E15" i="3"/>
  <c r="F17" i="3"/>
  <c r="F25" i="3"/>
  <c r="E23" i="3"/>
  <c r="F16" i="3"/>
  <c r="G16" i="3" s="1"/>
  <c r="H16" i="3" s="1"/>
  <c r="I16" i="3" s="1"/>
  <c r="J16" i="3" s="1"/>
  <c r="K16" i="3" s="1"/>
  <c r="L16" i="3" s="1"/>
  <c r="M16" i="3" s="1"/>
  <c r="N16" i="3" s="1"/>
  <c r="O16" i="3" s="1"/>
  <c r="E7" i="3"/>
  <c r="R20" i="3"/>
  <c r="G25" i="3" l="1"/>
  <c r="F23" i="3"/>
  <c r="F15" i="3"/>
  <c r="G17" i="3"/>
  <c r="G7" i="3"/>
  <c r="H9" i="3"/>
  <c r="F7" i="3"/>
  <c r="I9" i="3" l="1"/>
  <c r="H7" i="3"/>
  <c r="G15" i="3"/>
  <c r="H17" i="3"/>
  <c r="G23" i="3"/>
  <c r="H25" i="3"/>
  <c r="H23" i="3" l="1"/>
  <c r="I25" i="3"/>
  <c r="I17" i="3"/>
  <c r="H15" i="3"/>
  <c r="J9" i="3"/>
  <c r="I7" i="3"/>
  <c r="K9" i="3" l="1"/>
  <c r="J7" i="3"/>
  <c r="I15" i="3"/>
  <c r="J17" i="3"/>
  <c r="I23" i="3"/>
  <c r="J25" i="3"/>
  <c r="J15" i="3" l="1"/>
  <c r="K17" i="3"/>
  <c r="K25" i="3"/>
  <c r="J23" i="3"/>
  <c r="K7" i="3"/>
  <c r="L9" i="3"/>
  <c r="L7" i="3" l="1"/>
  <c r="M9" i="3"/>
  <c r="K23" i="3"/>
  <c r="L25" i="3"/>
  <c r="L17" i="3"/>
  <c r="K15" i="3"/>
  <c r="M17" i="3" l="1"/>
  <c r="L15" i="3"/>
  <c r="L23" i="3"/>
  <c r="M25" i="3"/>
  <c r="N9" i="3"/>
  <c r="M7" i="3"/>
  <c r="N25" i="3" l="1"/>
  <c r="M23" i="3"/>
  <c r="O9" i="3"/>
  <c r="O7" i="3" s="1"/>
  <c r="N7" i="3"/>
  <c r="M15" i="3"/>
  <c r="N17" i="3"/>
  <c r="N15" i="3" l="1"/>
  <c r="O17" i="3"/>
  <c r="O15" i="3" s="1"/>
  <c r="O25" i="3"/>
  <c r="O23" i="3" s="1"/>
  <c r="N23" i="3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" i="1"/>
</calcChain>
</file>

<file path=xl/sharedStrings.xml><?xml version="1.0" encoding="utf-8"?>
<sst xmlns="http://schemas.openxmlformats.org/spreadsheetml/2006/main" count="117" uniqueCount="49">
  <si>
    <t>Year</t>
  </si>
  <si>
    <t>Nuclear</t>
  </si>
  <si>
    <t>Fossil brown coal / lignite</t>
  </si>
  <si>
    <t>Fossil hard coal</t>
  </si>
  <si>
    <t>Fossil gas</t>
  </si>
  <si>
    <t>Fossil oil</t>
  </si>
  <si>
    <t>Other, non-renewable</t>
  </si>
  <si>
    <t>Hydro</t>
  </si>
  <si>
    <t>Biomass</t>
  </si>
  <si>
    <t>Wind offshore</t>
  </si>
  <si>
    <t>Wind onshore</t>
  </si>
  <si>
    <t>Solar</t>
  </si>
  <si>
    <t/>
  </si>
  <si>
    <t>Power (GW)</t>
  </si>
  <si>
    <t>Kurulu Güç</t>
  </si>
  <si>
    <t>Üretim</t>
  </si>
  <si>
    <t>Import balance</t>
  </si>
  <si>
    <t>Hydro Run-of-River</t>
  </si>
  <si>
    <t>Biomass grid feed-in</t>
  </si>
  <si>
    <t>Biomass self-consumption</t>
  </si>
  <si>
    <t>Fossil brown coal / lignite grid feed-in</t>
  </si>
  <si>
    <t>Fossil brown coal / lignite industrial own production</t>
  </si>
  <si>
    <t>Fossil coal-derived gas</t>
  </si>
  <si>
    <t>Fossil hard coal grid feed-in</t>
  </si>
  <si>
    <t>Fossil hard coal industrial own production</t>
  </si>
  <si>
    <t>Fossil gas grid feed-in</t>
  </si>
  <si>
    <t>Fossil gas industrial own production</t>
  </si>
  <si>
    <t>Geothermal</t>
  </si>
  <si>
    <t>Hydro water reservoir</t>
  </si>
  <si>
    <t>Others</t>
  </si>
  <si>
    <t>Waste renewable</t>
  </si>
  <si>
    <t>Waste non-renewable</t>
  </si>
  <si>
    <t>Solar EEG grid feed-in</t>
  </si>
  <si>
    <t>Solar other grid feed-in</t>
  </si>
  <si>
    <t>Solar self-consumption</t>
  </si>
  <si>
    <t>Load (incl. self-consumption)</t>
  </si>
  <si>
    <t>Energy (TWh)</t>
  </si>
  <si>
    <t>MW5000</t>
  </si>
  <si>
    <t>Generation5000</t>
  </si>
  <si>
    <t>MW10000</t>
  </si>
  <si>
    <t>Generation10000</t>
  </si>
  <si>
    <t>MW20000</t>
  </si>
  <si>
    <t>Generation20000</t>
  </si>
  <si>
    <t>Capacity Factor</t>
  </si>
  <si>
    <t>MW</t>
  </si>
  <si>
    <t>Generation</t>
  </si>
  <si>
    <t>Additional</t>
  </si>
  <si>
    <t>Üretim (+5000 MW)</t>
  </si>
  <si>
    <t>MW(5000 MW/yıl)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</si>
</sst>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2" applyFont="1"/>
    <xf numFmtId="9" fontId="0" fillId="0" borderId="0" xfId="0" applyNumberFormat="1"/>
    <xf numFmtId="43" fontId="0" fillId="0" borderId="0" xfId="1" applyFont="1"/>
    <xf numFmtId="1" fontId="0" fillId="0" borderId="0" xfId="0" applyNumberFormat="1"/>
    <xf numFmtId="1" fontId="0" fillId="2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Almanya Kurulu Güç</a:t>
            </a:r>
            <a:r>
              <a:rPr lang="en-GB" baseline="0"/>
              <a:t> ve Üretim(Toplam Yük)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kuruluguc!$O$2</c:f>
              <c:strCache>
                <c:ptCount val="1"/>
                <c:pt idx="0">
                  <c:v>Üretim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43D5D82-F957-0E41-9BDC-CE2209C6A619}" type="VALUE">
                      <a:rPr lang="en-US"/>
                      <a:pPr/>
                      <a:t>[VALUE]</a:t>
                    </a:fld>
                    <a:r>
                      <a:rPr lang="en-US"/>
                      <a:t> TWh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78B-1D43-9FED-9F3D75FE3CCD}"/>
                </c:ext>
              </c:extLst>
            </c:dLbl>
            <c:dLbl>
              <c:idx val="22"/>
              <c:layout>
                <c:manualLayout>
                  <c:x val="-3.6677702189720919E-2"/>
                  <c:y val="-4.6894443193105408E-2"/>
                </c:manualLayout>
              </c:layout>
              <c:tx>
                <c:rich>
                  <a:bodyPr/>
                  <a:lstStyle/>
                  <a:p>
                    <a:fld id="{6583A547-F98B-DC42-9086-633554511083}" type="VALUE">
                      <a:rPr lang="en-US"/>
                      <a:pPr/>
                      <a:t>[VALUE]</a:t>
                    </a:fld>
                    <a:r>
                      <a:rPr lang="en-US"/>
                      <a:t> TWh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78B-1D43-9FED-9F3D75FE3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kuruluguc!$M$3:$M$25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kuruluguc!$O$3:$O$25</c:f>
              <c:numCache>
                <c:formatCode>0</c:formatCode>
                <c:ptCount val="23"/>
                <c:pt idx="0">
                  <c:v>544.12400000000014</c:v>
                </c:pt>
                <c:pt idx="1">
                  <c:v>564.94399999999985</c:v>
                </c:pt>
                <c:pt idx="2">
                  <c:v>572.54499999999996</c:v>
                </c:pt>
                <c:pt idx="3">
                  <c:v>575.96799999999996</c:v>
                </c:pt>
                <c:pt idx="4">
                  <c:v>592.35400000000004</c:v>
                </c:pt>
                <c:pt idx="5">
                  <c:v>594.11500000000012</c:v>
                </c:pt>
                <c:pt idx="6">
                  <c:v>595.71199999999988</c:v>
                </c:pt>
                <c:pt idx="7">
                  <c:v>553.56600000000003</c:v>
                </c:pt>
                <c:pt idx="8">
                  <c:v>588.62599999999998</c:v>
                </c:pt>
                <c:pt idx="9">
                  <c:v>571.1</c:v>
                </c:pt>
                <c:pt idx="10">
                  <c:v>586.44199999999989</c:v>
                </c:pt>
                <c:pt idx="11">
                  <c:v>595.48899999999992</c:v>
                </c:pt>
                <c:pt idx="12">
                  <c:v>585.03399999999988</c:v>
                </c:pt>
                <c:pt idx="13">
                  <c:v>604.47500000000002</c:v>
                </c:pt>
                <c:pt idx="14">
                  <c:v>608.7879999999999</c:v>
                </c:pt>
                <c:pt idx="15">
                  <c:v>612.83799999999997</c:v>
                </c:pt>
                <c:pt idx="16">
                  <c:v>602.08699999999988</c:v>
                </c:pt>
                <c:pt idx="17">
                  <c:v>573.33200000000011</c:v>
                </c:pt>
                <c:pt idx="18">
                  <c:v>542.53000000000009</c:v>
                </c:pt>
                <c:pt idx="19">
                  <c:v>555.94599999999991</c:v>
                </c:pt>
                <c:pt idx="20">
                  <c:v>544.28300000000002</c:v>
                </c:pt>
                <c:pt idx="21">
                  <c:v>487.82800000000009</c:v>
                </c:pt>
                <c:pt idx="22">
                  <c:v>469.30599999999998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B-1D43-9FED-9F3D75FE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30976"/>
        <c:axId val="1060808240"/>
      </c:lineChart>
      <c:lineChart>
        <c:grouping val="standard"/>
        <c:varyColors val="0"/>
        <c:ser>
          <c:idx val="0"/>
          <c:order val="0"/>
          <c:tx>
            <c:strRef>
              <c:f>kuruluguc!$N$2</c:f>
              <c:strCache>
                <c:ptCount val="1"/>
                <c:pt idx="0">
                  <c:v>Kurulu Güç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95745503519365E-17"/>
                  <c:y val="3.0984353389480884E-2"/>
                </c:manualLayout>
              </c:layout>
              <c:tx>
                <c:rich>
                  <a:bodyPr/>
                  <a:lstStyle/>
                  <a:p>
                    <a:fld id="{DBE992B7-A7A7-C140-B96B-C0AD0A82645C}" type="VALUE">
                      <a:rPr lang="en-US"/>
                      <a:pPr/>
                      <a:t>[VALUE]</a:t>
                    </a:fld>
                    <a:r>
                      <a:rPr lang="en-US"/>
                      <a:t> GW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78B-1D43-9FED-9F3D75FE3CCD}"/>
                </c:ext>
              </c:extLst>
            </c:dLbl>
            <c:dLbl>
              <c:idx val="22"/>
              <c:layout>
                <c:manualLayout>
                  <c:x val="-5.5016553284581639E-2"/>
                  <c:y val="-3.1262962128736936E-2"/>
                </c:manualLayout>
              </c:layout>
              <c:tx>
                <c:rich>
                  <a:bodyPr/>
                  <a:lstStyle/>
                  <a:p>
                    <a:fld id="{78047F95-1733-6A4C-AA53-8FBE98848B71}" type="VALUE">
                      <a:rPr lang="en-US"/>
                      <a:pPr/>
                      <a:t>[VALUE]</a:t>
                    </a:fld>
                    <a:r>
                      <a:rPr lang="en-US"/>
                      <a:t> GW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78B-1D43-9FED-9F3D75FE3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kuruluguc!$M$3:$M$25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kuruluguc!$N$3:$N$25</c:f>
              <c:numCache>
                <c:formatCode>0</c:formatCode>
                <c:ptCount val="23"/>
                <c:pt idx="0">
                  <c:v>115.94099999999999</c:v>
                </c:pt>
                <c:pt idx="1">
                  <c:v>117.069</c:v>
                </c:pt>
                <c:pt idx="2">
                  <c:v>121.61199999999998</c:v>
                </c:pt>
                <c:pt idx="3">
                  <c:v>123.15199999999999</c:v>
                </c:pt>
                <c:pt idx="4">
                  <c:v>126.03900000000002</c:v>
                </c:pt>
                <c:pt idx="5">
                  <c:v>130.99800000000002</c:v>
                </c:pt>
                <c:pt idx="6">
                  <c:v>136.34800000000001</c:v>
                </c:pt>
                <c:pt idx="7">
                  <c:v>143.703</c:v>
                </c:pt>
                <c:pt idx="8">
                  <c:v>155.55600000000001</c:v>
                </c:pt>
                <c:pt idx="9">
                  <c:v>157.358</c:v>
                </c:pt>
                <c:pt idx="10">
                  <c:v>168.34299999999996</c:v>
                </c:pt>
                <c:pt idx="11">
                  <c:v>176.82299999999998</c:v>
                </c:pt>
                <c:pt idx="12">
                  <c:v>184.39400000000003</c:v>
                </c:pt>
                <c:pt idx="13">
                  <c:v>192.90099999999998</c:v>
                </c:pt>
                <c:pt idx="14">
                  <c:v>199.67699999999999</c:v>
                </c:pt>
                <c:pt idx="15">
                  <c:v>203.36100000000002</c:v>
                </c:pt>
                <c:pt idx="16">
                  <c:v>208.80199999999999</c:v>
                </c:pt>
                <c:pt idx="17">
                  <c:v>213.65</c:v>
                </c:pt>
                <c:pt idx="18">
                  <c:v>223.31799999999998</c:v>
                </c:pt>
                <c:pt idx="19">
                  <c:v>224.86099999999999</c:v>
                </c:pt>
                <c:pt idx="20">
                  <c:v>232.43700000000001</c:v>
                </c:pt>
                <c:pt idx="21">
                  <c:v>249.76900000000003</c:v>
                </c:pt>
                <c:pt idx="22">
                  <c:v>262.92500000000001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B-1D43-9FED-9F3D75FE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36160"/>
        <c:axId val="247633152"/>
      </c:lineChart>
      <c:catAx>
        <c:axId val="10617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08240"/>
        <c:crosses val="autoZero"/>
        <c:auto val="1"/>
        <c:lblAlgn val="ctr"/>
        <c:lblOffset val="100"/>
        <c:noMultiLvlLbl val="0"/>
      </c:catAx>
      <c:valAx>
        <c:axId val="10608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Elektrik Üretimi 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30976"/>
        <c:crosses val="autoZero"/>
        <c:crossBetween val="between"/>
      </c:valAx>
      <c:valAx>
        <c:axId val="247633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rgbClr val="C00000"/>
                    </a:solidFill>
                  </a:rPr>
                  <a:t>Kurulu Güç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36160"/>
        <c:crosses val="max"/>
        <c:crossBetween val="between"/>
      </c:valAx>
      <c:catAx>
        <c:axId val="24763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633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88315516580467"/>
          <c:y val="0.11082029733756574"/>
          <c:w val="0.19341948312131399"/>
          <c:h val="5.2405123091421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gunes_matematigi!$C$8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gunes_matematigi!$D$8:$O$8</c:f>
              <c:numCache>
                <c:formatCode>General</c:formatCode>
                <c:ptCount val="12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7-7043-A45A-72362D90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23968"/>
        <c:axId val="848391504"/>
      </c:lineChart>
      <c:lineChart>
        <c:grouping val="standard"/>
        <c:varyColors val="0"/>
        <c:ser>
          <c:idx val="1"/>
          <c:order val="1"/>
          <c:tx>
            <c:strRef>
              <c:f>gunes_matematigi!$C$9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gunes_matematigi!$D$9:$O$9</c:f>
              <c:numCache>
                <c:formatCode>General</c:formatCode>
                <c:ptCount val="12"/>
                <c:pt idx="0">
                  <c:v>240.90000000000003</c:v>
                </c:pt>
                <c:pt idx="1">
                  <c:v>248.78400000000005</c:v>
                </c:pt>
                <c:pt idx="2">
                  <c:v>256.66800000000006</c:v>
                </c:pt>
                <c:pt idx="3">
                  <c:v>264.55200000000008</c:v>
                </c:pt>
                <c:pt idx="4">
                  <c:v>272.43600000000009</c:v>
                </c:pt>
                <c:pt idx="5">
                  <c:v>280.32000000000011</c:v>
                </c:pt>
                <c:pt idx="6">
                  <c:v>288.20400000000012</c:v>
                </c:pt>
                <c:pt idx="7">
                  <c:v>296.08800000000014</c:v>
                </c:pt>
                <c:pt idx="8">
                  <c:v>303.97200000000015</c:v>
                </c:pt>
                <c:pt idx="9">
                  <c:v>311.85600000000017</c:v>
                </c:pt>
                <c:pt idx="10">
                  <c:v>319.74000000000018</c:v>
                </c:pt>
                <c:pt idx="11">
                  <c:v>327.62400000000019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7-7043-A45A-72362D90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63024"/>
        <c:axId val="921865584"/>
      </c:lineChart>
      <c:catAx>
        <c:axId val="116152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91504"/>
        <c:crosses val="autoZero"/>
        <c:auto val="1"/>
        <c:lblAlgn val="ctr"/>
        <c:lblOffset val="100"/>
        <c:noMultiLvlLbl val="0"/>
      </c:catAx>
      <c:valAx>
        <c:axId val="8483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23968"/>
        <c:crosses val="autoZero"/>
        <c:crossBetween val="between"/>
      </c:valAx>
      <c:valAx>
        <c:axId val="92186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3024"/>
        <c:crosses val="max"/>
        <c:crossBetween val="between"/>
      </c:valAx>
      <c:catAx>
        <c:axId val="92196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92186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gunes_matematigi!$C$16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gunes_matematigi!$D$16:$O$16</c:f>
              <c:numCache>
                <c:formatCode>General</c:formatCode>
                <c:ptCount val="12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5-6249-A69F-546BF316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23968"/>
        <c:axId val="848391504"/>
      </c:lineChart>
      <c:lineChart>
        <c:grouping val="standard"/>
        <c:varyColors val="0"/>
        <c:ser>
          <c:idx val="1"/>
          <c:order val="1"/>
          <c:tx>
            <c:strRef>
              <c:f>gunes_matematigi!$C$17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gunes_matematigi!$D$17:$O$17</c:f>
              <c:numCache>
                <c:formatCode>General</c:formatCode>
                <c:ptCount val="12"/>
                <c:pt idx="0">
                  <c:v>240.90000000000003</c:v>
                </c:pt>
                <c:pt idx="1">
                  <c:v>256.66800000000001</c:v>
                </c:pt>
                <c:pt idx="2">
                  <c:v>272.43600000000004</c:v>
                </c:pt>
                <c:pt idx="3">
                  <c:v>288.20400000000006</c:v>
                </c:pt>
                <c:pt idx="4">
                  <c:v>303.97200000000009</c:v>
                </c:pt>
                <c:pt idx="5">
                  <c:v>319.74000000000012</c:v>
                </c:pt>
                <c:pt idx="6">
                  <c:v>335.50800000000015</c:v>
                </c:pt>
                <c:pt idx="7">
                  <c:v>351.27600000000018</c:v>
                </c:pt>
                <c:pt idx="8">
                  <c:v>367.04400000000021</c:v>
                </c:pt>
                <c:pt idx="9">
                  <c:v>382.81200000000024</c:v>
                </c:pt>
                <c:pt idx="10">
                  <c:v>398.58000000000027</c:v>
                </c:pt>
                <c:pt idx="11">
                  <c:v>414.3480000000003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5-6249-A69F-546BF316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63024"/>
        <c:axId val="921865584"/>
      </c:lineChart>
      <c:catAx>
        <c:axId val="116152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91504"/>
        <c:crosses val="autoZero"/>
        <c:auto val="1"/>
        <c:lblAlgn val="ctr"/>
        <c:lblOffset val="100"/>
        <c:noMultiLvlLbl val="0"/>
      </c:catAx>
      <c:valAx>
        <c:axId val="8483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23968"/>
        <c:crosses val="autoZero"/>
        <c:crossBetween val="between"/>
      </c:valAx>
      <c:valAx>
        <c:axId val="92186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3024"/>
        <c:crosses val="max"/>
        <c:crossBetween val="between"/>
      </c:valAx>
      <c:catAx>
        <c:axId val="92196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92186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gunes_matematigi!$C$24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gunes_matematigi!$D$24:$O$24</c:f>
              <c:numCache>
                <c:formatCode>General</c:formatCode>
                <c:ptCount val="12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2-ED4C-99AE-BE719ECF1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23968"/>
        <c:axId val="848391504"/>
      </c:lineChart>
      <c:lineChart>
        <c:grouping val="standard"/>
        <c:varyColors val="0"/>
        <c:ser>
          <c:idx val="1"/>
          <c:order val="1"/>
          <c:tx>
            <c:strRef>
              <c:f>gunes_matematigi!$C$25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gunes_matematigi!$D$25:$O$25</c:f>
              <c:numCache>
                <c:formatCode>General</c:formatCode>
                <c:ptCount val="12"/>
                <c:pt idx="0">
                  <c:v>240.90000000000003</c:v>
                </c:pt>
                <c:pt idx="1">
                  <c:v>272.43600000000004</c:v>
                </c:pt>
                <c:pt idx="2">
                  <c:v>303.97200000000004</c:v>
                </c:pt>
                <c:pt idx="3">
                  <c:v>335.50800000000004</c:v>
                </c:pt>
                <c:pt idx="4">
                  <c:v>367.04400000000004</c:v>
                </c:pt>
                <c:pt idx="5">
                  <c:v>398.58000000000004</c:v>
                </c:pt>
                <c:pt idx="6">
                  <c:v>430.11600000000004</c:v>
                </c:pt>
                <c:pt idx="7">
                  <c:v>461.65200000000004</c:v>
                </c:pt>
                <c:pt idx="8">
                  <c:v>493.18800000000005</c:v>
                </c:pt>
                <c:pt idx="9">
                  <c:v>524.72400000000005</c:v>
                </c:pt>
                <c:pt idx="10">
                  <c:v>556.26</c:v>
                </c:pt>
                <c:pt idx="11">
                  <c:v>587.79600000000005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2-ED4C-99AE-BE719ECF1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63024"/>
        <c:axId val="921865584"/>
      </c:lineChart>
      <c:catAx>
        <c:axId val="116152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91504"/>
        <c:crosses val="autoZero"/>
        <c:auto val="1"/>
        <c:lblAlgn val="ctr"/>
        <c:lblOffset val="100"/>
        <c:noMultiLvlLbl val="0"/>
      </c:catAx>
      <c:valAx>
        <c:axId val="8483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23968"/>
        <c:crosses val="autoZero"/>
        <c:crossBetween val="between"/>
      </c:valAx>
      <c:valAx>
        <c:axId val="92186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3024"/>
        <c:crosses val="max"/>
        <c:crossBetween val="between"/>
      </c:valAx>
      <c:catAx>
        <c:axId val="92196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92186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gunes_matematigi!$Q$5</c:f>
              <c:strCache>
                <c:ptCount val="1"/>
                <c:pt idx="0">
                  <c:v>MW(5000 MW/yıl)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gunes_matematigi!$Q$6:$Q$17</c:f>
              <c:numCache>
                <c:formatCode>General</c:formatCode>
                <c:ptCount val="12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B-3A44-ADB8-D9B1FADF63A7}"/>
            </c:ext>
          </c:extLst>
        </c:ser>
        <c:ser>
          <c:idx val="2"/>
          <c:order val="2"/>
          <c:tx>
            <c:strRef>
              <c:f>gunes_matematigi!$S$5</c:f>
              <c:strCache>
                <c:ptCount val="1"/>
                <c:pt idx="0">
                  <c:v>MW10000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gunes_matematigi!$S$6:$S$17</c:f>
              <c:numCache>
                <c:formatCode>General</c:formatCode>
                <c:ptCount val="12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B-3A44-ADB8-D9B1FADF63A7}"/>
            </c:ext>
          </c:extLst>
        </c:ser>
        <c:ser>
          <c:idx val="4"/>
          <c:order val="4"/>
          <c:tx>
            <c:strRef>
              <c:f>gunes_matematigi!$U$5</c:f>
              <c:strCache>
                <c:ptCount val="1"/>
                <c:pt idx="0">
                  <c:v>MW20000</c:v>
                </c:pt>
              </c:strCache>
            </c:strRef>
          </c:tx>
          <c:spPr>
            <a:ln w="571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gunes_matematigi!$U$6:$U$17</c:f>
              <c:numCache>
                <c:formatCode>General</c:formatCode>
                <c:ptCount val="12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B-3A44-ADB8-D9B1FADF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521264"/>
        <c:axId val="922522976"/>
      </c:lineChart>
      <c:lineChart>
        <c:grouping val="standard"/>
        <c:varyColors val="0"/>
        <c:ser>
          <c:idx val="1"/>
          <c:order val="1"/>
          <c:tx>
            <c:strRef>
              <c:f>gunes_matematigi!$R$5</c:f>
              <c:strCache>
                <c:ptCount val="1"/>
                <c:pt idx="0">
                  <c:v>Üretim (+5000 MW)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gunes_matematigi!$R$6:$R$17</c:f>
              <c:numCache>
                <c:formatCode>General</c:formatCode>
                <c:ptCount val="12"/>
                <c:pt idx="0">
                  <c:v>240.90000000000003</c:v>
                </c:pt>
                <c:pt idx="1">
                  <c:v>248.78400000000005</c:v>
                </c:pt>
                <c:pt idx="2">
                  <c:v>256.66800000000006</c:v>
                </c:pt>
                <c:pt idx="3">
                  <c:v>264.55200000000008</c:v>
                </c:pt>
                <c:pt idx="4">
                  <c:v>272.43600000000009</c:v>
                </c:pt>
                <c:pt idx="5">
                  <c:v>280.32000000000011</c:v>
                </c:pt>
                <c:pt idx="6">
                  <c:v>288.20400000000012</c:v>
                </c:pt>
                <c:pt idx="7">
                  <c:v>296.08800000000014</c:v>
                </c:pt>
                <c:pt idx="8">
                  <c:v>303.97200000000015</c:v>
                </c:pt>
                <c:pt idx="9">
                  <c:v>311.85600000000017</c:v>
                </c:pt>
                <c:pt idx="10">
                  <c:v>319.74000000000018</c:v>
                </c:pt>
                <c:pt idx="11">
                  <c:v>327.62400000000019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B-3A44-ADB8-D9B1FADF63A7}"/>
            </c:ext>
          </c:extLst>
        </c:ser>
        <c:ser>
          <c:idx val="3"/>
          <c:order val="3"/>
          <c:tx>
            <c:strRef>
              <c:f>gunes_matematigi!$T$5</c:f>
              <c:strCache>
                <c:ptCount val="1"/>
                <c:pt idx="0">
                  <c:v>Generation10000</c:v>
                </c:pt>
              </c:strCache>
            </c:strRef>
          </c:tx>
          <c:spPr>
            <a:ln w="381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gunes_matematigi!$T$6:$T$17</c:f>
              <c:numCache>
                <c:formatCode>General</c:formatCode>
                <c:ptCount val="12"/>
                <c:pt idx="0">
                  <c:v>240.90000000000003</c:v>
                </c:pt>
                <c:pt idx="1">
                  <c:v>256.66800000000001</c:v>
                </c:pt>
                <c:pt idx="2">
                  <c:v>272.43600000000004</c:v>
                </c:pt>
                <c:pt idx="3">
                  <c:v>288.20400000000006</c:v>
                </c:pt>
                <c:pt idx="4">
                  <c:v>303.97200000000009</c:v>
                </c:pt>
                <c:pt idx="5">
                  <c:v>319.74000000000012</c:v>
                </c:pt>
                <c:pt idx="6">
                  <c:v>335.50800000000015</c:v>
                </c:pt>
                <c:pt idx="7">
                  <c:v>351.27600000000018</c:v>
                </c:pt>
                <c:pt idx="8">
                  <c:v>367.04400000000021</c:v>
                </c:pt>
                <c:pt idx="9">
                  <c:v>382.81200000000024</c:v>
                </c:pt>
                <c:pt idx="10">
                  <c:v>398.58000000000027</c:v>
                </c:pt>
                <c:pt idx="11">
                  <c:v>414.3480000000003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B-3A44-ADB8-D9B1FADF63A7}"/>
            </c:ext>
          </c:extLst>
        </c:ser>
        <c:ser>
          <c:idx val="5"/>
          <c:order val="5"/>
          <c:tx>
            <c:strRef>
              <c:f>gunes_matematigi!$V$5</c:f>
              <c:strCache>
                <c:ptCount val="1"/>
                <c:pt idx="0">
                  <c:v>Generation20000</c:v>
                </c:pt>
              </c:strCache>
            </c:strRef>
          </c:tx>
          <c:spPr>
            <a:ln w="57150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gunes_matematigi!$V$6:$V$17</c:f>
              <c:numCache>
                <c:formatCode>General</c:formatCode>
                <c:ptCount val="12"/>
                <c:pt idx="0">
                  <c:v>240.90000000000003</c:v>
                </c:pt>
                <c:pt idx="1">
                  <c:v>272.43600000000004</c:v>
                </c:pt>
                <c:pt idx="2">
                  <c:v>303.97200000000004</c:v>
                </c:pt>
                <c:pt idx="3">
                  <c:v>335.50800000000004</c:v>
                </c:pt>
                <c:pt idx="4">
                  <c:v>367.04400000000004</c:v>
                </c:pt>
                <c:pt idx="5">
                  <c:v>398.58000000000004</c:v>
                </c:pt>
                <c:pt idx="6">
                  <c:v>430.11600000000004</c:v>
                </c:pt>
                <c:pt idx="7">
                  <c:v>461.65200000000004</c:v>
                </c:pt>
                <c:pt idx="8">
                  <c:v>493.18800000000005</c:v>
                </c:pt>
                <c:pt idx="9">
                  <c:v>524.72400000000005</c:v>
                </c:pt>
                <c:pt idx="10">
                  <c:v>556.26</c:v>
                </c:pt>
                <c:pt idx="11">
                  <c:v>587.79600000000005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9B-3A44-ADB8-D9B1FADF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91056"/>
        <c:axId val="921987168"/>
      </c:lineChart>
      <c:catAx>
        <c:axId val="92252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22976"/>
        <c:crosses val="autoZero"/>
        <c:auto val="1"/>
        <c:lblAlgn val="ctr"/>
        <c:lblOffset val="100"/>
        <c:noMultiLvlLbl val="0"/>
      </c:catAx>
      <c:valAx>
        <c:axId val="9225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21264"/>
        <c:crosses val="autoZero"/>
        <c:crossBetween val="between"/>
      </c:valAx>
      <c:valAx>
        <c:axId val="92198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91056"/>
        <c:crosses val="max"/>
        <c:crossBetween val="between"/>
      </c:valAx>
      <c:catAx>
        <c:axId val="92199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92198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29</xdr:row>
      <xdr:rowOff>76200</xdr:rowOff>
    </xdr:from>
    <xdr:to>
      <xdr:col>14</xdr:col>
      <xdr:colOff>317500</xdr:colOff>
      <xdr:row>49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E45B4-B5D1-1CF1-8709-B6B4143BD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29</xdr:row>
      <xdr:rowOff>177800</xdr:rowOff>
    </xdr:from>
    <xdr:to>
      <xdr:col>7</xdr:col>
      <xdr:colOff>520700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727FB-FFE1-9340-9B5E-496A98E28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30</xdr:row>
      <xdr:rowOff>127000</xdr:rowOff>
    </xdr:from>
    <xdr:to>
      <xdr:col>13</xdr:col>
      <xdr:colOff>355600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9B574-E857-7A41-845B-BB3B68195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36</xdr:row>
      <xdr:rowOff>25400</xdr:rowOff>
    </xdr:from>
    <xdr:to>
      <xdr:col>11</xdr:col>
      <xdr:colOff>127000</xdr:colOff>
      <xdr:row>49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EFB10-8A63-474B-9CBE-E7FCC192C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368300</xdr:colOff>
      <xdr:row>22</xdr:row>
      <xdr:rowOff>114300</xdr:rowOff>
    </xdr:from>
    <xdr:to>
      <xdr:col>17</xdr:col>
      <xdr:colOff>698500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10B2A6-0D1B-524C-83BC-68D563A5F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Downloads/Book1.xlsx" TargetMode="External"/><Relationship Id="rId1" Type="http://schemas.openxmlformats.org/officeDocument/2006/relationships/externalLinkPath" Target="/Users/bs/Download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Q5" t="str">
            <v>MW5000</v>
          </cell>
          <cell r="R5" t="str">
            <v>Generation5000</v>
          </cell>
          <cell r="S5" t="str">
            <v>MW10000</v>
          </cell>
          <cell r="T5" t="str">
            <v>Generation10000</v>
          </cell>
          <cell r="U5" t="str">
            <v>MW20000</v>
          </cell>
          <cell r="V5" t="str">
            <v>Generation20000</v>
          </cell>
        </row>
        <row r="6">
          <cell r="Q6">
            <v>50000</v>
          </cell>
          <cell r="R6">
            <v>240.90000000000003</v>
          </cell>
          <cell r="S6">
            <v>50000</v>
          </cell>
          <cell r="T6">
            <v>240.90000000000003</v>
          </cell>
          <cell r="U6">
            <v>50000</v>
          </cell>
          <cell r="V6">
            <v>240.90000000000003</v>
          </cell>
        </row>
        <row r="7">
          <cell r="Q7">
            <v>55000</v>
          </cell>
          <cell r="R7">
            <v>248.78400000000005</v>
          </cell>
          <cell r="S7">
            <v>60000</v>
          </cell>
          <cell r="T7">
            <v>256.66800000000001</v>
          </cell>
          <cell r="U7">
            <v>70000</v>
          </cell>
          <cell r="V7">
            <v>272.43600000000004</v>
          </cell>
        </row>
        <row r="8">
          <cell r="C8" t="str">
            <v>MW</v>
          </cell>
          <cell r="D8">
            <v>50000</v>
          </cell>
          <cell r="E8">
            <v>55000</v>
          </cell>
          <cell r="F8">
            <v>60000</v>
          </cell>
          <cell r="G8">
            <v>65000</v>
          </cell>
          <cell r="H8">
            <v>70000</v>
          </cell>
          <cell r="I8">
            <v>75000</v>
          </cell>
          <cell r="J8">
            <v>80000</v>
          </cell>
          <cell r="K8">
            <v>85000</v>
          </cell>
          <cell r="L8">
            <v>90000</v>
          </cell>
          <cell r="M8">
            <v>95000</v>
          </cell>
          <cell r="N8">
            <v>100000</v>
          </cell>
          <cell r="O8">
            <v>105000</v>
          </cell>
          <cell r="Q8">
            <v>60000</v>
          </cell>
          <cell r="R8">
            <v>256.66800000000006</v>
          </cell>
          <cell r="S8">
            <v>70000</v>
          </cell>
          <cell r="T8">
            <v>272.43600000000004</v>
          </cell>
          <cell r="U8">
            <v>90000</v>
          </cell>
          <cell r="V8">
            <v>303.97200000000004</v>
          </cell>
        </row>
        <row r="9">
          <cell r="C9" t="str">
            <v>Generation</v>
          </cell>
          <cell r="D9">
            <v>240.90000000000003</v>
          </cell>
          <cell r="E9">
            <v>248.78400000000005</v>
          </cell>
          <cell r="F9">
            <v>256.66800000000006</v>
          </cell>
          <cell r="G9">
            <v>264.55200000000008</v>
          </cell>
          <cell r="H9">
            <v>272.43600000000009</v>
          </cell>
          <cell r="I9">
            <v>280.32000000000011</v>
          </cell>
          <cell r="J9">
            <v>288.20400000000012</v>
          </cell>
          <cell r="K9">
            <v>296.08800000000014</v>
          </cell>
          <cell r="L9">
            <v>303.97200000000015</v>
          </cell>
          <cell r="M9">
            <v>311.85600000000017</v>
          </cell>
          <cell r="N9">
            <v>319.74000000000018</v>
          </cell>
          <cell r="O9">
            <v>327.62400000000019</v>
          </cell>
          <cell r="Q9">
            <v>65000</v>
          </cell>
          <cell r="R9">
            <v>264.55200000000008</v>
          </cell>
          <cell r="S9">
            <v>80000</v>
          </cell>
          <cell r="T9">
            <v>288.20400000000006</v>
          </cell>
          <cell r="U9">
            <v>110000</v>
          </cell>
          <cell r="V9">
            <v>335.50800000000004</v>
          </cell>
        </row>
        <row r="10">
          <cell r="Q10">
            <v>70000</v>
          </cell>
          <cell r="R10">
            <v>272.43600000000009</v>
          </cell>
          <cell r="S10">
            <v>90000</v>
          </cell>
          <cell r="T10">
            <v>303.97200000000009</v>
          </cell>
          <cell r="U10">
            <v>130000</v>
          </cell>
          <cell r="V10">
            <v>367.04400000000004</v>
          </cell>
        </row>
        <row r="11">
          <cell r="Q11">
            <v>75000</v>
          </cell>
          <cell r="R11">
            <v>280.32000000000011</v>
          </cell>
          <cell r="S11">
            <v>100000</v>
          </cell>
          <cell r="T11">
            <v>319.74000000000012</v>
          </cell>
          <cell r="U11">
            <v>150000</v>
          </cell>
          <cell r="V11">
            <v>398.58000000000004</v>
          </cell>
        </row>
        <row r="12">
          <cell r="Q12">
            <v>80000</v>
          </cell>
          <cell r="R12">
            <v>288.20400000000012</v>
          </cell>
          <cell r="S12">
            <v>110000</v>
          </cell>
          <cell r="T12">
            <v>335.50800000000015</v>
          </cell>
          <cell r="U12">
            <v>170000</v>
          </cell>
          <cell r="V12">
            <v>430.11600000000004</v>
          </cell>
        </row>
        <row r="13">
          <cell r="Q13">
            <v>85000</v>
          </cell>
          <cell r="R13">
            <v>296.08800000000014</v>
          </cell>
          <cell r="S13">
            <v>120000</v>
          </cell>
          <cell r="T13">
            <v>351.27600000000018</v>
          </cell>
          <cell r="U13">
            <v>190000</v>
          </cell>
          <cell r="V13">
            <v>461.65200000000004</v>
          </cell>
        </row>
        <row r="14">
          <cell r="Q14">
            <v>90000</v>
          </cell>
          <cell r="R14">
            <v>303.97200000000015</v>
          </cell>
          <cell r="S14">
            <v>130000</v>
          </cell>
          <cell r="T14">
            <v>367.04400000000021</v>
          </cell>
          <cell r="U14">
            <v>210000</v>
          </cell>
          <cell r="V14">
            <v>493.18800000000005</v>
          </cell>
        </row>
        <row r="15">
          <cell r="Q15">
            <v>95000</v>
          </cell>
          <cell r="R15">
            <v>311.85600000000017</v>
          </cell>
          <cell r="S15">
            <v>140000</v>
          </cell>
          <cell r="T15">
            <v>382.81200000000024</v>
          </cell>
          <cell r="U15">
            <v>230000</v>
          </cell>
          <cell r="V15">
            <v>524.72400000000005</v>
          </cell>
        </row>
        <row r="16">
          <cell r="C16" t="str">
            <v>MW</v>
          </cell>
          <cell r="D16">
            <v>50000</v>
          </cell>
          <cell r="E16">
            <v>60000</v>
          </cell>
          <cell r="F16">
            <v>70000</v>
          </cell>
          <cell r="G16">
            <v>80000</v>
          </cell>
          <cell r="H16">
            <v>90000</v>
          </cell>
          <cell r="I16">
            <v>100000</v>
          </cell>
          <cell r="J16">
            <v>110000</v>
          </cell>
          <cell r="K16">
            <v>120000</v>
          </cell>
          <cell r="L16">
            <v>130000</v>
          </cell>
          <cell r="M16">
            <v>140000</v>
          </cell>
          <cell r="N16">
            <v>150000</v>
          </cell>
          <cell r="O16">
            <v>160000</v>
          </cell>
          <cell r="Q16">
            <v>100000</v>
          </cell>
          <cell r="R16">
            <v>319.74000000000018</v>
          </cell>
          <cell r="S16">
            <v>150000</v>
          </cell>
          <cell r="T16">
            <v>398.58000000000027</v>
          </cell>
          <cell r="U16">
            <v>250000</v>
          </cell>
          <cell r="V16">
            <v>556.26</v>
          </cell>
        </row>
        <row r="17">
          <cell r="C17" t="str">
            <v>Generation</v>
          </cell>
          <cell r="D17">
            <v>240.90000000000003</v>
          </cell>
          <cell r="E17">
            <v>256.66800000000001</v>
          </cell>
          <cell r="F17">
            <v>272.43600000000004</v>
          </cell>
          <cell r="G17">
            <v>288.20400000000006</v>
          </cell>
          <cell r="H17">
            <v>303.97200000000009</v>
          </cell>
          <cell r="I17">
            <v>319.74000000000012</v>
          </cell>
          <cell r="J17">
            <v>335.50800000000015</v>
          </cell>
          <cell r="K17">
            <v>351.27600000000018</v>
          </cell>
          <cell r="L17">
            <v>367.04400000000021</v>
          </cell>
          <cell r="M17">
            <v>382.81200000000024</v>
          </cell>
          <cell r="N17">
            <v>398.58000000000027</v>
          </cell>
          <cell r="O17">
            <v>414.3480000000003</v>
          </cell>
          <cell r="Q17">
            <v>105000</v>
          </cell>
          <cell r="R17">
            <v>327.62400000000019</v>
          </cell>
          <cell r="S17">
            <v>160000</v>
          </cell>
          <cell r="T17">
            <v>414.3480000000003</v>
          </cell>
          <cell r="U17">
            <v>270000</v>
          </cell>
          <cell r="V17">
            <v>587.79600000000005</v>
          </cell>
        </row>
        <row r="24">
          <cell r="C24" t="str">
            <v>MW</v>
          </cell>
          <cell r="D24">
            <v>50000</v>
          </cell>
          <cell r="E24">
            <v>70000</v>
          </cell>
          <cell r="F24">
            <v>90000</v>
          </cell>
          <cell r="G24">
            <v>110000</v>
          </cell>
          <cell r="H24">
            <v>130000</v>
          </cell>
          <cell r="I24">
            <v>150000</v>
          </cell>
          <cell r="J24">
            <v>170000</v>
          </cell>
          <cell r="K24">
            <v>190000</v>
          </cell>
          <cell r="L24">
            <v>210000</v>
          </cell>
          <cell r="M24">
            <v>230000</v>
          </cell>
          <cell r="N24">
            <v>250000</v>
          </cell>
          <cell r="O24">
            <v>270000</v>
          </cell>
        </row>
        <row r="25">
          <cell r="C25" t="str">
            <v>Generation</v>
          </cell>
          <cell r="D25">
            <v>240.90000000000003</v>
          </cell>
          <cell r="E25">
            <v>272.43600000000004</v>
          </cell>
          <cell r="F25">
            <v>303.97200000000004</v>
          </cell>
          <cell r="G25">
            <v>335.50800000000004</v>
          </cell>
          <cell r="H25">
            <v>367.04400000000004</v>
          </cell>
          <cell r="I25">
            <v>398.58000000000004</v>
          </cell>
          <cell r="J25">
            <v>430.11600000000004</v>
          </cell>
          <cell r="K25">
            <v>461.65200000000004</v>
          </cell>
          <cell r="L25">
            <v>493.18800000000005</v>
          </cell>
          <cell r="M25">
            <v>524.72400000000005</v>
          </cell>
          <cell r="N25">
            <v>556.26</v>
          </cell>
          <cell r="O25">
            <v>587.79600000000005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B11" zoomScale="156" workbookViewId="0">
      <selection activeCell="O3" sqref="O3:O25"/>
    </sheetView>
  </sheetViews>
  <sheetFormatPr baseColWidth="10" defaultRowHeight="16" x14ac:dyDescent="0.2"/>
  <cols>
    <col min="1" max="1" width="14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">
      <c r="A2" t="s">
        <v>12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N2" t="s">
        <v>14</v>
      </c>
      <c r="O2" t="s">
        <v>15</v>
      </c>
    </row>
    <row r="3" spans="1:15" x14ac:dyDescent="0.2">
      <c r="A3">
        <v>2002</v>
      </c>
      <c r="B3">
        <v>23.538</v>
      </c>
      <c r="C3">
        <v>20.303999999999998</v>
      </c>
      <c r="D3">
        <v>28.294</v>
      </c>
      <c r="E3">
        <v>20.3</v>
      </c>
      <c r="F3">
        <v>5.3</v>
      </c>
      <c r="H3">
        <v>4.9370000000000003</v>
      </c>
      <c r="I3">
        <v>0.996</v>
      </c>
      <c r="J3">
        <v>0</v>
      </c>
      <c r="K3">
        <v>11.976000000000001</v>
      </c>
      <c r="L3">
        <v>0.29599999999999999</v>
      </c>
      <c r="M3">
        <v>2002</v>
      </c>
      <c r="N3" s="5">
        <f>SUM(B3:L3)</f>
        <v>115.94099999999999</v>
      </c>
      <c r="O3" s="6">
        <v>544.12400000000014</v>
      </c>
    </row>
    <row r="4" spans="1:15" x14ac:dyDescent="0.2">
      <c r="A4">
        <v>2003</v>
      </c>
      <c r="B4">
        <v>22.042000000000002</v>
      </c>
      <c r="C4">
        <v>20.867999999999999</v>
      </c>
      <c r="D4">
        <v>28.67</v>
      </c>
      <c r="E4">
        <v>19.5</v>
      </c>
      <c r="F4">
        <v>5.0999999999999996</v>
      </c>
      <c r="H4">
        <v>4.9530000000000003</v>
      </c>
      <c r="I4">
        <v>1.1200000000000001</v>
      </c>
      <c r="J4">
        <v>0</v>
      </c>
      <c r="K4">
        <v>14.381</v>
      </c>
      <c r="L4">
        <v>0.435</v>
      </c>
      <c r="M4">
        <v>2003</v>
      </c>
      <c r="N4" s="5">
        <f t="shared" ref="N4:N25" si="0">SUM(B4:L4)</f>
        <v>117.069</v>
      </c>
      <c r="O4" s="5">
        <v>564.94399999999985</v>
      </c>
    </row>
    <row r="5" spans="1:15" x14ac:dyDescent="0.2">
      <c r="A5">
        <v>2004</v>
      </c>
      <c r="B5">
        <v>21.443000000000001</v>
      </c>
      <c r="C5">
        <v>20.774000000000001</v>
      </c>
      <c r="D5">
        <v>30.361999999999998</v>
      </c>
      <c r="E5">
        <v>19.399999999999999</v>
      </c>
      <c r="F5">
        <v>5.6</v>
      </c>
      <c r="H5">
        <v>5.1859999999999999</v>
      </c>
      <c r="I5">
        <v>1.323</v>
      </c>
      <c r="J5">
        <v>0</v>
      </c>
      <c r="K5">
        <v>16.419</v>
      </c>
      <c r="L5">
        <v>1.105</v>
      </c>
      <c r="M5">
        <v>2004</v>
      </c>
      <c r="N5" s="5">
        <f t="shared" si="0"/>
        <v>121.61199999999998</v>
      </c>
      <c r="O5" s="5">
        <v>572.54499999999996</v>
      </c>
    </row>
    <row r="6" spans="1:15" x14ac:dyDescent="0.2">
      <c r="A6">
        <v>2005</v>
      </c>
      <c r="B6">
        <v>21.343</v>
      </c>
      <c r="C6">
        <v>20.68</v>
      </c>
      <c r="D6">
        <v>27.635999999999999</v>
      </c>
      <c r="E6">
        <v>20.6</v>
      </c>
      <c r="F6">
        <v>5.5</v>
      </c>
      <c r="H6">
        <v>5.21</v>
      </c>
      <c r="I6">
        <v>1.879</v>
      </c>
      <c r="J6">
        <v>0</v>
      </c>
      <c r="K6">
        <v>18.248000000000001</v>
      </c>
      <c r="L6">
        <v>2.056</v>
      </c>
      <c r="M6">
        <v>2005</v>
      </c>
      <c r="N6" s="5">
        <f t="shared" si="0"/>
        <v>123.15199999999999</v>
      </c>
      <c r="O6" s="5">
        <v>575.96799999999996</v>
      </c>
    </row>
    <row r="7" spans="1:15" x14ac:dyDescent="0.2">
      <c r="A7">
        <v>2006</v>
      </c>
      <c r="B7">
        <v>21.143999999999998</v>
      </c>
      <c r="C7">
        <v>20.492000000000001</v>
      </c>
      <c r="D7">
        <v>26.978000000000002</v>
      </c>
      <c r="E7">
        <v>21.2</v>
      </c>
      <c r="F7">
        <v>5.5</v>
      </c>
      <c r="H7">
        <v>5.1929999999999996</v>
      </c>
      <c r="I7">
        <v>2.1589999999999998</v>
      </c>
      <c r="J7">
        <v>0</v>
      </c>
      <c r="K7">
        <v>20.474</v>
      </c>
      <c r="L7">
        <v>2.899</v>
      </c>
      <c r="M7">
        <v>2006</v>
      </c>
      <c r="N7" s="5">
        <f t="shared" si="0"/>
        <v>126.03900000000002</v>
      </c>
      <c r="O7" s="5">
        <v>592.35400000000004</v>
      </c>
    </row>
    <row r="8" spans="1:15" x14ac:dyDescent="0.2">
      <c r="A8">
        <v>2007</v>
      </c>
      <c r="B8">
        <v>21.244</v>
      </c>
      <c r="C8">
        <v>21.15</v>
      </c>
      <c r="D8">
        <v>27.542000000000002</v>
      </c>
      <c r="E8">
        <v>21.3</v>
      </c>
      <c r="F8">
        <v>5.4</v>
      </c>
      <c r="H8">
        <v>5.1369999999999996</v>
      </c>
      <c r="I8">
        <v>2.9390000000000001</v>
      </c>
      <c r="J8">
        <v>0</v>
      </c>
      <c r="K8">
        <v>22.116</v>
      </c>
      <c r="L8">
        <v>4.17</v>
      </c>
      <c r="M8">
        <v>2007</v>
      </c>
      <c r="N8" s="5">
        <f t="shared" si="0"/>
        <v>130.99800000000002</v>
      </c>
      <c r="O8" s="5">
        <v>594.11500000000012</v>
      </c>
    </row>
    <row r="9" spans="1:15" x14ac:dyDescent="0.2">
      <c r="A9">
        <v>2008</v>
      </c>
      <c r="B9">
        <v>21.542999999999999</v>
      </c>
      <c r="C9">
        <v>21.056000000000001</v>
      </c>
      <c r="D9">
        <v>27.824000000000002</v>
      </c>
      <c r="E9">
        <v>22.8</v>
      </c>
      <c r="F9">
        <v>5.4</v>
      </c>
      <c r="H9">
        <v>5.1639999999999997</v>
      </c>
      <c r="I9">
        <v>3.6469999999999998</v>
      </c>
      <c r="J9">
        <v>0</v>
      </c>
      <c r="K9">
        <v>22.794</v>
      </c>
      <c r="L9">
        <v>6.12</v>
      </c>
      <c r="M9">
        <v>2008</v>
      </c>
      <c r="N9" s="5">
        <f t="shared" si="0"/>
        <v>136.34800000000001</v>
      </c>
      <c r="O9" s="5">
        <v>595.71199999999988</v>
      </c>
    </row>
    <row r="10" spans="1:15" x14ac:dyDescent="0.2">
      <c r="A10">
        <v>2009</v>
      </c>
      <c r="B10">
        <v>21.443000000000001</v>
      </c>
      <c r="C10">
        <v>21.056000000000001</v>
      </c>
      <c r="D10">
        <v>27.26</v>
      </c>
      <c r="E10">
        <v>23.1</v>
      </c>
      <c r="F10">
        <v>5.2</v>
      </c>
      <c r="H10">
        <v>5.34</v>
      </c>
      <c r="I10">
        <v>4.0060000000000002</v>
      </c>
      <c r="J10">
        <v>3.5000000000000003E-2</v>
      </c>
      <c r="K10">
        <v>25.696999999999999</v>
      </c>
      <c r="L10">
        <v>10.566000000000001</v>
      </c>
      <c r="M10">
        <v>2009</v>
      </c>
      <c r="N10" s="5">
        <f t="shared" si="0"/>
        <v>143.703</v>
      </c>
      <c r="O10" s="5">
        <v>553.56600000000003</v>
      </c>
    </row>
    <row r="11" spans="1:15" x14ac:dyDescent="0.2">
      <c r="A11">
        <v>2010</v>
      </c>
      <c r="B11">
        <v>21.443000000000001</v>
      </c>
      <c r="C11">
        <v>21.338000000000001</v>
      </c>
      <c r="D11">
        <v>28.388000000000002</v>
      </c>
      <c r="E11">
        <v>23.8</v>
      </c>
      <c r="F11">
        <v>5.9</v>
      </c>
      <c r="H11">
        <v>5.407</v>
      </c>
      <c r="I11">
        <v>4.3710000000000004</v>
      </c>
      <c r="J11">
        <v>0.08</v>
      </c>
      <c r="K11">
        <v>26.823</v>
      </c>
      <c r="L11">
        <v>18.006</v>
      </c>
      <c r="M11">
        <v>2010</v>
      </c>
      <c r="N11" s="5">
        <f t="shared" si="0"/>
        <v>155.55600000000001</v>
      </c>
      <c r="O11" s="5">
        <v>588.62599999999998</v>
      </c>
    </row>
    <row r="12" spans="1:15" x14ac:dyDescent="0.2">
      <c r="A12">
        <v>2011</v>
      </c>
      <c r="B12">
        <v>12.068</v>
      </c>
      <c r="C12">
        <v>19.847000000000001</v>
      </c>
      <c r="D12">
        <v>25.724</v>
      </c>
      <c r="E12">
        <v>27.248999999999999</v>
      </c>
      <c r="F12">
        <v>4.1660000000000004</v>
      </c>
      <c r="G12">
        <v>3.2069999999999999</v>
      </c>
      <c r="H12">
        <v>5.3079999999999998</v>
      </c>
      <c r="I12">
        <v>5.593</v>
      </c>
      <c r="J12">
        <v>0.188</v>
      </c>
      <c r="K12">
        <v>28.579000000000001</v>
      </c>
      <c r="L12">
        <v>25.428999999999998</v>
      </c>
      <c r="M12">
        <v>2011</v>
      </c>
      <c r="N12" s="5">
        <f t="shared" si="0"/>
        <v>157.358</v>
      </c>
      <c r="O12" s="5">
        <v>571.1</v>
      </c>
    </row>
    <row r="13" spans="1:15" x14ac:dyDescent="0.2">
      <c r="A13">
        <v>2012</v>
      </c>
      <c r="B13">
        <v>12.068</v>
      </c>
      <c r="C13">
        <v>21.015999999999998</v>
      </c>
      <c r="D13">
        <v>25.177</v>
      </c>
      <c r="E13">
        <v>27.378</v>
      </c>
      <c r="F13">
        <v>4.1360000000000001</v>
      </c>
      <c r="G13">
        <v>3.2069999999999999</v>
      </c>
      <c r="H13">
        <v>5.282</v>
      </c>
      <c r="I13">
        <v>6.2220000000000004</v>
      </c>
      <c r="J13">
        <v>0.26800000000000002</v>
      </c>
      <c r="K13">
        <v>30.556000000000001</v>
      </c>
      <c r="L13">
        <v>33.033000000000001</v>
      </c>
      <c r="M13">
        <v>2012</v>
      </c>
      <c r="N13" s="5">
        <f t="shared" si="0"/>
        <v>168.34299999999996</v>
      </c>
      <c r="O13" s="5">
        <v>586.44199999999989</v>
      </c>
    </row>
    <row r="14" spans="1:15" x14ac:dyDescent="0.2">
      <c r="A14">
        <v>2013</v>
      </c>
      <c r="B14">
        <v>12.068</v>
      </c>
      <c r="C14">
        <v>20.956</v>
      </c>
      <c r="D14">
        <v>25.963999999999999</v>
      </c>
      <c r="E14">
        <v>28.388999999999999</v>
      </c>
      <c r="F14">
        <v>4.1360000000000001</v>
      </c>
      <c r="G14">
        <v>3.1030000000000002</v>
      </c>
      <c r="H14">
        <v>5.4379999999999997</v>
      </c>
      <c r="I14">
        <v>6.5819999999999999</v>
      </c>
      <c r="J14">
        <v>0.50800000000000001</v>
      </c>
      <c r="K14">
        <v>32.969000000000001</v>
      </c>
      <c r="L14">
        <v>36.71</v>
      </c>
      <c r="M14">
        <v>2013</v>
      </c>
      <c r="N14" s="5">
        <f t="shared" si="0"/>
        <v>176.82299999999998</v>
      </c>
      <c r="O14" s="5">
        <v>595.48899999999992</v>
      </c>
    </row>
    <row r="15" spans="1:15" x14ac:dyDescent="0.2">
      <c r="A15">
        <v>2014</v>
      </c>
      <c r="B15">
        <v>12.068</v>
      </c>
      <c r="C15">
        <v>20.818000000000001</v>
      </c>
      <c r="D15">
        <v>26.21</v>
      </c>
      <c r="E15">
        <v>29.018999999999998</v>
      </c>
      <c r="F15">
        <v>4.2359999999999998</v>
      </c>
      <c r="G15">
        <v>3.1549999999999998</v>
      </c>
      <c r="H15">
        <v>5.5750000000000002</v>
      </c>
      <c r="I15">
        <v>6.7990000000000004</v>
      </c>
      <c r="J15">
        <v>0.99399999999999999</v>
      </c>
      <c r="K15">
        <v>37.619999999999997</v>
      </c>
      <c r="L15">
        <v>37.9</v>
      </c>
      <c r="M15">
        <v>2014</v>
      </c>
      <c r="N15" s="5">
        <f t="shared" si="0"/>
        <v>184.39400000000003</v>
      </c>
      <c r="O15" s="5">
        <v>585.03399999999988</v>
      </c>
    </row>
    <row r="16" spans="1:15" x14ac:dyDescent="0.2">
      <c r="A16">
        <v>2015</v>
      </c>
      <c r="B16">
        <v>10.8</v>
      </c>
      <c r="C16">
        <v>21.419</v>
      </c>
      <c r="D16">
        <v>28.654</v>
      </c>
      <c r="E16">
        <v>28.359000000000002</v>
      </c>
      <c r="F16">
        <v>4.1959999999999997</v>
      </c>
      <c r="G16">
        <v>3.16</v>
      </c>
      <c r="H16">
        <v>5.4749999999999996</v>
      </c>
      <c r="I16">
        <v>7.0339999999999998</v>
      </c>
      <c r="J16">
        <v>3.2829999999999999</v>
      </c>
      <c r="K16">
        <v>41.296999999999997</v>
      </c>
      <c r="L16">
        <v>39.223999999999997</v>
      </c>
      <c r="M16">
        <v>2015</v>
      </c>
      <c r="N16" s="5">
        <f t="shared" si="0"/>
        <v>192.90099999999998</v>
      </c>
      <c r="O16" s="5">
        <v>604.47500000000002</v>
      </c>
    </row>
    <row r="17" spans="1:17" x14ac:dyDescent="0.2">
      <c r="A17">
        <v>2016</v>
      </c>
      <c r="B17">
        <v>10.8</v>
      </c>
      <c r="C17">
        <v>21.273</v>
      </c>
      <c r="D17">
        <v>27.434999999999999</v>
      </c>
      <c r="E17">
        <v>29.449000000000002</v>
      </c>
      <c r="F17">
        <v>4.593</v>
      </c>
      <c r="G17">
        <v>3.2610000000000001</v>
      </c>
      <c r="H17">
        <v>5.4930000000000003</v>
      </c>
      <c r="I17">
        <v>7.2590000000000003</v>
      </c>
      <c r="J17">
        <v>4.1520000000000001</v>
      </c>
      <c r="K17">
        <v>45.283000000000001</v>
      </c>
      <c r="L17">
        <v>40.679000000000002</v>
      </c>
      <c r="M17">
        <v>2016</v>
      </c>
      <c r="N17" s="5">
        <f t="shared" si="0"/>
        <v>199.67699999999999</v>
      </c>
      <c r="O17" s="5">
        <v>608.7879999999999</v>
      </c>
    </row>
    <row r="18" spans="1:17" x14ac:dyDescent="0.2">
      <c r="A18">
        <v>2017</v>
      </c>
      <c r="B18">
        <v>10.8</v>
      </c>
      <c r="C18">
        <v>20.859000000000002</v>
      </c>
      <c r="D18">
        <v>24.042000000000002</v>
      </c>
      <c r="E18">
        <v>29.762</v>
      </c>
      <c r="F18">
        <v>4.4160000000000004</v>
      </c>
      <c r="G18">
        <v>3.2610000000000001</v>
      </c>
      <c r="H18">
        <v>4.782</v>
      </c>
      <c r="I18">
        <v>7.5659999999999998</v>
      </c>
      <c r="J18">
        <v>5.4059999999999997</v>
      </c>
      <c r="K18">
        <v>50.173999999999999</v>
      </c>
      <c r="L18">
        <v>42.292999999999999</v>
      </c>
      <c r="M18">
        <v>2017</v>
      </c>
      <c r="N18" s="5">
        <f t="shared" si="0"/>
        <v>203.36100000000002</v>
      </c>
      <c r="O18" s="5">
        <v>612.83799999999997</v>
      </c>
    </row>
    <row r="19" spans="1:17" x14ac:dyDescent="0.2">
      <c r="A19">
        <v>2018</v>
      </c>
      <c r="B19">
        <v>9.516</v>
      </c>
      <c r="C19">
        <v>20.902999999999999</v>
      </c>
      <c r="D19">
        <v>23.815999999999999</v>
      </c>
      <c r="E19">
        <v>30.13</v>
      </c>
      <c r="F19">
        <v>4.375</v>
      </c>
      <c r="G19">
        <v>3.3039999999999998</v>
      </c>
      <c r="H19">
        <v>4.8369999999999997</v>
      </c>
      <c r="I19">
        <v>7.9930000000000003</v>
      </c>
      <c r="J19">
        <v>6.3929999999999998</v>
      </c>
      <c r="K19">
        <v>52.328000000000003</v>
      </c>
      <c r="L19">
        <v>45.207000000000001</v>
      </c>
      <c r="M19">
        <v>2018</v>
      </c>
      <c r="N19" s="5">
        <f t="shared" si="0"/>
        <v>208.80199999999999</v>
      </c>
      <c r="O19" s="5">
        <v>602.08699999999988</v>
      </c>
    </row>
    <row r="20" spans="1:17" x14ac:dyDescent="0.2">
      <c r="A20">
        <v>2019</v>
      </c>
      <c r="B20">
        <v>9.516</v>
      </c>
      <c r="C20">
        <v>20.902999999999999</v>
      </c>
      <c r="D20">
        <v>22.67</v>
      </c>
      <c r="E20">
        <v>30.071999999999999</v>
      </c>
      <c r="F20">
        <v>4.375</v>
      </c>
      <c r="G20">
        <v>3.3220000000000001</v>
      </c>
      <c r="H20">
        <v>4.8490000000000002</v>
      </c>
      <c r="I20">
        <v>8.3369999999999997</v>
      </c>
      <c r="J20">
        <v>7.5549999999999997</v>
      </c>
      <c r="K20">
        <v>53.186999999999998</v>
      </c>
      <c r="L20">
        <v>48.863999999999997</v>
      </c>
      <c r="M20">
        <v>2019</v>
      </c>
      <c r="N20" s="5">
        <f t="shared" si="0"/>
        <v>213.65</v>
      </c>
      <c r="O20" s="5">
        <v>573.33200000000011</v>
      </c>
    </row>
    <row r="21" spans="1:17" x14ac:dyDescent="0.2">
      <c r="A21">
        <v>2020</v>
      </c>
      <c r="B21">
        <v>8.1140000000000008</v>
      </c>
      <c r="C21">
        <v>20.856999999999999</v>
      </c>
      <c r="D21">
        <v>23.742000000000001</v>
      </c>
      <c r="E21">
        <v>32.536000000000001</v>
      </c>
      <c r="F21">
        <v>4.8570000000000002</v>
      </c>
      <c r="G21">
        <v>2.9740000000000002</v>
      </c>
      <c r="H21">
        <v>4.9569999999999999</v>
      </c>
      <c r="I21">
        <v>8.7210000000000001</v>
      </c>
      <c r="J21">
        <v>7.8739999999999997</v>
      </c>
      <c r="K21">
        <v>54.244</v>
      </c>
      <c r="L21">
        <v>54.442</v>
      </c>
      <c r="M21">
        <v>2020</v>
      </c>
      <c r="N21" s="5">
        <f t="shared" si="0"/>
        <v>223.31799999999998</v>
      </c>
      <c r="O21" s="5">
        <v>542.53000000000009</v>
      </c>
    </row>
    <row r="22" spans="1:17" x14ac:dyDescent="0.2">
      <c r="A22">
        <v>2021</v>
      </c>
      <c r="B22">
        <v>8.1140000000000008</v>
      </c>
      <c r="C22">
        <v>19.812000000000001</v>
      </c>
      <c r="D22">
        <v>19.105</v>
      </c>
      <c r="E22">
        <v>32.128</v>
      </c>
      <c r="F22">
        <v>5.0940000000000003</v>
      </c>
      <c r="G22">
        <v>2.9140000000000001</v>
      </c>
      <c r="H22">
        <v>4.9459999999999997</v>
      </c>
      <c r="I22">
        <v>8.8460000000000001</v>
      </c>
      <c r="J22">
        <v>7.8739999999999997</v>
      </c>
      <c r="K22">
        <v>55.875</v>
      </c>
      <c r="L22">
        <v>60.152999999999999</v>
      </c>
      <c r="M22">
        <v>2021</v>
      </c>
      <c r="N22" s="5">
        <f t="shared" si="0"/>
        <v>224.86099999999999</v>
      </c>
      <c r="O22" s="5">
        <v>555.94599999999991</v>
      </c>
    </row>
    <row r="23" spans="1:17" x14ac:dyDescent="0.2">
      <c r="A23">
        <v>2022</v>
      </c>
      <c r="B23">
        <v>4.056</v>
      </c>
      <c r="C23">
        <v>18.574000000000002</v>
      </c>
      <c r="D23">
        <v>18.672000000000001</v>
      </c>
      <c r="E23">
        <v>35.112000000000002</v>
      </c>
      <c r="F23">
        <v>5.1020000000000003</v>
      </c>
      <c r="G23">
        <v>3.2</v>
      </c>
      <c r="H23">
        <v>4.9000000000000004</v>
      </c>
      <c r="I23">
        <v>8.9060000000000006</v>
      </c>
      <c r="J23">
        <v>8.2159999999999993</v>
      </c>
      <c r="K23">
        <v>57.98</v>
      </c>
      <c r="L23">
        <v>67.718999999999994</v>
      </c>
      <c r="M23">
        <v>2022</v>
      </c>
      <c r="N23" s="5">
        <f t="shared" si="0"/>
        <v>232.43700000000001</v>
      </c>
      <c r="O23" s="5">
        <v>544.28300000000002</v>
      </c>
    </row>
    <row r="24" spans="1:17" x14ac:dyDescent="0.2">
      <c r="A24">
        <v>2023</v>
      </c>
      <c r="B24">
        <v>0</v>
      </c>
      <c r="C24">
        <v>18.454000000000001</v>
      </c>
      <c r="D24">
        <v>18.574000000000002</v>
      </c>
      <c r="E24">
        <v>36.639000000000003</v>
      </c>
      <c r="F24">
        <v>5.0369999999999999</v>
      </c>
      <c r="G24">
        <v>3.2</v>
      </c>
      <c r="H24">
        <v>6.4390000000000001</v>
      </c>
      <c r="I24">
        <v>8.9540000000000006</v>
      </c>
      <c r="J24">
        <v>8.4730000000000008</v>
      </c>
      <c r="K24">
        <v>60.98</v>
      </c>
      <c r="L24">
        <v>83.019000000000005</v>
      </c>
      <c r="M24">
        <v>2023</v>
      </c>
      <c r="N24" s="5">
        <f t="shared" si="0"/>
        <v>249.76900000000003</v>
      </c>
      <c r="O24" s="5">
        <v>487.82800000000009</v>
      </c>
    </row>
    <row r="25" spans="1:17" x14ac:dyDescent="0.2">
      <c r="A25">
        <v>2024</v>
      </c>
      <c r="B25">
        <v>0</v>
      </c>
      <c r="C25">
        <v>15.19</v>
      </c>
      <c r="D25">
        <v>16.003</v>
      </c>
      <c r="E25">
        <v>36.664000000000001</v>
      </c>
      <c r="F25">
        <v>4.4420000000000002</v>
      </c>
      <c r="G25">
        <v>3.1709999999999998</v>
      </c>
      <c r="H25">
        <v>6.4390000000000001</v>
      </c>
      <c r="I25">
        <v>9.0649999999999995</v>
      </c>
      <c r="J25">
        <v>9.2149999999999999</v>
      </c>
      <c r="K25">
        <v>63.537999999999997</v>
      </c>
      <c r="L25">
        <v>99.197999999999993</v>
      </c>
      <c r="M25">
        <v>2024</v>
      </c>
      <c r="N25" s="5">
        <f t="shared" si="0"/>
        <v>262.92500000000001</v>
      </c>
      <c r="O25" s="5">
        <v>469.30599999999998</v>
      </c>
      <c r="P25" s="2">
        <f>N25/N3-1</f>
        <v>1.2677482512657301</v>
      </c>
      <c r="Q25" s="2">
        <f>O25/O3-1</f>
        <v>-0.1375017459255613</v>
      </c>
    </row>
  </sheetData>
  <pageMargins left="0.7" right="0.7" top="0.75" bottom="0.75" header="0.3" footer="0.3"/>
  <ignoredErrors>
    <ignoredError sqref="A1:L2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4949-27C4-774C-9D26-7888702FD60C}">
  <dimension ref="A1:AF38"/>
  <sheetViews>
    <sheetView topLeftCell="D1" workbookViewId="0">
      <selection activeCell="AE15" sqref="AE15:AE37"/>
    </sheetView>
  </sheetViews>
  <sheetFormatPr baseColWidth="10" defaultRowHeight="16" x14ac:dyDescent="0.2"/>
  <cols>
    <col min="1" max="1" width="14.83203125" customWidth="1"/>
  </cols>
  <sheetData>
    <row r="1" spans="1:32" x14ac:dyDescent="0.2">
      <c r="A1" t="s">
        <v>0</v>
      </c>
      <c r="B1" t="s">
        <v>16</v>
      </c>
      <c r="C1" t="s">
        <v>1</v>
      </c>
      <c r="D1" t="s">
        <v>17</v>
      </c>
      <c r="E1" t="s">
        <v>8</v>
      </c>
      <c r="F1" t="s">
        <v>18</v>
      </c>
      <c r="G1" t="s">
        <v>19</v>
      </c>
      <c r="H1" t="s">
        <v>2</v>
      </c>
      <c r="I1" t="s">
        <v>20</v>
      </c>
      <c r="J1" t="s">
        <v>21</v>
      </c>
      <c r="K1" t="s">
        <v>22</v>
      </c>
      <c r="L1" t="s">
        <v>3</v>
      </c>
      <c r="M1" t="s">
        <v>23</v>
      </c>
      <c r="N1" t="s">
        <v>24</v>
      </c>
      <c r="O1" t="s">
        <v>5</v>
      </c>
      <c r="P1" t="s">
        <v>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9</v>
      </c>
      <c r="Y1" t="s">
        <v>10</v>
      </c>
      <c r="Z1" t="s">
        <v>32</v>
      </c>
      <c r="AA1" t="s">
        <v>33</v>
      </c>
      <c r="AB1" t="s">
        <v>34</v>
      </c>
      <c r="AC1" t="s">
        <v>35</v>
      </c>
    </row>
    <row r="2" spans="1:32" x14ac:dyDescent="0.2">
      <c r="A2" t="s">
        <v>12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</row>
    <row r="3" spans="1:32" x14ac:dyDescent="0.2">
      <c r="A3">
        <v>1990</v>
      </c>
      <c r="B3">
        <v>0.8</v>
      </c>
      <c r="C3">
        <v>144.55099999999999</v>
      </c>
      <c r="D3">
        <v>19.431999999999999</v>
      </c>
      <c r="H3">
        <v>157.393</v>
      </c>
      <c r="L3">
        <v>129.50800000000001</v>
      </c>
      <c r="O3">
        <v>9.9139999999999997</v>
      </c>
      <c r="P3">
        <v>34.430999999999997</v>
      </c>
      <c r="U3">
        <v>17.719000000000001</v>
      </c>
      <c r="AC3">
        <v>512.42700000000002</v>
      </c>
      <c r="AD3">
        <f>SUM(C3:AB3)</f>
        <v>512.94799999999998</v>
      </c>
      <c r="AE3">
        <v>512.94799999999998</v>
      </c>
    </row>
    <row r="4" spans="1:32" x14ac:dyDescent="0.2">
      <c r="A4">
        <v>1991</v>
      </c>
      <c r="B4">
        <v>-0.6</v>
      </c>
      <c r="C4">
        <v>139.71600000000001</v>
      </c>
      <c r="D4">
        <v>15.634</v>
      </c>
      <c r="E4">
        <v>0.27500000000000002</v>
      </c>
      <c r="H4">
        <v>145.78800000000001</v>
      </c>
      <c r="L4">
        <v>137.786</v>
      </c>
      <c r="O4">
        <v>13.586</v>
      </c>
      <c r="P4">
        <v>34.814999999999998</v>
      </c>
      <c r="U4">
        <v>10.394</v>
      </c>
      <c r="V4">
        <v>0.89200000000000002</v>
      </c>
      <c r="W4">
        <v>0.89200000000000002</v>
      </c>
      <c r="Y4">
        <v>9.8000000000000004E-2</v>
      </c>
      <c r="AC4">
        <v>497.68</v>
      </c>
      <c r="AD4">
        <f t="shared" ref="AD4:AD38" si="0">SUM(C4:AB4)</f>
        <v>499.87600000000003</v>
      </c>
      <c r="AE4">
        <v>499.87600000000003</v>
      </c>
    </row>
    <row r="5" spans="1:32" x14ac:dyDescent="0.2">
      <c r="A5">
        <v>1992</v>
      </c>
      <c r="B5">
        <v>-5.3</v>
      </c>
      <c r="C5">
        <v>150.52199999999999</v>
      </c>
      <c r="D5">
        <v>18.381</v>
      </c>
      <c r="E5">
        <v>0.27500000000000002</v>
      </c>
      <c r="H5">
        <v>142.28899999999999</v>
      </c>
      <c r="L5">
        <v>130.52000000000001</v>
      </c>
      <c r="O5">
        <v>12.118</v>
      </c>
      <c r="P5">
        <v>31.65</v>
      </c>
      <c r="U5">
        <v>10.356</v>
      </c>
      <c r="V5">
        <v>0.92900000000000005</v>
      </c>
      <c r="W5">
        <v>0.92900000000000005</v>
      </c>
      <c r="Y5">
        <v>0.26900000000000002</v>
      </c>
      <c r="AC5">
        <v>491.49599999999998</v>
      </c>
      <c r="AD5">
        <f t="shared" si="0"/>
        <v>498.23799999999989</v>
      </c>
      <c r="AE5">
        <v>498.23799999999989</v>
      </c>
    </row>
    <row r="6" spans="1:32" x14ac:dyDescent="0.2">
      <c r="A6">
        <v>1993</v>
      </c>
      <c r="B6">
        <v>0.8</v>
      </c>
      <c r="C6">
        <v>145.499</v>
      </c>
      <c r="D6">
        <v>18.702000000000002</v>
      </c>
      <c r="E6">
        <v>0.36699999999999999</v>
      </c>
      <c r="H6">
        <v>135.84200000000001</v>
      </c>
      <c r="L6">
        <v>134.47499999999999</v>
      </c>
      <c r="O6">
        <v>9.2720000000000002</v>
      </c>
      <c r="P6">
        <v>31.457999999999998</v>
      </c>
      <c r="U6">
        <v>8.9930000000000003</v>
      </c>
      <c r="V6">
        <v>0.93</v>
      </c>
      <c r="W6">
        <v>0.93</v>
      </c>
      <c r="Y6">
        <v>0.58799999999999997</v>
      </c>
      <c r="AC6">
        <v>486.49599999999998</v>
      </c>
      <c r="AD6">
        <f t="shared" si="0"/>
        <v>487.05600000000004</v>
      </c>
      <c r="AE6">
        <v>487.05600000000004</v>
      </c>
    </row>
    <row r="7" spans="1:32" x14ac:dyDescent="0.2">
      <c r="A7">
        <v>1994</v>
      </c>
      <c r="B7">
        <v>2.2999999999999998</v>
      </c>
      <c r="C7">
        <v>143.31800000000001</v>
      </c>
      <c r="D7">
        <v>19.920000000000002</v>
      </c>
      <c r="E7">
        <v>0.55000000000000004</v>
      </c>
      <c r="H7">
        <v>134.553</v>
      </c>
      <c r="L7">
        <v>133.00299999999999</v>
      </c>
      <c r="O7">
        <v>9.2720000000000002</v>
      </c>
      <c r="P7">
        <v>34.622999999999998</v>
      </c>
      <c r="U7">
        <v>10.089</v>
      </c>
      <c r="V7">
        <v>0.96199999999999997</v>
      </c>
      <c r="W7">
        <v>0.96199999999999997</v>
      </c>
      <c r="Y7">
        <v>0.89100000000000001</v>
      </c>
      <c r="AC7">
        <v>489.05200000000002</v>
      </c>
      <c r="AD7">
        <f t="shared" si="0"/>
        <v>488.14299999999997</v>
      </c>
      <c r="AE7">
        <v>488.14299999999997</v>
      </c>
    </row>
    <row r="8" spans="1:32" x14ac:dyDescent="0.2">
      <c r="A8">
        <v>1995</v>
      </c>
      <c r="B8">
        <v>4.8</v>
      </c>
      <c r="C8">
        <v>146.06700000000001</v>
      </c>
      <c r="D8">
        <v>21.263000000000002</v>
      </c>
      <c r="E8">
        <v>0.64200000000000002</v>
      </c>
      <c r="H8">
        <v>131.32900000000001</v>
      </c>
      <c r="L8">
        <v>135.303</v>
      </c>
      <c r="O8">
        <v>8.3539999999999992</v>
      </c>
      <c r="P8">
        <v>39.417999999999999</v>
      </c>
      <c r="U8">
        <v>9.8719999999999999</v>
      </c>
      <c r="V8">
        <v>0.99399999999999999</v>
      </c>
      <c r="W8">
        <v>0.99399999999999999</v>
      </c>
      <c r="Y8">
        <v>1.4710000000000001</v>
      </c>
      <c r="AC8">
        <v>498.93700000000001</v>
      </c>
      <c r="AD8">
        <f t="shared" si="0"/>
        <v>495.70700000000011</v>
      </c>
      <c r="AE8">
        <v>495.70700000000011</v>
      </c>
    </row>
    <row r="9" spans="1:32" x14ac:dyDescent="0.2">
      <c r="A9">
        <v>1996</v>
      </c>
      <c r="B9">
        <v>-5.3</v>
      </c>
      <c r="C9">
        <v>153.18899999999999</v>
      </c>
      <c r="D9">
        <v>18.562000000000001</v>
      </c>
      <c r="E9">
        <v>0.73399999999999999</v>
      </c>
      <c r="H9">
        <v>132.88499999999999</v>
      </c>
      <c r="L9">
        <v>140.441</v>
      </c>
      <c r="O9">
        <v>7.4930000000000003</v>
      </c>
      <c r="P9">
        <v>43.695999999999998</v>
      </c>
      <c r="U9">
        <v>9.5879999999999992</v>
      </c>
      <c r="V9">
        <v>0.98899999999999999</v>
      </c>
      <c r="W9">
        <v>0.98899999999999999</v>
      </c>
      <c r="Y9">
        <v>1.992</v>
      </c>
      <c r="AC9">
        <v>503.71199999999999</v>
      </c>
      <c r="AD9">
        <f t="shared" si="0"/>
        <v>510.55799999999999</v>
      </c>
      <c r="AE9">
        <v>510.55799999999999</v>
      </c>
    </row>
    <row r="10" spans="1:32" x14ac:dyDescent="0.2">
      <c r="A10">
        <v>1997</v>
      </c>
      <c r="B10">
        <v>-2.4</v>
      </c>
      <c r="C10">
        <v>161.44900000000001</v>
      </c>
      <c r="D10">
        <v>18.693999999999999</v>
      </c>
      <c r="E10">
        <v>0.82499999999999996</v>
      </c>
      <c r="H10">
        <v>130.518</v>
      </c>
      <c r="L10">
        <v>131.62700000000001</v>
      </c>
      <c r="O10">
        <v>6.7930000000000001</v>
      </c>
      <c r="P10">
        <v>46.131999999999998</v>
      </c>
      <c r="U10">
        <v>10.465</v>
      </c>
      <c r="V10">
        <v>1.0289999999999999</v>
      </c>
      <c r="W10">
        <v>1.0289999999999999</v>
      </c>
      <c r="Y10">
        <v>2.9079999999999999</v>
      </c>
      <c r="AC10">
        <v>507.58</v>
      </c>
      <c r="AD10">
        <f t="shared" si="0"/>
        <v>511.46899999999999</v>
      </c>
      <c r="AE10">
        <v>511.46899999999999</v>
      </c>
    </row>
    <row r="11" spans="1:32" x14ac:dyDescent="0.2">
      <c r="A11">
        <v>1998</v>
      </c>
      <c r="B11">
        <v>-0.63800000000000001</v>
      </c>
      <c r="C11">
        <v>153.17599999999999</v>
      </c>
      <c r="D11">
        <v>18.742999999999999</v>
      </c>
      <c r="E11">
        <v>1.0089999999999999</v>
      </c>
      <c r="H11">
        <v>128.38399999999999</v>
      </c>
      <c r="L11">
        <v>141.09700000000001</v>
      </c>
      <c r="O11">
        <v>6.1509999999999998</v>
      </c>
      <c r="P11">
        <v>48.667000000000002</v>
      </c>
      <c r="U11">
        <v>11.28</v>
      </c>
      <c r="V11">
        <v>1.1919999999999999</v>
      </c>
      <c r="W11">
        <v>1.1919999999999999</v>
      </c>
      <c r="Y11">
        <v>4.4009999999999998</v>
      </c>
      <c r="AC11">
        <v>513.23</v>
      </c>
      <c r="AD11">
        <f t="shared" si="0"/>
        <v>515.29199999999992</v>
      </c>
      <c r="AE11">
        <v>515.29199999999992</v>
      </c>
    </row>
    <row r="12" spans="1:32" x14ac:dyDescent="0.2">
      <c r="A12">
        <v>1999</v>
      </c>
      <c r="B12">
        <v>1</v>
      </c>
      <c r="C12">
        <v>161.142</v>
      </c>
      <c r="D12">
        <v>20.404</v>
      </c>
      <c r="E12">
        <v>1.101</v>
      </c>
      <c r="H12">
        <v>125.23699999999999</v>
      </c>
      <c r="L12">
        <v>131.608</v>
      </c>
      <c r="O12">
        <v>5.7830000000000004</v>
      </c>
      <c r="P12">
        <v>49.68</v>
      </c>
      <c r="U12">
        <v>13.119</v>
      </c>
      <c r="V12">
        <v>1.2809999999999999</v>
      </c>
      <c r="W12">
        <v>1.2809999999999999</v>
      </c>
      <c r="Y12">
        <v>5.42</v>
      </c>
      <c r="AC12">
        <v>515.69500000000005</v>
      </c>
      <c r="AD12">
        <f t="shared" si="0"/>
        <v>516.05600000000004</v>
      </c>
      <c r="AE12">
        <v>516.05600000000004</v>
      </c>
    </row>
    <row r="13" spans="1:32" x14ac:dyDescent="0.2">
      <c r="A13">
        <v>2000</v>
      </c>
      <c r="B13">
        <v>3.0579999999999998</v>
      </c>
      <c r="C13">
        <v>160.75899999999999</v>
      </c>
      <c r="D13">
        <v>24.561</v>
      </c>
      <c r="E13">
        <v>1.4670000000000001</v>
      </c>
      <c r="H13">
        <v>136.57900000000001</v>
      </c>
      <c r="L13">
        <v>131.62299999999999</v>
      </c>
      <c r="O13">
        <v>5.4160000000000004</v>
      </c>
      <c r="P13">
        <v>47.186999999999998</v>
      </c>
      <c r="U13">
        <v>14.875</v>
      </c>
      <c r="V13">
        <v>1.3260000000000001</v>
      </c>
      <c r="W13">
        <v>1.3580000000000001</v>
      </c>
      <c r="Y13">
        <v>9.3140000000000001</v>
      </c>
      <c r="AC13">
        <v>535.96600000000001</v>
      </c>
      <c r="AD13">
        <f t="shared" si="0"/>
        <v>534.46499999999992</v>
      </c>
      <c r="AE13">
        <v>534.46499999999992</v>
      </c>
    </row>
    <row r="14" spans="1:32" x14ac:dyDescent="0.2">
      <c r="A14">
        <v>2001</v>
      </c>
      <c r="B14">
        <v>-1.28</v>
      </c>
      <c r="C14">
        <v>162.37100000000001</v>
      </c>
      <c r="D14">
        <v>22.884</v>
      </c>
      <c r="E14">
        <v>3.0270000000000001</v>
      </c>
      <c r="H14">
        <v>142.565</v>
      </c>
      <c r="L14">
        <v>127.3</v>
      </c>
      <c r="O14">
        <v>5.6</v>
      </c>
      <c r="P14">
        <v>53.228999999999999</v>
      </c>
      <c r="U14">
        <v>13.802</v>
      </c>
      <c r="V14">
        <v>1.399</v>
      </c>
      <c r="W14">
        <v>1.369</v>
      </c>
      <c r="Y14">
        <v>10.294</v>
      </c>
      <c r="Z14">
        <v>0.1</v>
      </c>
      <c r="AC14">
        <v>541.09699999999998</v>
      </c>
      <c r="AD14">
        <f t="shared" si="0"/>
        <v>543.94000000000005</v>
      </c>
      <c r="AE14">
        <v>543.94000000000005</v>
      </c>
    </row>
    <row r="15" spans="1:32" s="1" customFormat="1" x14ac:dyDescent="0.2">
      <c r="A15" s="1">
        <v>2002</v>
      </c>
      <c r="B15" s="1">
        <v>0.68799999999999994</v>
      </c>
      <c r="C15" s="1">
        <v>156.209</v>
      </c>
      <c r="D15" s="1">
        <v>23.376999999999999</v>
      </c>
      <c r="F15" s="1">
        <v>3.7229999999999999</v>
      </c>
      <c r="G15" s="1">
        <v>0.40400000000000003</v>
      </c>
      <c r="I15" s="1">
        <v>140.54400000000001</v>
      </c>
      <c r="J15" s="1">
        <v>4.968</v>
      </c>
      <c r="M15" s="1">
        <v>111.42700000000001</v>
      </c>
      <c r="N15" s="1">
        <v>12.379</v>
      </c>
      <c r="O15" s="1">
        <v>7.9870000000000001</v>
      </c>
      <c r="Q15" s="1">
        <v>39.982999999999997</v>
      </c>
      <c r="R15" s="1">
        <v>14.013</v>
      </c>
      <c r="U15" s="1">
        <v>10.586</v>
      </c>
      <c r="V15" s="1">
        <v>1.399</v>
      </c>
      <c r="W15" s="1">
        <v>1.4350000000000001</v>
      </c>
      <c r="Y15" s="1">
        <v>15.49</v>
      </c>
      <c r="Z15" s="1">
        <v>0.2</v>
      </c>
      <c r="AC15" s="1">
        <v>543.178</v>
      </c>
      <c r="AD15">
        <f t="shared" si="0"/>
        <v>544.12400000000014</v>
      </c>
      <c r="AE15" s="1">
        <v>544.12400000000014</v>
      </c>
      <c r="AF15"/>
    </row>
    <row r="16" spans="1:32" x14ac:dyDescent="0.2">
      <c r="A16">
        <v>2003</v>
      </c>
      <c r="B16">
        <v>-3.27</v>
      </c>
      <c r="C16">
        <v>156.45599999999999</v>
      </c>
      <c r="D16">
        <v>18.071999999999999</v>
      </c>
      <c r="F16">
        <v>5.6820000000000004</v>
      </c>
      <c r="G16">
        <v>0.61599999999999999</v>
      </c>
      <c r="I16">
        <v>141.726</v>
      </c>
      <c r="J16">
        <v>3.9430000000000001</v>
      </c>
      <c r="M16">
        <v>121.831</v>
      </c>
      <c r="N16">
        <v>12.881</v>
      </c>
      <c r="O16">
        <v>9.4109999999999996</v>
      </c>
      <c r="Q16">
        <v>44.973999999999997</v>
      </c>
      <c r="R16">
        <v>15.058</v>
      </c>
      <c r="U16">
        <v>11.973000000000001</v>
      </c>
      <c r="V16">
        <v>1.649</v>
      </c>
      <c r="W16">
        <v>1.649</v>
      </c>
      <c r="Y16">
        <v>18.713000000000001</v>
      </c>
      <c r="Z16">
        <v>0.31</v>
      </c>
      <c r="AC16">
        <v>558.46</v>
      </c>
      <c r="AD16">
        <f t="shared" si="0"/>
        <v>564.94399999999985</v>
      </c>
      <c r="AE16">
        <v>564.94399999999985</v>
      </c>
    </row>
    <row r="17" spans="1:31" x14ac:dyDescent="0.2">
      <c r="A17">
        <v>2004</v>
      </c>
      <c r="B17">
        <v>-2.621</v>
      </c>
      <c r="C17">
        <v>158.37799999999999</v>
      </c>
      <c r="D17">
        <v>20.489000000000001</v>
      </c>
      <c r="F17">
        <v>6.9550000000000001</v>
      </c>
      <c r="G17">
        <v>0.754</v>
      </c>
      <c r="I17">
        <v>142.136</v>
      </c>
      <c r="J17">
        <v>3.399</v>
      </c>
      <c r="M17">
        <v>116.64</v>
      </c>
      <c r="N17">
        <v>12.743</v>
      </c>
      <c r="O17">
        <v>9.7880000000000003</v>
      </c>
      <c r="Q17">
        <v>44.881999999999998</v>
      </c>
      <c r="R17">
        <v>15.372</v>
      </c>
      <c r="U17">
        <v>11.644</v>
      </c>
      <c r="V17">
        <v>1.6479999999999999</v>
      </c>
      <c r="W17">
        <v>1.6479999999999999</v>
      </c>
      <c r="Y17">
        <v>25.509</v>
      </c>
      <c r="Z17">
        <v>0.56000000000000005</v>
      </c>
      <c r="AC17">
        <v>566.24900000000002</v>
      </c>
      <c r="AD17">
        <f t="shared" si="0"/>
        <v>572.54499999999996</v>
      </c>
      <c r="AE17">
        <v>572.54499999999996</v>
      </c>
    </row>
    <row r="18" spans="1:31" x14ac:dyDescent="0.2">
      <c r="A18">
        <v>2005</v>
      </c>
      <c r="B18">
        <v>-4.5650000000000004</v>
      </c>
      <c r="C18">
        <v>154.59700000000001</v>
      </c>
      <c r="D18">
        <v>19.344000000000001</v>
      </c>
      <c r="F18">
        <v>9.6379999999999999</v>
      </c>
      <c r="G18">
        <v>1.046</v>
      </c>
      <c r="I18">
        <v>138.20500000000001</v>
      </c>
      <c r="J18">
        <v>3.4249999999999998</v>
      </c>
      <c r="M18">
        <v>112.973</v>
      </c>
      <c r="N18">
        <v>10.086</v>
      </c>
      <c r="O18">
        <v>10.867000000000001</v>
      </c>
      <c r="Q18">
        <v>52.31</v>
      </c>
      <c r="R18">
        <v>17.238</v>
      </c>
      <c r="U18">
        <v>12.882</v>
      </c>
      <c r="V18">
        <v>2.4239999999999999</v>
      </c>
      <c r="W18">
        <v>2.4239999999999999</v>
      </c>
      <c r="Y18">
        <v>27.228999999999999</v>
      </c>
      <c r="Z18">
        <v>1.28</v>
      </c>
      <c r="AC18">
        <v>568.56100000000004</v>
      </c>
      <c r="AD18">
        <f t="shared" si="0"/>
        <v>575.96799999999996</v>
      </c>
      <c r="AE18">
        <v>575.96799999999996</v>
      </c>
    </row>
    <row r="19" spans="1:31" x14ac:dyDescent="0.2">
      <c r="A19">
        <v>2006</v>
      </c>
      <c r="B19">
        <v>-16.977</v>
      </c>
      <c r="C19">
        <v>158.79300000000001</v>
      </c>
      <c r="D19">
        <v>19.716999999999999</v>
      </c>
      <c r="F19">
        <v>12.772</v>
      </c>
      <c r="G19">
        <v>1.3859999999999999</v>
      </c>
      <c r="I19">
        <v>135.08699999999999</v>
      </c>
      <c r="J19">
        <v>3.379</v>
      </c>
      <c r="M19">
        <v>116.47</v>
      </c>
      <c r="N19">
        <v>10.367000000000001</v>
      </c>
      <c r="O19">
        <v>9.8000000000000007</v>
      </c>
      <c r="Q19">
        <v>54.957999999999998</v>
      </c>
      <c r="R19">
        <v>17.103999999999999</v>
      </c>
      <c r="U19">
        <v>13.664999999999999</v>
      </c>
      <c r="V19">
        <v>2.9630000000000001</v>
      </c>
      <c r="W19">
        <v>2.9630000000000001</v>
      </c>
      <c r="Y19">
        <v>30.71</v>
      </c>
      <c r="Z19">
        <v>2.2200000000000002</v>
      </c>
      <c r="AC19">
        <v>573.01199999999994</v>
      </c>
      <c r="AD19">
        <f t="shared" si="0"/>
        <v>592.35400000000004</v>
      </c>
      <c r="AE19">
        <v>592.35400000000004</v>
      </c>
    </row>
    <row r="20" spans="1:31" x14ac:dyDescent="0.2">
      <c r="A20">
        <v>2007</v>
      </c>
      <c r="B20">
        <v>-16.555</v>
      </c>
      <c r="C20">
        <v>133.22900000000001</v>
      </c>
      <c r="D20">
        <v>20.803999999999998</v>
      </c>
      <c r="F20">
        <v>17.510999999999999</v>
      </c>
      <c r="G20">
        <v>1.899</v>
      </c>
      <c r="I20">
        <v>138.565</v>
      </c>
      <c r="J20">
        <v>3.7629999999999999</v>
      </c>
      <c r="M20">
        <v>119.131</v>
      </c>
      <c r="N20">
        <v>11.667999999999999</v>
      </c>
      <c r="O20">
        <v>8.8469999999999995</v>
      </c>
      <c r="Q20">
        <v>56.256999999999998</v>
      </c>
      <c r="R20">
        <v>18.611999999999998</v>
      </c>
      <c r="U20">
        <v>13.997999999999999</v>
      </c>
      <c r="V20">
        <v>3.5190000000000001</v>
      </c>
      <c r="W20">
        <v>3.5190000000000001</v>
      </c>
      <c r="Y20">
        <v>39.713000000000001</v>
      </c>
      <c r="Z20">
        <v>3.08</v>
      </c>
      <c r="AC20">
        <v>575.16499999999996</v>
      </c>
      <c r="AD20">
        <f t="shared" si="0"/>
        <v>594.11500000000012</v>
      </c>
      <c r="AE20">
        <v>594.11500000000012</v>
      </c>
    </row>
    <row r="21" spans="1:31" x14ac:dyDescent="0.2">
      <c r="A21">
        <v>2008</v>
      </c>
      <c r="B21">
        <v>-20.099</v>
      </c>
      <c r="C21">
        <v>140.977</v>
      </c>
      <c r="D21">
        <v>20.131</v>
      </c>
      <c r="F21">
        <v>20.375</v>
      </c>
      <c r="G21">
        <v>2.21</v>
      </c>
      <c r="I21">
        <v>134.49799999999999</v>
      </c>
      <c r="J21">
        <v>3.5910000000000002</v>
      </c>
      <c r="M21">
        <v>105.714</v>
      </c>
      <c r="N21">
        <v>8.7089999999999996</v>
      </c>
      <c r="O21">
        <v>8.56</v>
      </c>
      <c r="Q21">
        <v>66.936999999999998</v>
      </c>
      <c r="R21">
        <v>18.734999999999999</v>
      </c>
      <c r="S21">
        <v>1.2E-2</v>
      </c>
      <c r="U21">
        <v>12.6</v>
      </c>
      <c r="V21">
        <v>3.67</v>
      </c>
      <c r="W21">
        <v>3.9889999999999999</v>
      </c>
      <c r="Y21">
        <v>40.573999999999998</v>
      </c>
      <c r="Z21">
        <v>4.43</v>
      </c>
      <c r="AC21">
        <v>573.59299999999996</v>
      </c>
      <c r="AD21">
        <f t="shared" si="0"/>
        <v>595.71199999999988</v>
      </c>
      <c r="AE21">
        <v>595.71199999999988</v>
      </c>
    </row>
    <row r="22" spans="1:31" x14ac:dyDescent="0.2">
      <c r="A22">
        <v>2009</v>
      </c>
      <c r="B22">
        <v>-12.273</v>
      </c>
      <c r="C22">
        <v>127.69</v>
      </c>
      <c r="D22">
        <v>18.736999999999998</v>
      </c>
      <c r="F22">
        <v>23.289000000000001</v>
      </c>
      <c r="G22">
        <v>2.5259999999999998</v>
      </c>
      <c r="I22">
        <v>130.99199999999999</v>
      </c>
      <c r="J22">
        <v>2.6619999999999999</v>
      </c>
      <c r="M22">
        <v>91.653999999999996</v>
      </c>
      <c r="N22">
        <v>7.1189999999999998</v>
      </c>
      <c r="O22">
        <v>8.8889999999999993</v>
      </c>
      <c r="Q22">
        <v>57.598999999999997</v>
      </c>
      <c r="R22">
        <v>20.042000000000002</v>
      </c>
      <c r="S22">
        <v>1.2999999999999999E-2</v>
      </c>
      <c r="U22">
        <v>9.3450000000000006</v>
      </c>
      <c r="V22">
        <v>3.355</v>
      </c>
      <c r="W22">
        <v>4.4160000000000004</v>
      </c>
      <c r="X22">
        <v>3.7999999999999999E-2</v>
      </c>
      <c r="Y22">
        <v>38.61</v>
      </c>
      <c r="Z22">
        <v>6.58</v>
      </c>
      <c r="AB22">
        <v>0.01</v>
      </c>
      <c r="AC22">
        <v>539.21900000000005</v>
      </c>
      <c r="AD22">
        <f t="shared" si="0"/>
        <v>553.56600000000003</v>
      </c>
      <c r="AE22">
        <v>553.56600000000003</v>
      </c>
    </row>
    <row r="23" spans="1:31" x14ac:dyDescent="0.2">
      <c r="A23">
        <v>2010</v>
      </c>
      <c r="B23">
        <v>-14.955</v>
      </c>
      <c r="C23">
        <v>132.971</v>
      </c>
      <c r="D23">
        <v>20.678999999999998</v>
      </c>
      <c r="F23">
        <v>25.606000000000002</v>
      </c>
      <c r="G23">
        <v>2.778</v>
      </c>
      <c r="I23">
        <v>130.429</v>
      </c>
      <c r="J23">
        <v>3.74</v>
      </c>
      <c r="M23">
        <v>99.706000000000003</v>
      </c>
      <c r="N23">
        <v>7.6509999999999998</v>
      </c>
      <c r="O23">
        <v>7.7140000000000004</v>
      </c>
      <c r="Q23">
        <v>63.091000000000001</v>
      </c>
      <c r="R23">
        <v>22.956</v>
      </c>
      <c r="S23">
        <v>0.02</v>
      </c>
      <c r="U23">
        <v>12.949</v>
      </c>
      <c r="V23">
        <v>3.7549999999999999</v>
      </c>
      <c r="W23">
        <v>5.048</v>
      </c>
      <c r="X23">
        <v>0.17399999999999999</v>
      </c>
      <c r="Y23">
        <v>37.619</v>
      </c>
      <c r="Z23">
        <v>11.69</v>
      </c>
      <c r="AB23">
        <v>0.05</v>
      </c>
      <c r="AC23">
        <v>571.33900000000006</v>
      </c>
      <c r="AD23">
        <f t="shared" si="0"/>
        <v>588.62599999999998</v>
      </c>
      <c r="AE23">
        <v>588.62599999999998</v>
      </c>
    </row>
    <row r="24" spans="1:31" x14ac:dyDescent="0.2">
      <c r="A24">
        <v>2011</v>
      </c>
      <c r="B24">
        <v>-3.766</v>
      </c>
      <c r="C24">
        <v>102.241</v>
      </c>
      <c r="D24">
        <v>17.323</v>
      </c>
      <c r="F24">
        <v>28.395</v>
      </c>
      <c r="G24">
        <v>3.08</v>
      </c>
      <c r="I24">
        <v>134.05600000000001</v>
      </c>
      <c r="J24">
        <v>3.8319999999999999</v>
      </c>
      <c r="M24">
        <v>96.498999999999995</v>
      </c>
      <c r="N24">
        <v>6.6779999999999999</v>
      </c>
      <c r="O24">
        <v>6.2380000000000004</v>
      </c>
      <c r="Q24">
        <v>59.761000000000003</v>
      </c>
      <c r="R24">
        <v>23.298999999999999</v>
      </c>
      <c r="S24">
        <v>1.9E-2</v>
      </c>
      <c r="U24">
        <v>12.29</v>
      </c>
      <c r="V24">
        <v>3.7949999999999999</v>
      </c>
      <c r="W24">
        <v>5.1109999999999998</v>
      </c>
      <c r="X24">
        <v>0.56799999999999995</v>
      </c>
      <c r="Y24">
        <v>48.314999999999998</v>
      </c>
      <c r="Z24">
        <v>19.350000000000001</v>
      </c>
      <c r="AB24">
        <v>0.25</v>
      </c>
      <c r="AC24">
        <v>565.25300000000004</v>
      </c>
      <c r="AD24">
        <f t="shared" si="0"/>
        <v>571.1</v>
      </c>
      <c r="AE24">
        <v>571.1</v>
      </c>
    </row>
    <row r="25" spans="1:31" x14ac:dyDescent="0.2">
      <c r="A25">
        <v>2012</v>
      </c>
      <c r="B25">
        <v>-20.541</v>
      </c>
      <c r="C25">
        <v>94.18</v>
      </c>
      <c r="D25">
        <v>21.332000000000001</v>
      </c>
      <c r="F25">
        <v>34.093000000000004</v>
      </c>
      <c r="G25">
        <v>3.698</v>
      </c>
      <c r="I25">
        <v>141.86799999999999</v>
      </c>
      <c r="J25">
        <v>6.28</v>
      </c>
      <c r="M25">
        <v>105.83</v>
      </c>
      <c r="N25">
        <v>0.92500000000000004</v>
      </c>
      <c r="O25">
        <v>6.6459999999999999</v>
      </c>
      <c r="Q25">
        <v>49.868000000000002</v>
      </c>
      <c r="R25">
        <v>23.648</v>
      </c>
      <c r="S25">
        <v>2.5000000000000001E-2</v>
      </c>
      <c r="U25">
        <v>11.925000000000001</v>
      </c>
      <c r="V25">
        <v>3.9710000000000001</v>
      </c>
      <c r="W25">
        <v>5.2619999999999996</v>
      </c>
      <c r="X25">
        <v>0.72199999999999998</v>
      </c>
      <c r="Y25">
        <v>49.948999999999998</v>
      </c>
      <c r="Z25">
        <v>25.41</v>
      </c>
      <c r="AB25">
        <v>0.81</v>
      </c>
      <c r="AC25">
        <v>563.72199999999998</v>
      </c>
      <c r="AD25">
        <f t="shared" si="0"/>
        <v>586.44199999999989</v>
      </c>
      <c r="AE25">
        <v>586.44199999999989</v>
      </c>
    </row>
    <row r="26" spans="1:31" x14ac:dyDescent="0.2">
      <c r="A26">
        <v>2013</v>
      </c>
      <c r="B26">
        <v>-32.194000000000003</v>
      </c>
      <c r="C26">
        <v>92.126999999999995</v>
      </c>
      <c r="D26">
        <v>22.66</v>
      </c>
      <c r="F26">
        <v>35.787999999999997</v>
      </c>
      <c r="G26">
        <v>3.8820000000000001</v>
      </c>
      <c r="I26">
        <v>145.12200000000001</v>
      </c>
      <c r="J26">
        <v>4.0419999999999998</v>
      </c>
      <c r="M26">
        <v>110.724</v>
      </c>
      <c r="N26">
        <v>6.008</v>
      </c>
      <c r="O26">
        <v>6.3079999999999998</v>
      </c>
      <c r="Q26">
        <v>39.584000000000003</v>
      </c>
      <c r="R26">
        <v>25.181999999999999</v>
      </c>
      <c r="S26">
        <v>6.9000000000000006E-2</v>
      </c>
      <c r="U26">
        <v>12.715999999999999</v>
      </c>
      <c r="V26">
        <v>4.3049999999999997</v>
      </c>
      <c r="W26">
        <v>5.2439999999999998</v>
      </c>
      <c r="X26">
        <v>0.90500000000000003</v>
      </c>
      <c r="Y26">
        <v>50.802999999999997</v>
      </c>
      <c r="Z26">
        <v>28.79</v>
      </c>
      <c r="AB26">
        <v>1.23</v>
      </c>
      <c r="AC26">
        <v>561.12699999999995</v>
      </c>
      <c r="AD26">
        <f t="shared" si="0"/>
        <v>595.48899999999992</v>
      </c>
      <c r="AE26">
        <v>595.48899999999992</v>
      </c>
    </row>
    <row r="27" spans="1:31" x14ac:dyDescent="0.2">
      <c r="A27">
        <v>2014</v>
      </c>
      <c r="B27">
        <v>-33.887</v>
      </c>
      <c r="C27">
        <v>91.8</v>
      </c>
      <c r="D27">
        <v>19.311</v>
      </c>
      <c r="F27">
        <v>37.796999999999997</v>
      </c>
      <c r="G27">
        <v>4.0999999999999996</v>
      </c>
      <c r="I27">
        <v>140.791</v>
      </c>
      <c r="J27">
        <v>3.5369999999999999</v>
      </c>
      <c r="M27">
        <v>107.73399999999999</v>
      </c>
      <c r="N27">
        <v>0.93600000000000005</v>
      </c>
      <c r="O27">
        <v>4.9139999999999997</v>
      </c>
      <c r="Q27">
        <v>31.122</v>
      </c>
      <c r="R27">
        <v>27.289000000000001</v>
      </c>
      <c r="S27">
        <v>6.7000000000000004E-2</v>
      </c>
      <c r="U27">
        <v>12.762</v>
      </c>
      <c r="V27">
        <v>4.8380000000000001</v>
      </c>
      <c r="W27">
        <v>5.9290000000000003</v>
      </c>
      <c r="X27">
        <v>1.4490000000000001</v>
      </c>
      <c r="Y27">
        <v>55.908000000000001</v>
      </c>
      <c r="Z27">
        <v>33</v>
      </c>
      <c r="AB27">
        <v>1.75</v>
      </c>
      <c r="AC27">
        <v>548.88400000000001</v>
      </c>
      <c r="AD27">
        <f t="shared" si="0"/>
        <v>585.03399999999988</v>
      </c>
      <c r="AE27">
        <v>585.03399999999988</v>
      </c>
    </row>
    <row r="28" spans="1:31" x14ac:dyDescent="0.2">
      <c r="A28">
        <v>2015</v>
      </c>
      <c r="B28">
        <v>-48.283000000000001</v>
      </c>
      <c r="C28">
        <v>86.765000000000001</v>
      </c>
      <c r="D28">
        <v>17.681000000000001</v>
      </c>
      <c r="F28">
        <v>39.899000000000001</v>
      </c>
      <c r="G28">
        <v>4.3280000000000003</v>
      </c>
      <c r="I28">
        <v>139.37100000000001</v>
      </c>
      <c r="J28">
        <v>3.673</v>
      </c>
      <c r="K28">
        <v>1.1759999999999999</v>
      </c>
      <c r="M28">
        <v>106.208</v>
      </c>
      <c r="N28">
        <v>0.79500000000000004</v>
      </c>
      <c r="O28">
        <v>5.431</v>
      </c>
      <c r="Q28">
        <v>28.946999999999999</v>
      </c>
      <c r="R28">
        <v>29.138999999999999</v>
      </c>
      <c r="S28">
        <v>9.0999999999999998E-2</v>
      </c>
      <c r="T28">
        <v>0.98299999999999998</v>
      </c>
      <c r="U28">
        <v>13.433999999999999</v>
      </c>
      <c r="V28">
        <v>4.5650000000000004</v>
      </c>
      <c r="W28">
        <v>5.5750000000000002</v>
      </c>
      <c r="X28">
        <v>8.1620000000000008</v>
      </c>
      <c r="Y28">
        <v>70.921999999999997</v>
      </c>
      <c r="Z28">
        <v>35.21</v>
      </c>
      <c r="AB28">
        <v>2.12</v>
      </c>
      <c r="AC28">
        <v>554.12099999999998</v>
      </c>
      <c r="AD28">
        <f t="shared" si="0"/>
        <v>604.47500000000002</v>
      </c>
      <c r="AE28">
        <v>604.47500000000002</v>
      </c>
    </row>
    <row r="29" spans="1:31" x14ac:dyDescent="0.2">
      <c r="A29">
        <v>2016</v>
      </c>
      <c r="B29">
        <v>-50.524999999999999</v>
      </c>
      <c r="C29">
        <v>80.037999999999997</v>
      </c>
      <c r="D29">
        <v>19.457000000000001</v>
      </c>
      <c r="F29">
        <v>40.326999999999998</v>
      </c>
      <c r="G29">
        <v>4.375</v>
      </c>
      <c r="I29">
        <v>134.886</v>
      </c>
      <c r="J29">
        <v>3.5110000000000001</v>
      </c>
      <c r="K29">
        <v>3.7930000000000001</v>
      </c>
      <c r="M29">
        <v>99.765000000000001</v>
      </c>
      <c r="N29">
        <v>2.9670000000000001</v>
      </c>
      <c r="O29">
        <v>5.101</v>
      </c>
      <c r="Q29">
        <v>42.71</v>
      </c>
      <c r="R29">
        <v>31.622</v>
      </c>
      <c r="S29">
        <v>0.16400000000000001</v>
      </c>
      <c r="T29">
        <v>0.75800000000000001</v>
      </c>
      <c r="U29">
        <v>13.465</v>
      </c>
      <c r="V29">
        <v>4.7460000000000004</v>
      </c>
      <c r="W29">
        <v>5.867</v>
      </c>
      <c r="X29">
        <v>12.092000000000001</v>
      </c>
      <c r="Y29">
        <v>66.323999999999998</v>
      </c>
      <c r="Z29">
        <v>34.49</v>
      </c>
      <c r="AB29">
        <v>2.33</v>
      </c>
      <c r="AC29">
        <v>556.41899999999998</v>
      </c>
      <c r="AD29">
        <f t="shared" si="0"/>
        <v>608.7879999999999</v>
      </c>
      <c r="AE29">
        <v>608.7879999999999</v>
      </c>
    </row>
    <row r="30" spans="1:31" x14ac:dyDescent="0.2">
      <c r="A30">
        <v>2017</v>
      </c>
      <c r="B30">
        <v>-52.459000000000003</v>
      </c>
      <c r="C30">
        <v>72.155000000000001</v>
      </c>
      <c r="D30">
        <v>19.37</v>
      </c>
      <c r="F30">
        <v>40.326999999999998</v>
      </c>
      <c r="G30">
        <v>4.375</v>
      </c>
      <c r="I30">
        <v>133.983</v>
      </c>
      <c r="J30">
        <v>3.3820000000000001</v>
      </c>
      <c r="K30">
        <v>3.7669999999999999</v>
      </c>
      <c r="M30">
        <v>81.724000000000004</v>
      </c>
      <c r="N30">
        <v>2.9940000000000002</v>
      </c>
      <c r="O30">
        <v>4.8470000000000004</v>
      </c>
      <c r="Q30">
        <v>45.189</v>
      </c>
      <c r="R30">
        <v>34.198</v>
      </c>
      <c r="S30">
        <v>0.157</v>
      </c>
      <c r="T30">
        <v>0.61499999999999999</v>
      </c>
      <c r="U30">
        <v>13.37</v>
      </c>
      <c r="V30">
        <v>4.8019999999999996</v>
      </c>
      <c r="W30">
        <v>5.8760000000000003</v>
      </c>
      <c r="X30">
        <v>17.414000000000001</v>
      </c>
      <c r="Y30">
        <v>86.293000000000006</v>
      </c>
      <c r="Z30">
        <v>35.43</v>
      </c>
      <c r="AB30">
        <v>2.57</v>
      </c>
      <c r="AC30">
        <v>558.38599999999997</v>
      </c>
      <c r="AD30">
        <f t="shared" si="0"/>
        <v>612.83799999999997</v>
      </c>
      <c r="AE30">
        <v>612.83799999999997</v>
      </c>
    </row>
    <row r="31" spans="1:31" x14ac:dyDescent="0.2">
      <c r="A31">
        <v>2018</v>
      </c>
      <c r="B31">
        <v>-48.734999999999999</v>
      </c>
      <c r="C31">
        <v>71.866</v>
      </c>
      <c r="D31">
        <v>16.739000000000001</v>
      </c>
      <c r="F31">
        <v>39.823999999999998</v>
      </c>
      <c r="G31">
        <v>4.4820000000000002</v>
      </c>
      <c r="I31">
        <v>131.49799999999999</v>
      </c>
      <c r="J31">
        <v>3.4940000000000002</v>
      </c>
      <c r="K31">
        <v>3.585</v>
      </c>
      <c r="M31">
        <v>72.406000000000006</v>
      </c>
      <c r="N31">
        <v>2.8319999999999999</v>
      </c>
      <c r="O31">
        <v>4.516</v>
      </c>
      <c r="Q31">
        <v>40.948</v>
      </c>
      <c r="R31">
        <v>34.012999999999998</v>
      </c>
      <c r="S31">
        <v>0.126</v>
      </c>
      <c r="T31">
        <v>1.1870000000000001</v>
      </c>
      <c r="U31">
        <v>12.654</v>
      </c>
      <c r="V31">
        <v>4.9320000000000004</v>
      </c>
      <c r="W31">
        <v>5.6559999999999997</v>
      </c>
      <c r="X31">
        <v>19.178999999999998</v>
      </c>
      <c r="Y31">
        <v>88.71</v>
      </c>
      <c r="Z31">
        <v>40.76</v>
      </c>
      <c r="AA31">
        <v>0.03</v>
      </c>
      <c r="AB31">
        <v>2.65</v>
      </c>
      <c r="AC31">
        <v>550.03800000000001</v>
      </c>
      <c r="AD31">
        <f t="shared" si="0"/>
        <v>602.08699999999988</v>
      </c>
      <c r="AE31">
        <v>602.08699999999988</v>
      </c>
    </row>
    <row r="32" spans="1:31" x14ac:dyDescent="0.2">
      <c r="A32">
        <v>2019</v>
      </c>
      <c r="B32">
        <v>-32.667000000000002</v>
      </c>
      <c r="C32">
        <v>70.992000000000004</v>
      </c>
      <c r="D32">
        <v>18.006</v>
      </c>
      <c r="F32">
        <v>40.128999999999998</v>
      </c>
      <c r="G32">
        <v>3.96</v>
      </c>
      <c r="I32">
        <v>101.92400000000001</v>
      </c>
      <c r="J32">
        <v>3.181</v>
      </c>
      <c r="K32">
        <v>1.954</v>
      </c>
      <c r="M32">
        <v>49.503</v>
      </c>
      <c r="N32">
        <v>2.5790000000000002</v>
      </c>
      <c r="O32">
        <v>4.1779999999999999</v>
      </c>
      <c r="Q32">
        <v>50.945</v>
      </c>
      <c r="R32">
        <v>34.058</v>
      </c>
      <c r="S32">
        <v>0.14399999999999999</v>
      </c>
      <c r="T32">
        <v>1.9510000000000001</v>
      </c>
      <c r="U32">
        <v>11.928000000000001</v>
      </c>
      <c r="V32">
        <v>4.6260000000000003</v>
      </c>
      <c r="W32">
        <v>5.399</v>
      </c>
      <c r="X32">
        <v>24.379000000000001</v>
      </c>
      <c r="Y32">
        <v>99.165999999999997</v>
      </c>
      <c r="Z32">
        <v>41.34</v>
      </c>
      <c r="AA32">
        <v>0.32</v>
      </c>
      <c r="AB32">
        <v>2.67</v>
      </c>
      <c r="AC32">
        <v>537.68700000000001</v>
      </c>
      <c r="AD32">
        <f t="shared" si="0"/>
        <v>573.33200000000011</v>
      </c>
      <c r="AE32">
        <v>573.33200000000011</v>
      </c>
    </row>
    <row r="33" spans="1:31" x14ac:dyDescent="0.2">
      <c r="A33">
        <v>2020</v>
      </c>
      <c r="B33">
        <v>-18.884</v>
      </c>
      <c r="C33">
        <v>60.914000000000001</v>
      </c>
      <c r="D33">
        <v>16.971</v>
      </c>
      <c r="F33">
        <v>40.962000000000003</v>
      </c>
      <c r="G33">
        <v>3.8879999999999999</v>
      </c>
      <c r="I33">
        <v>82.128</v>
      </c>
      <c r="J33">
        <v>2.4169999999999998</v>
      </c>
      <c r="M33">
        <v>35.46</v>
      </c>
      <c r="N33">
        <v>3.2</v>
      </c>
      <c r="O33">
        <v>4.1230000000000002</v>
      </c>
      <c r="Q33">
        <v>57.095999999999997</v>
      </c>
      <c r="R33">
        <v>34.616999999999997</v>
      </c>
      <c r="S33">
        <v>0.17299999999999999</v>
      </c>
      <c r="T33">
        <v>1.575</v>
      </c>
      <c r="U33">
        <v>10.817</v>
      </c>
      <c r="V33">
        <v>4.6379999999999999</v>
      </c>
      <c r="W33">
        <v>5.3769999999999998</v>
      </c>
      <c r="X33">
        <v>26.902999999999999</v>
      </c>
      <c r="Y33">
        <v>102.741</v>
      </c>
      <c r="Z33">
        <v>44.98</v>
      </c>
      <c r="AA33">
        <v>0.47</v>
      </c>
      <c r="AB33">
        <v>3.08</v>
      </c>
      <c r="AC33">
        <v>521.42499999999995</v>
      </c>
      <c r="AD33">
        <f t="shared" si="0"/>
        <v>542.53000000000009</v>
      </c>
      <c r="AE33">
        <v>542.53000000000009</v>
      </c>
    </row>
    <row r="34" spans="1:31" x14ac:dyDescent="0.2">
      <c r="A34">
        <v>2021</v>
      </c>
      <c r="B34">
        <v>-18.574000000000002</v>
      </c>
      <c r="C34">
        <v>65.444000000000003</v>
      </c>
      <c r="D34">
        <v>17.873999999999999</v>
      </c>
      <c r="F34">
        <v>40.575000000000003</v>
      </c>
      <c r="G34">
        <v>3.8410000000000002</v>
      </c>
      <c r="I34">
        <v>99.37</v>
      </c>
      <c r="J34">
        <v>2.294</v>
      </c>
      <c r="M34">
        <v>46.661999999999999</v>
      </c>
      <c r="N34">
        <v>3.048</v>
      </c>
      <c r="O34">
        <v>4.0129999999999999</v>
      </c>
      <c r="Q34">
        <v>51.795999999999999</v>
      </c>
      <c r="R34">
        <v>35.670999999999999</v>
      </c>
      <c r="S34">
        <v>0.17399999999999999</v>
      </c>
      <c r="T34">
        <v>1.609</v>
      </c>
      <c r="U34">
        <v>11.742000000000001</v>
      </c>
      <c r="V34">
        <v>4.5750000000000002</v>
      </c>
      <c r="W34">
        <v>5.2610000000000001</v>
      </c>
      <c r="X34">
        <v>24.015000000000001</v>
      </c>
      <c r="Y34">
        <v>88.501999999999995</v>
      </c>
      <c r="Z34">
        <v>44.21</v>
      </c>
      <c r="AA34">
        <v>1.1000000000000001</v>
      </c>
      <c r="AB34">
        <v>4.17</v>
      </c>
      <c r="AC34">
        <v>534.78099999999995</v>
      </c>
      <c r="AD34">
        <f t="shared" si="0"/>
        <v>555.94599999999991</v>
      </c>
      <c r="AE34">
        <v>555.94599999999991</v>
      </c>
    </row>
    <row r="35" spans="1:31" x14ac:dyDescent="0.2">
      <c r="A35">
        <v>2022</v>
      </c>
      <c r="B35">
        <v>-27.256</v>
      </c>
      <c r="C35">
        <v>32.765000000000001</v>
      </c>
      <c r="D35">
        <v>15.911</v>
      </c>
      <c r="F35">
        <v>39.412999999999997</v>
      </c>
      <c r="G35">
        <v>4.5149999999999997</v>
      </c>
      <c r="I35">
        <v>105.944</v>
      </c>
      <c r="J35">
        <v>2.0219999999999998</v>
      </c>
      <c r="M35">
        <v>55.444000000000003</v>
      </c>
      <c r="N35">
        <v>2.6379999999999999</v>
      </c>
      <c r="O35">
        <v>5.0839999999999996</v>
      </c>
      <c r="Q35">
        <v>45.164000000000001</v>
      </c>
      <c r="R35">
        <v>31.292000000000002</v>
      </c>
      <c r="S35">
        <v>0.152</v>
      </c>
      <c r="T35">
        <v>1.5469999999999999</v>
      </c>
      <c r="U35">
        <v>10.629</v>
      </c>
      <c r="V35">
        <v>4.4359999999999999</v>
      </c>
      <c r="W35">
        <v>5.0069999999999997</v>
      </c>
      <c r="X35">
        <v>24.751999999999999</v>
      </c>
      <c r="Y35">
        <v>97.738</v>
      </c>
      <c r="Z35">
        <v>53.05</v>
      </c>
      <c r="AA35">
        <v>1.27</v>
      </c>
      <c r="AB35">
        <v>5.51</v>
      </c>
      <c r="AC35">
        <v>513.28599999999994</v>
      </c>
      <c r="AD35">
        <f t="shared" si="0"/>
        <v>544.28300000000002</v>
      </c>
      <c r="AE35">
        <v>544.28300000000002</v>
      </c>
    </row>
    <row r="36" spans="1:31" x14ac:dyDescent="0.2">
      <c r="A36">
        <v>2023</v>
      </c>
      <c r="B36">
        <v>8.6180000000000003</v>
      </c>
      <c r="C36">
        <v>6.7229999999999999</v>
      </c>
      <c r="D36">
        <v>18.129000000000001</v>
      </c>
      <c r="F36">
        <v>36.616999999999997</v>
      </c>
      <c r="G36">
        <v>5.0039999999999996</v>
      </c>
      <c r="I36">
        <v>77.585999999999999</v>
      </c>
      <c r="J36">
        <v>1.778</v>
      </c>
      <c r="M36">
        <v>33.392000000000003</v>
      </c>
      <c r="N36">
        <v>1.63</v>
      </c>
      <c r="O36">
        <v>4.7359999999999998</v>
      </c>
      <c r="Q36">
        <v>44.255000000000003</v>
      </c>
      <c r="R36">
        <v>30.486999999999998</v>
      </c>
      <c r="S36">
        <v>0.13900000000000001</v>
      </c>
      <c r="T36">
        <v>1.593</v>
      </c>
      <c r="U36">
        <v>15.315</v>
      </c>
      <c r="V36">
        <v>4.524</v>
      </c>
      <c r="W36">
        <v>5.0449999999999999</v>
      </c>
      <c r="X36">
        <v>23.533999999999999</v>
      </c>
      <c r="Y36">
        <v>115.901</v>
      </c>
      <c r="Z36">
        <v>52.93</v>
      </c>
      <c r="AA36">
        <v>0.97</v>
      </c>
      <c r="AB36">
        <v>7.54</v>
      </c>
      <c r="AC36">
        <v>493.50599999999997</v>
      </c>
      <c r="AD36">
        <f t="shared" si="0"/>
        <v>487.82800000000009</v>
      </c>
      <c r="AE36">
        <v>487.82800000000009</v>
      </c>
    </row>
    <row r="37" spans="1:31" x14ac:dyDescent="0.2">
      <c r="A37">
        <v>2024</v>
      </c>
      <c r="B37">
        <v>24.814</v>
      </c>
      <c r="D37">
        <v>20.638999999999999</v>
      </c>
      <c r="F37">
        <v>36.859000000000002</v>
      </c>
      <c r="G37">
        <v>2.7709999999999999</v>
      </c>
      <c r="I37">
        <v>71.096999999999994</v>
      </c>
      <c r="J37">
        <v>1.276</v>
      </c>
      <c r="K37">
        <v>1.107</v>
      </c>
      <c r="M37">
        <v>24.155999999999999</v>
      </c>
      <c r="N37">
        <v>0</v>
      </c>
      <c r="O37">
        <v>4.8789999999999996</v>
      </c>
      <c r="Q37">
        <v>48.444000000000003</v>
      </c>
      <c r="R37">
        <v>25.614000000000001</v>
      </c>
      <c r="S37">
        <v>0.14699999999999999</v>
      </c>
      <c r="T37">
        <v>1.8660000000000001</v>
      </c>
      <c r="U37">
        <v>12.579000000000001</v>
      </c>
      <c r="V37">
        <v>4.4059999999999997</v>
      </c>
      <c r="W37">
        <v>4.9139999999999997</v>
      </c>
      <c r="X37">
        <v>25.683</v>
      </c>
      <c r="Y37">
        <v>110.709</v>
      </c>
      <c r="Z37">
        <v>58.63</v>
      </c>
      <c r="AA37">
        <v>1.08</v>
      </c>
      <c r="AB37">
        <v>12.45</v>
      </c>
      <c r="AC37">
        <v>499.649</v>
      </c>
      <c r="AD37">
        <f t="shared" si="0"/>
        <v>469.30599999999998</v>
      </c>
      <c r="AE37">
        <v>469.30599999999998</v>
      </c>
    </row>
    <row r="38" spans="1:31" x14ac:dyDescent="0.2">
      <c r="A38">
        <v>2025</v>
      </c>
      <c r="B38">
        <v>0.97599999999999998</v>
      </c>
      <c r="D38">
        <v>1.625</v>
      </c>
      <c r="F38">
        <v>3.956</v>
      </c>
      <c r="G38">
        <v>0.19800000000000001</v>
      </c>
      <c r="I38">
        <v>8.4570000000000007</v>
      </c>
      <c r="J38">
        <v>0.16500000000000001</v>
      </c>
      <c r="K38">
        <v>0.38100000000000001</v>
      </c>
      <c r="M38">
        <v>4.4729999999999999</v>
      </c>
      <c r="N38">
        <v>0</v>
      </c>
      <c r="O38">
        <v>0.53900000000000003</v>
      </c>
      <c r="Q38">
        <v>9.6859999999999999</v>
      </c>
      <c r="R38">
        <v>0.82299999999999995</v>
      </c>
      <c r="S38">
        <v>1.7000000000000001E-2</v>
      </c>
      <c r="T38">
        <v>0.14099999999999999</v>
      </c>
      <c r="U38">
        <v>1.905</v>
      </c>
      <c r="V38">
        <v>0.32600000000000001</v>
      </c>
      <c r="W38">
        <v>0.36399999999999999</v>
      </c>
      <c r="X38">
        <v>2.8319999999999999</v>
      </c>
      <c r="Y38">
        <v>13.644</v>
      </c>
      <c r="Z38">
        <v>2.21</v>
      </c>
      <c r="AA38">
        <v>0.04</v>
      </c>
      <c r="AB38">
        <v>0.23</v>
      </c>
      <c r="AC38">
        <v>55.935000000000002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9D5D-55BD-6649-8098-F99C89CD8F12}">
  <dimension ref="B5:AC35"/>
  <sheetViews>
    <sheetView workbookViewId="0">
      <selection activeCell="Q6" sqref="Q6"/>
    </sheetView>
  </sheetViews>
  <sheetFormatPr baseColWidth="10" defaultRowHeight="16" x14ac:dyDescent="0.2"/>
  <cols>
    <col min="18" max="18" width="10.6640625" customWidth="1"/>
    <col min="25" max="25" width="11" customWidth="1"/>
  </cols>
  <sheetData>
    <row r="5" spans="2:29" x14ac:dyDescent="0.2">
      <c r="Q5" t="s">
        <v>48</v>
      </c>
      <c r="R5" t="s">
        <v>47</v>
      </c>
      <c r="S5" t="s">
        <v>39</v>
      </c>
      <c r="T5" t="s">
        <v>40</v>
      </c>
      <c r="U5" t="s">
        <v>41</v>
      </c>
      <c r="V5" t="s">
        <v>42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</row>
    <row r="6" spans="2:29" x14ac:dyDescent="0.2">
      <c r="P6">
        <f>R6*1.03</f>
        <v>248.12700000000004</v>
      </c>
      <c r="Q6">
        <v>50000</v>
      </c>
      <c r="R6">
        <v>240.90000000000003</v>
      </c>
      <c r="S6">
        <v>50000</v>
      </c>
      <c r="T6">
        <v>240.90000000000003</v>
      </c>
      <c r="U6">
        <v>50000</v>
      </c>
      <c r="V6">
        <v>240.90000000000003</v>
      </c>
      <c r="X6" s="2">
        <f>Q7/Q6-1</f>
        <v>0.10000000000000009</v>
      </c>
      <c r="Y6" s="2">
        <f t="shared" ref="Y6:AC16" si="0">R7/R6-1</f>
        <v>3.2727272727272716E-2</v>
      </c>
      <c r="Z6" s="2">
        <f t="shared" si="0"/>
        <v>0.19999999999999996</v>
      </c>
      <c r="AA6" s="2">
        <f t="shared" si="0"/>
        <v>6.5454545454545432E-2</v>
      </c>
      <c r="AB6" s="2">
        <f t="shared" si="0"/>
        <v>0.39999999999999991</v>
      </c>
      <c r="AC6" s="2">
        <f t="shared" si="0"/>
        <v>0.13090909090909086</v>
      </c>
    </row>
    <row r="7" spans="2:29" x14ac:dyDescent="0.2">
      <c r="C7" t="s">
        <v>43</v>
      </c>
      <c r="D7" s="3">
        <v>0.55000000000000004</v>
      </c>
      <c r="E7" s="2">
        <f>E9*1000000/(E8*8760)</f>
        <v>0.51636363636363647</v>
      </c>
      <c r="F7" s="2">
        <f t="shared" ref="F7:O7" si="1">F9*1000000/(F8*8760)</f>
        <v>0.48833333333333345</v>
      </c>
      <c r="G7" s="2">
        <f t="shared" si="1"/>
        <v>0.46461538461538476</v>
      </c>
      <c r="H7" s="2">
        <f t="shared" si="1"/>
        <v>0.44428571428571451</v>
      </c>
      <c r="I7" s="2">
        <f t="shared" si="1"/>
        <v>0.42666666666666686</v>
      </c>
      <c r="J7" s="2">
        <f t="shared" si="1"/>
        <v>0.41125000000000017</v>
      </c>
      <c r="K7" s="2">
        <f t="shared" si="1"/>
        <v>0.39764705882352958</v>
      </c>
      <c r="L7" s="2">
        <f t="shared" si="1"/>
        <v>0.38555555555555576</v>
      </c>
      <c r="M7" s="2">
        <f t="shared" si="1"/>
        <v>0.37473684210526337</v>
      </c>
      <c r="N7" s="2">
        <f t="shared" si="1"/>
        <v>0.36500000000000021</v>
      </c>
      <c r="O7" s="2">
        <f t="shared" si="1"/>
        <v>0.35619047619047639</v>
      </c>
      <c r="P7">
        <f>P6*1.03</f>
        <v>255.57081000000005</v>
      </c>
      <c r="Q7">
        <v>55000</v>
      </c>
      <c r="R7">
        <v>248.78400000000005</v>
      </c>
      <c r="S7">
        <v>60000</v>
      </c>
      <c r="T7">
        <v>256.66800000000001</v>
      </c>
      <c r="U7">
        <v>70000</v>
      </c>
      <c r="V7">
        <v>272.43600000000004</v>
      </c>
      <c r="X7" s="2">
        <f t="shared" ref="X7:X16" si="2">Q8/Q7-1</f>
        <v>9.0909090909090828E-2</v>
      </c>
      <c r="Y7" s="2">
        <f t="shared" si="0"/>
        <v>3.1690140845070491E-2</v>
      </c>
      <c r="Z7" s="2">
        <f t="shared" si="0"/>
        <v>0.16666666666666674</v>
      </c>
      <c r="AA7" s="2">
        <f t="shared" si="0"/>
        <v>6.1433447098976135E-2</v>
      </c>
      <c r="AB7" s="2">
        <f t="shared" si="0"/>
        <v>0.28571428571428581</v>
      </c>
      <c r="AC7" s="2">
        <f t="shared" si="0"/>
        <v>0.11575562700964626</v>
      </c>
    </row>
    <row r="8" spans="2:29" x14ac:dyDescent="0.2">
      <c r="C8" t="s">
        <v>44</v>
      </c>
      <c r="D8">
        <v>50000</v>
      </c>
      <c r="E8">
        <f>D8+D11</f>
        <v>55000</v>
      </c>
      <c r="F8">
        <f t="shared" ref="F8:O9" si="3">E8+E11</f>
        <v>60000</v>
      </c>
      <c r="G8">
        <f t="shared" si="3"/>
        <v>65000</v>
      </c>
      <c r="H8">
        <f t="shared" si="3"/>
        <v>70000</v>
      </c>
      <c r="I8">
        <f t="shared" si="3"/>
        <v>75000</v>
      </c>
      <c r="J8">
        <f t="shared" si="3"/>
        <v>80000</v>
      </c>
      <c r="K8">
        <f t="shared" si="3"/>
        <v>85000</v>
      </c>
      <c r="L8">
        <f t="shared" si="3"/>
        <v>90000</v>
      </c>
      <c r="M8">
        <f t="shared" si="3"/>
        <v>95000</v>
      </c>
      <c r="N8">
        <f t="shared" si="3"/>
        <v>100000</v>
      </c>
      <c r="O8">
        <f t="shared" si="3"/>
        <v>105000</v>
      </c>
      <c r="P8">
        <f t="shared" ref="P8:P17" si="4">P7*1.03</f>
        <v>263.23793430000006</v>
      </c>
      <c r="Q8">
        <v>60000</v>
      </c>
      <c r="R8">
        <v>256.66800000000006</v>
      </c>
      <c r="S8">
        <v>70000</v>
      </c>
      <c r="T8">
        <v>272.43600000000004</v>
      </c>
      <c r="U8">
        <v>90000</v>
      </c>
      <c r="V8">
        <v>303.97200000000004</v>
      </c>
      <c r="X8" s="2">
        <f t="shared" si="2"/>
        <v>8.3333333333333259E-2</v>
      </c>
      <c r="Y8" s="2">
        <f t="shared" si="0"/>
        <v>3.0716723549488067E-2</v>
      </c>
      <c r="Z8" s="2">
        <f t="shared" si="0"/>
        <v>0.14285714285714279</v>
      </c>
      <c r="AA8" s="2">
        <f t="shared" si="0"/>
        <v>5.7877813504823239E-2</v>
      </c>
      <c r="AB8" s="2">
        <f t="shared" si="0"/>
        <v>0.22222222222222232</v>
      </c>
      <c r="AC8" s="2">
        <f t="shared" si="0"/>
        <v>0.10374639769452454</v>
      </c>
    </row>
    <row r="9" spans="2:29" x14ac:dyDescent="0.2">
      <c r="C9" t="s">
        <v>45</v>
      </c>
      <c r="D9">
        <f>D8*D7*8760/1000000</f>
        <v>240.90000000000003</v>
      </c>
      <c r="E9">
        <f>D9+D12</f>
        <v>248.78400000000005</v>
      </c>
      <c r="F9">
        <f t="shared" si="3"/>
        <v>256.66800000000006</v>
      </c>
      <c r="G9">
        <f t="shared" si="3"/>
        <v>264.55200000000008</v>
      </c>
      <c r="H9">
        <f t="shared" si="3"/>
        <v>272.43600000000009</v>
      </c>
      <c r="I9">
        <f t="shared" si="3"/>
        <v>280.32000000000011</v>
      </c>
      <c r="J9">
        <f t="shared" si="3"/>
        <v>288.20400000000012</v>
      </c>
      <c r="K9">
        <f t="shared" si="3"/>
        <v>296.08800000000014</v>
      </c>
      <c r="L9">
        <f t="shared" si="3"/>
        <v>303.97200000000015</v>
      </c>
      <c r="M9">
        <f t="shared" si="3"/>
        <v>311.85600000000017</v>
      </c>
      <c r="N9">
        <f t="shared" si="3"/>
        <v>319.74000000000018</v>
      </c>
      <c r="O9">
        <f t="shared" si="3"/>
        <v>327.62400000000019</v>
      </c>
      <c r="P9">
        <f t="shared" si="4"/>
        <v>271.13507232900008</v>
      </c>
      <c r="Q9">
        <v>65000</v>
      </c>
      <c r="R9">
        <v>264.55200000000008</v>
      </c>
      <c r="S9">
        <v>80000</v>
      </c>
      <c r="T9">
        <v>288.20400000000006</v>
      </c>
      <c r="U9">
        <v>110000</v>
      </c>
      <c r="V9">
        <v>335.50800000000004</v>
      </c>
      <c r="X9" s="2">
        <f t="shared" si="2"/>
        <v>7.6923076923076872E-2</v>
      </c>
      <c r="Y9" s="2">
        <f t="shared" si="0"/>
        <v>2.9801324503311299E-2</v>
      </c>
      <c r="Z9" s="2">
        <f t="shared" si="0"/>
        <v>0.125</v>
      </c>
      <c r="AA9" s="2">
        <f t="shared" si="0"/>
        <v>5.4711246200608077E-2</v>
      </c>
      <c r="AB9" s="2">
        <f t="shared" si="0"/>
        <v>0.18181818181818188</v>
      </c>
      <c r="AC9" s="2">
        <f t="shared" si="0"/>
        <v>9.3994778067885143E-2</v>
      </c>
    </row>
    <row r="10" spans="2:29" x14ac:dyDescent="0.2">
      <c r="B10" t="s">
        <v>46</v>
      </c>
      <c r="C10" t="s">
        <v>43</v>
      </c>
      <c r="D10" s="3">
        <v>0.18</v>
      </c>
      <c r="E10" s="3">
        <f>D10</f>
        <v>0.18</v>
      </c>
      <c r="F10" s="3">
        <f t="shared" ref="F10:M10" si="5">E10</f>
        <v>0.18</v>
      </c>
      <c r="G10" s="3">
        <f t="shared" si="5"/>
        <v>0.18</v>
      </c>
      <c r="H10" s="3">
        <f t="shared" si="5"/>
        <v>0.18</v>
      </c>
      <c r="I10" s="3">
        <f t="shared" si="5"/>
        <v>0.18</v>
      </c>
      <c r="J10" s="3">
        <f t="shared" si="5"/>
        <v>0.18</v>
      </c>
      <c r="K10" s="3">
        <f t="shared" si="5"/>
        <v>0.18</v>
      </c>
      <c r="L10" s="3">
        <f t="shared" si="5"/>
        <v>0.18</v>
      </c>
      <c r="M10" s="3">
        <f t="shared" si="5"/>
        <v>0.18</v>
      </c>
      <c r="N10" s="3">
        <f>M10</f>
        <v>0.18</v>
      </c>
      <c r="O10" s="3">
        <f t="shared" ref="O10" si="6">N10</f>
        <v>0.18</v>
      </c>
      <c r="P10">
        <f t="shared" si="4"/>
        <v>279.2691244988701</v>
      </c>
      <c r="Q10">
        <v>70000</v>
      </c>
      <c r="R10">
        <v>272.43600000000009</v>
      </c>
      <c r="S10">
        <v>90000</v>
      </c>
      <c r="T10">
        <v>303.97200000000009</v>
      </c>
      <c r="U10">
        <v>130000</v>
      </c>
      <c r="V10">
        <v>367.04400000000004</v>
      </c>
      <c r="X10" s="2">
        <f t="shared" si="2"/>
        <v>7.1428571428571397E-2</v>
      </c>
      <c r="Y10" s="2">
        <f t="shared" si="0"/>
        <v>2.8938906752411508E-2</v>
      </c>
      <c r="Z10" s="2">
        <f t="shared" si="0"/>
        <v>0.11111111111111116</v>
      </c>
      <c r="AA10" s="2">
        <f t="shared" si="0"/>
        <v>5.187319884726227E-2</v>
      </c>
      <c r="AB10" s="2">
        <f t="shared" si="0"/>
        <v>0.15384615384615374</v>
      </c>
      <c r="AC10" s="2">
        <f t="shared" si="0"/>
        <v>8.591885441527447E-2</v>
      </c>
    </row>
    <row r="11" spans="2:29" x14ac:dyDescent="0.2">
      <c r="B11">
        <v>5000</v>
      </c>
      <c r="C11" t="s">
        <v>44</v>
      </c>
      <c r="D11">
        <f>B11</f>
        <v>5000</v>
      </c>
      <c r="E11">
        <f t="shared" ref="E11:O12" si="7">D11</f>
        <v>5000</v>
      </c>
      <c r="F11">
        <f t="shared" si="7"/>
        <v>5000</v>
      </c>
      <c r="G11">
        <f t="shared" si="7"/>
        <v>5000</v>
      </c>
      <c r="H11">
        <f t="shared" si="7"/>
        <v>5000</v>
      </c>
      <c r="I11">
        <f t="shared" si="7"/>
        <v>5000</v>
      </c>
      <c r="J11">
        <f t="shared" si="7"/>
        <v>5000</v>
      </c>
      <c r="K11">
        <f t="shared" si="7"/>
        <v>5000</v>
      </c>
      <c r="L11">
        <f t="shared" si="7"/>
        <v>5000</v>
      </c>
      <c r="M11">
        <f t="shared" si="7"/>
        <v>5000</v>
      </c>
      <c r="N11">
        <f t="shared" si="7"/>
        <v>5000</v>
      </c>
      <c r="O11">
        <f t="shared" si="7"/>
        <v>5000</v>
      </c>
      <c r="P11">
        <f t="shared" si="4"/>
        <v>287.64719823383621</v>
      </c>
      <c r="Q11">
        <v>75000</v>
      </c>
      <c r="R11">
        <v>280.32000000000011</v>
      </c>
      <c r="S11">
        <v>100000</v>
      </c>
      <c r="T11">
        <v>319.74000000000012</v>
      </c>
      <c r="U11">
        <v>150000</v>
      </c>
      <c r="V11">
        <v>398.58000000000004</v>
      </c>
      <c r="X11" s="2">
        <f t="shared" si="2"/>
        <v>6.6666666666666652E-2</v>
      </c>
      <c r="Y11" s="2">
        <f t="shared" si="0"/>
        <v>2.8124999999999956E-2</v>
      </c>
      <c r="Z11" s="2">
        <f t="shared" si="0"/>
        <v>0.10000000000000009</v>
      </c>
      <c r="AA11" s="2">
        <f t="shared" si="0"/>
        <v>4.9315068493150704E-2</v>
      </c>
      <c r="AB11" s="2">
        <f t="shared" si="0"/>
        <v>0.1333333333333333</v>
      </c>
      <c r="AC11" s="2">
        <f t="shared" si="0"/>
        <v>7.9120879120879062E-2</v>
      </c>
    </row>
    <row r="12" spans="2:29" x14ac:dyDescent="0.2">
      <c r="C12" t="s">
        <v>45</v>
      </c>
      <c r="D12">
        <f>D11*D10*8760/1000000</f>
        <v>7.8840000000000003</v>
      </c>
      <c r="E12">
        <f t="shared" si="7"/>
        <v>7.8840000000000003</v>
      </c>
      <c r="F12">
        <f t="shared" si="7"/>
        <v>7.8840000000000003</v>
      </c>
      <c r="G12">
        <f t="shared" si="7"/>
        <v>7.8840000000000003</v>
      </c>
      <c r="H12">
        <f t="shared" si="7"/>
        <v>7.8840000000000003</v>
      </c>
      <c r="I12">
        <f t="shared" si="7"/>
        <v>7.8840000000000003</v>
      </c>
      <c r="J12">
        <f t="shared" si="7"/>
        <v>7.8840000000000003</v>
      </c>
      <c r="K12">
        <f t="shared" si="7"/>
        <v>7.8840000000000003</v>
      </c>
      <c r="L12">
        <f t="shared" si="7"/>
        <v>7.8840000000000003</v>
      </c>
      <c r="M12">
        <f t="shared" si="7"/>
        <v>7.8840000000000003</v>
      </c>
      <c r="N12">
        <f t="shared" si="7"/>
        <v>7.8840000000000003</v>
      </c>
      <c r="O12">
        <f t="shared" si="7"/>
        <v>7.8840000000000003</v>
      </c>
      <c r="P12">
        <f t="shared" si="4"/>
        <v>296.27661418085131</v>
      </c>
      <c r="Q12">
        <v>80000</v>
      </c>
      <c r="R12">
        <v>288.20400000000012</v>
      </c>
      <c r="S12">
        <v>110000</v>
      </c>
      <c r="T12">
        <v>335.50800000000015</v>
      </c>
      <c r="U12">
        <v>170000</v>
      </c>
      <c r="V12">
        <v>430.11600000000004</v>
      </c>
      <c r="X12" s="2">
        <f t="shared" si="2"/>
        <v>6.25E-2</v>
      </c>
      <c r="Y12" s="2">
        <f t="shared" si="0"/>
        <v>2.7355623100304038E-2</v>
      </c>
      <c r="Z12" s="2">
        <f t="shared" si="0"/>
        <v>9.0909090909090828E-2</v>
      </c>
      <c r="AA12" s="2">
        <f t="shared" si="0"/>
        <v>4.6997389033942572E-2</v>
      </c>
      <c r="AB12" s="2">
        <f t="shared" si="0"/>
        <v>0.11764705882352944</v>
      </c>
      <c r="AC12" s="2">
        <f t="shared" si="0"/>
        <v>7.3319755600814718E-2</v>
      </c>
    </row>
    <row r="13" spans="2:29" x14ac:dyDescent="0.2">
      <c r="P13">
        <f t="shared" si="4"/>
        <v>305.16491260627686</v>
      </c>
      <c r="Q13">
        <v>85000</v>
      </c>
      <c r="R13">
        <v>296.08800000000014</v>
      </c>
      <c r="S13">
        <v>120000</v>
      </c>
      <c r="T13">
        <v>351.27600000000018</v>
      </c>
      <c r="U13">
        <v>190000</v>
      </c>
      <c r="V13">
        <v>461.65200000000004</v>
      </c>
      <c r="X13" s="2">
        <f t="shared" si="2"/>
        <v>5.8823529411764719E-2</v>
      </c>
      <c r="Y13" s="2">
        <f t="shared" si="0"/>
        <v>2.6627218934911268E-2</v>
      </c>
      <c r="Z13" s="2">
        <f t="shared" si="0"/>
        <v>8.3333333333333259E-2</v>
      </c>
      <c r="AA13" s="2">
        <f t="shared" si="0"/>
        <v>4.488778054862852E-2</v>
      </c>
      <c r="AB13" s="2">
        <f t="shared" si="0"/>
        <v>0.10526315789473695</v>
      </c>
      <c r="AC13" s="2">
        <f t="shared" si="0"/>
        <v>6.8311195445920347E-2</v>
      </c>
    </row>
    <row r="14" spans="2:29" x14ac:dyDescent="0.2">
      <c r="P14">
        <f t="shared" si="4"/>
        <v>314.31985998446515</v>
      </c>
      <c r="Q14">
        <v>90000</v>
      </c>
      <c r="R14">
        <v>303.97200000000015</v>
      </c>
      <c r="S14">
        <v>130000</v>
      </c>
      <c r="T14">
        <v>367.04400000000021</v>
      </c>
      <c r="U14">
        <v>210000</v>
      </c>
      <c r="V14">
        <v>493.18800000000005</v>
      </c>
      <c r="X14" s="2">
        <f t="shared" si="2"/>
        <v>5.555555555555558E-2</v>
      </c>
      <c r="Y14" s="2">
        <f t="shared" si="0"/>
        <v>2.5936599423631135E-2</v>
      </c>
      <c r="Z14" s="2">
        <f t="shared" si="0"/>
        <v>7.6923076923076872E-2</v>
      </c>
      <c r="AA14" s="2">
        <f t="shared" si="0"/>
        <v>4.2959427207637235E-2</v>
      </c>
      <c r="AB14" s="2">
        <f t="shared" si="0"/>
        <v>9.5238095238095344E-2</v>
      </c>
      <c r="AC14" s="2">
        <f t="shared" si="0"/>
        <v>6.3943161634103074E-2</v>
      </c>
    </row>
    <row r="15" spans="2:29" x14ac:dyDescent="0.2">
      <c r="C15" t="s">
        <v>43</v>
      </c>
      <c r="D15" s="3">
        <v>0.55000000000000004</v>
      </c>
      <c r="E15" s="2">
        <f>E17*1000000/(E16*8760)</f>
        <v>0.48833333333333334</v>
      </c>
      <c r="F15" s="2">
        <f t="shared" ref="F15:O15" si="8">F17*1000000/(F16*8760)</f>
        <v>0.44428571428571439</v>
      </c>
      <c r="G15" s="2">
        <f t="shared" si="8"/>
        <v>0.41125000000000006</v>
      </c>
      <c r="H15" s="2">
        <f t="shared" si="8"/>
        <v>0.38555555555555571</v>
      </c>
      <c r="I15" s="2">
        <f t="shared" si="8"/>
        <v>0.36500000000000016</v>
      </c>
      <c r="J15" s="2">
        <f t="shared" si="8"/>
        <v>0.34818181818181837</v>
      </c>
      <c r="K15" s="2">
        <f t="shared" si="8"/>
        <v>0.33416666666666683</v>
      </c>
      <c r="L15" s="2">
        <f t="shared" si="8"/>
        <v>0.32230769230769252</v>
      </c>
      <c r="M15" s="2">
        <f t="shared" si="8"/>
        <v>0.31214285714285733</v>
      </c>
      <c r="N15" s="2">
        <f t="shared" si="8"/>
        <v>0.30333333333333357</v>
      </c>
      <c r="O15" s="2">
        <f t="shared" si="8"/>
        <v>0.29562500000000019</v>
      </c>
      <c r="P15">
        <f t="shared" si="4"/>
        <v>323.74945578399911</v>
      </c>
      <c r="Q15">
        <v>95000</v>
      </c>
      <c r="R15">
        <v>311.85600000000017</v>
      </c>
      <c r="S15">
        <v>140000</v>
      </c>
      <c r="T15">
        <v>382.81200000000024</v>
      </c>
      <c r="U15">
        <v>230000</v>
      </c>
      <c r="V15">
        <v>524.72400000000005</v>
      </c>
      <c r="X15" s="2">
        <f t="shared" si="2"/>
        <v>5.2631578947368363E-2</v>
      </c>
      <c r="Y15" s="2">
        <f t="shared" si="0"/>
        <v>2.5280898876404612E-2</v>
      </c>
      <c r="Z15" s="2">
        <f t="shared" si="0"/>
        <v>7.1428571428571397E-2</v>
      </c>
      <c r="AA15" s="2">
        <f t="shared" si="0"/>
        <v>4.1189931350114506E-2</v>
      </c>
      <c r="AB15" s="2">
        <f t="shared" si="0"/>
        <v>8.6956521739130377E-2</v>
      </c>
      <c r="AC15" s="2">
        <f t="shared" si="0"/>
        <v>6.0100166944908162E-2</v>
      </c>
    </row>
    <row r="16" spans="2:29" x14ac:dyDescent="0.2">
      <c r="C16" t="s">
        <v>44</v>
      </c>
      <c r="D16">
        <v>50000</v>
      </c>
      <c r="E16">
        <f>D16+D19</f>
        <v>60000</v>
      </c>
      <c r="F16">
        <f t="shared" ref="F16:O17" si="9">E16+E19</f>
        <v>70000</v>
      </c>
      <c r="G16">
        <f t="shared" si="9"/>
        <v>80000</v>
      </c>
      <c r="H16">
        <f t="shared" si="9"/>
        <v>90000</v>
      </c>
      <c r="I16">
        <f t="shared" si="9"/>
        <v>100000</v>
      </c>
      <c r="J16">
        <f t="shared" si="9"/>
        <v>110000</v>
      </c>
      <c r="K16">
        <f t="shared" si="9"/>
        <v>120000</v>
      </c>
      <c r="L16">
        <f t="shared" si="9"/>
        <v>130000</v>
      </c>
      <c r="M16">
        <f t="shared" si="9"/>
        <v>140000</v>
      </c>
      <c r="N16">
        <f t="shared" si="9"/>
        <v>150000</v>
      </c>
      <c r="O16">
        <f t="shared" si="9"/>
        <v>160000</v>
      </c>
      <c r="P16">
        <f t="shared" si="4"/>
        <v>333.46193945751907</v>
      </c>
      <c r="Q16">
        <v>100000</v>
      </c>
      <c r="R16">
        <v>319.74000000000018</v>
      </c>
      <c r="S16">
        <v>150000</v>
      </c>
      <c r="T16">
        <v>398.58000000000027</v>
      </c>
      <c r="U16">
        <v>250000</v>
      </c>
      <c r="V16">
        <v>556.26</v>
      </c>
      <c r="X16" s="2">
        <f t="shared" si="2"/>
        <v>5.0000000000000044E-2</v>
      </c>
      <c r="Y16" s="2">
        <f t="shared" si="0"/>
        <v>2.4657534246575352E-2</v>
      </c>
      <c r="Z16" s="2">
        <f t="shared" si="0"/>
        <v>6.6666666666666652E-2</v>
      </c>
      <c r="AA16" s="2">
        <f t="shared" si="0"/>
        <v>3.9560439560439642E-2</v>
      </c>
      <c r="AB16" s="2">
        <f t="shared" si="0"/>
        <v>8.0000000000000071E-2</v>
      </c>
      <c r="AC16" s="2">
        <f t="shared" si="0"/>
        <v>5.6692913385826937E-2</v>
      </c>
    </row>
    <row r="17" spans="2:29" x14ac:dyDescent="0.2">
      <c r="C17" t="s">
        <v>45</v>
      </c>
      <c r="D17">
        <f>D16*D15*8760/1000000</f>
        <v>240.90000000000003</v>
      </c>
      <c r="E17">
        <f>D17+D20</f>
        <v>256.66800000000001</v>
      </c>
      <c r="F17">
        <f t="shared" si="9"/>
        <v>272.43600000000004</v>
      </c>
      <c r="G17">
        <f t="shared" si="9"/>
        <v>288.20400000000006</v>
      </c>
      <c r="H17">
        <f t="shared" si="9"/>
        <v>303.97200000000009</v>
      </c>
      <c r="I17">
        <f t="shared" si="9"/>
        <v>319.74000000000012</v>
      </c>
      <c r="J17">
        <f t="shared" si="9"/>
        <v>335.50800000000015</v>
      </c>
      <c r="K17">
        <f t="shared" si="9"/>
        <v>351.27600000000018</v>
      </c>
      <c r="L17">
        <f t="shared" si="9"/>
        <v>367.04400000000021</v>
      </c>
      <c r="M17">
        <f t="shared" si="9"/>
        <v>382.81200000000024</v>
      </c>
      <c r="N17">
        <f t="shared" si="9"/>
        <v>398.58000000000027</v>
      </c>
      <c r="O17">
        <f t="shared" si="9"/>
        <v>414.3480000000003</v>
      </c>
      <c r="P17">
        <f t="shared" si="4"/>
        <v>343.46579764124465</v>
      </c>
      <c r="Q17">
        <v>105000</v>
      </c>
      <c r="R17">
        <v>327.62400000000019</v>
      </c>
      <c r="S17">
        <v>160000</v>
      </c>
      <c r="T17">
        <v>414.3480000000003</v>
      </c>
      <c r="U17">
        <v>270000</v>
      </c>
      <c r="V17">
        <v>587.79600000000005</v>
      </c>
    </row>
    <row r="18" spans="2:29" x14ac:dyDescent="0.2">
      <c r="B18" t="s">
        <v>46</v>
      </c>
      <c r="C18" t="s">
        <v>43</v>
      </c>
      <c r="D18" s="3">
        <v>0.18</v>
      </c>
      <c r="E18" s="3">
        <f>D18</f>
        <v>0.18</v>
      </c>
      <c r="F18" s="3">
        <f t="shared" ref="F18:M18" si="10">E18</f>
        <v>0.18</v>
      </c>
      <c r="G18" s="3">
        <f t="shared" si="10"/>
        <v>0.18</v>
      </c>
      <c r="H18" s="3">
        <f t="shared" si="10"/>
        <v>0.18</v>
      </c>
      <c r="I18" s="3">
        <f t="shared" si="10"/>
        <v>0.18</v>
      </c>
      <c r="J18" s="3">
        <f t="shared" si="10"/>
        <v>0.18</v>
      </c>
      <c r="K18" s="3">
        <f t="shared" si="10"/>
        <v>0.18</v>
      </c>
      <c r="L18" s="3">
        <f t="shared" si="10"/>
        <v>0.18</v>
      </c>
      <c r="M18" s="3">
        <f t="shared" si="10"/>
        <v>0.18</v>
      </c>
      <c r="N18" s="3">
        <f>M18</f>
        <v>0.18</v>
      </c>
      <c r="O18" s="3">
        <f t="shared" ref="O18" si="11">N18</f>
        <v>0.18</v>
      </c>
    </row>
    <row r="19" spans="2:29" x14ac:dyDescent="0.2">
      <c r="B19">
        <v>10000</v>
      </c>
      <c r="C19" t="s">
        <v>44</v>
      </c>
      <c r="D19">
        <f>B19</f>
        <v>10000</v>
      </c>
      <c r="E19">
        <f t="shared" ref="E19:O20" si="12">D19</f>
        <v>10000</v>
      </c>
      <c r="F19">
        <f t="shared" si="12"/>
        <v>10000</v>
      </c>
      <c r="G19">
        <f t="shared" si="12"/>
        <v>10000</v>
      </c>
      <c r="H19">
        <f t="shared" si="12"/>
        <v>10000</v>
      </c>
      <c r="I19">
        <f t="shared" si="12"/>
        <v>10000</v>
      </c>
      <c r="J19">
        <f t="shared" si="12"/>
        <v>10000</v>
      </c>
      <c r="K19">
        <f t="shared" si="12"/>
        <v>10000</v>
      </c>
      <c r="L19">
        <f t="shared" si="12"/>
        <v>10000</v>
      </c>
      <c r="M19">
        <f t="shared" si="12"/>
        <v>10000</v>
      </c>
      <c r="N19">
        <f t="shared" si="12"/>
        <v>10000</v>
      </c>
      <c r="O19">
        <f t="shared" si="12"/>
        <v>10000</v>
      </c>
      <c r="Q19" s="2">
        <f>Q17/Q6-1</f>
        <v>1.1000000000000001</v>
      </c>
      <c r="R19" s="2">
        <f t="shared" ref="R19:V19" si="13">R17/R6-1</f>
        <v>0.36000000000000054</v>
      </c>
      <c r="S19" s="2">
        <f t="shared" si="13"/>
        <v>2.2000000000000002</v>
      </c>
      <c r="T19" s="2">
        <f t="shared" si="13"/>
        <v>0.72000000000000108</v>
      </c>
      <c r="U19" s="2">
        <f t="shared" si="13"/>
        <v>4.4000000000000004</v>
      </c>
      <c r="V19" s="2">
        <f t="shared" si="13"/>
        <v>1.44</v>
      </c>
    </row>
    <row r="20" spans="2:29" x14ac:dyDescent="0.2">
      <c r="C20" t="s">
        <v>45</v>
      </c>
      <c r="D20">
        <f>D19*D18*8760/1000000</f>
        <v>15.768000000000001</v>
      </c>
      <c r="E20">
        <f t="shared" si="12"/>
        <v>15.768000000000001</v>
      </c>
      <c r="F20">
        <f t="shared" si="12"/>
        <v>15.768000000000001</v>
      </c>
      <c r="G20">
        <f t="shared" si="12"/>
        <v>15.768000000000001</v>
      </c>
      <c r="H20">
        <f t="shared" si="12"/>
        <v>15.768000000000001</v>
      </c>
      <c r="I20">
        <f t="shared" si="12"/>
        <v>15.768000000000001</v>
      </c>
      <c r="J20">
        <f t="shared" si="12"/>
        <v>15.768000000000001</v>
      </c>
      <c r="K20">
        <f t="shared" si="12"/>
        <v>15.768000000000001</v>
      </c>
      <c r="L20">
        <f t="shared" si="12"/>
        <v>15.768000000000001</v>
      </c>
      <c r="M20">
        <f t="shared" si="12"/>
        <v>15.768000000000001</v>
      </c>
      <c r="N20">
        <f t="shared" si="12"/>
        <v>15.768000000000001</v>
      </c>
      <c r="O20">
        <f t="shared" si="12"/>
        <v>15.768000000000001</v>
      </c>
      <c r="R20" s="4">
        <f>Q19/R19</f>
        <v>3.0555555555555514</v>
      </c>
      <c r="T20" s="4">
        <f>S19/T19</f>
        <v>3.0555555555555514</v>
      </c>
      <c r="V20" s="4">
        <f>U19/V19</f>
        <v>3.0555555555555558</v>
      </c>
    </row>
    <row r="21" spans="2:29" x14ac:dyDescent="0.2">
      <c r="R21" s="3">
        <f>Q19-R19</f>
        <v>0.73999999999999955</v>
      </c>
      <c r="T21" s="3">
        <f>S19-T19</f>
        <v>1.4799999999999991</v>
      </c>
      <c r="V21" s="3">
        <f>U19-V19</f>
        <v>2.9600000000000004</v>
      </c>
      <c r="Y21" s="4">
        <f>X6/Y6</f>
        <v>3.0555555555555594</v>
      </c>
      <c r="AA21" s="4">
        <f>Z6/AA6</f>
        <v>3.0555555555555558</v>
      </c>
      <c r="AC21" s="4">
        <f>AB6/AC6</f>
        <v>3.0555555555555558</v>
      </c>
    </row>
    <row r="22" spans="2:29" x14ac:dyDescent="0.2">
      <c r="Y22" s="4">
        <f t="shared" ref="Y22:AA31" si="14">X7/Y7</f>
        <v>2.8686868686868601</v>
      </c>
      <c r="AA22" s="4">
        <f t="shared" si="14"/>
        <v>2.7129629629629632</v>
      </c>
      <c r="AC22" s="4">
        <f t="shared" ref="AC22:AC31" si="15">AB7/AC7</f>
        <v>2.4682539682539701</v>
      </c>
    </row>
    <row r="23" spans="2:29" x14ac:dyDescent="0.2">
      <c r="C23" t="s">
        <v>43</v>
      </c>
      <c r="D23" s="3">
        <v>0.55000000000000004</v>
      </c>
      <c r="E23" s="2">
        <f>E25*1000000/(E24*8760)</f>
        <v>0.44428571428571439</v>
      </c>
      <c r="F23" s="2">
        <f t="shared" ref="F23:O23" si="16">F25*1000000/(F24*8760)</f>
        <v>0.38555555555555565</v>
      </c>
      <c r="G23" s="2">
        <f t="shared" si="16"/>
        <v>0.34818181818181826</v>
      </c>
      <c r="H23" s="2">
        <f t="shared" si="16"/>
        <v>0.32230769230769235</v>
      </c>
      <c r="I23" s="2">
        <f t="shared" si="16"/>
        <v>0.3033333333333334</v>
      </c>
      <c r="J23" s="2">
        <f t="shared" si="16"/>
        <v>0.28882352941176476</v>
      </c>
      <c r="K23" s="2">
        <f t="shared" si="16"/>
        <v>0.2773684210526316</v>
      </c>
      <c r="L23" s="2">
        <f t="shared" si="16"/>
        <v>0.26809523809523811</v>
      </c>
      <c r="M23" s="2">
        <f t="shared" si="16"/>
        <v>0.26043478260869568</v>
      </c>
      <c r="N23" s="2">
        <f t="shared" si="16"/>
        <v>0.254</v>
      </c>
      <c r="O23" s="2">
        <f t="shared" si="16"/>
        <v>0.24851851851851853</v>
      </c>
      <c r="Y23" s="4">
        <f t="shared" si="14"/>
        <v>2.7129629629629592</v>
      </c>
      <c r="AA23" s="4">
        <f t="shared" si="14"/>
        <v>2.4682539682539635</v>
      </c>
      <c r="AC23" s="4">
        <f t="shared" si="15"/>
        <v>2.1419753086419755</v>
      </c>
    </row>
    <row r="24" spans="2:29" x14ac:dyDescent="0.2">
      <c r="C24" t="s">
        <v>44</v>
      </c>
      <c r="D24">
        <v>50000</v>
      </c>
      <c r="E24">
        <f>D24+D27</f>
        <v>70000</v>
      </c>
      <c r="F24">
        <f t="shared" ref="F24:O25" si="17">E24+E27</f>
        <v>90000</v>
      </c>
      <c r="G24">
        <f t="shared" si="17"/>
        <v>110000</v>
      </c>
      <c r="H24">
        <f t="shared" si="17"/>
        <v>130000</v>
      </c>
      <c r="I24">
        <f t="shared" si="17"/>
        <v>150000</v>
      </c>
      <c r="J24">
        <f t="shared" si="17"/>
        <v>170000</v>
      </c>
      <c r="K24">
        <f t="shared" si="17"/>
        <v>190000</v>
      </c>
      <c r="L24">
        <f t="shared" si="17"/>
        <v>210000</v>
      </c>
      <c r="M24">
        <f t="shared" si="17"/>
        <v>230000</v>
      </c>
      <c r="N24">
        <f t="shared" si="17"/>
        <v>250000</v>
      </c>
      <c r="O24">
        <f t="shared" si="17"/>
        <v>270000</v>
      </c>
      <c r="Y24" s="4">
        <f t="shared" si="14"/>
        <v>2.581196581196576</v>
      </c>
      <c r="AA24" s="4">
        <f t="shared" si="14"/>
        <v>2.2847222222222148</v>
      </c>
      <c r="AC24" s="4">
        <f t="shared" si="15"/>
        <v>1.9343434343434345</v>
      </c>
    </row>
    <row r="25" spans="2:29" x14ac:dyDescent="0.2">
      <c r="C25" t="s">
        <v>45</v>
      </c>
      <c r="D25">
        <f>D24*D23*8760/1000000</f>
        <v>240.90000000000003</v>
      </c>
      <c r="E25">
        <f>D25+D28</f>
        <v>272.43600000000004</v>
      </c>
      <c r="F25">
        <f t="shared" si="17"/>
        <v>303.97200000000004</v>
      </c>
      <c r="G25">
        <f t="shared" si="17"/>
        <v>335.50800000000004</v>
      </c>
      <c r="H25">
        <f t="shared" si="17"/>
        <v>367.04400000000004</v>
      </c>
      <c r="I25">
        <f t="shared" si="17"/>
        <v>398.58000000000004</v>
      </c>
      <c r="J25">
        <f t="shared" si="17"/>
        <v>430.11600000000004</v>
      </c>
      <c r="K25">
        <f t="shared" si="17"/>
        <v>461.65200000000004</v>
      </c>
      <c r="L25">
        <f t="shared" si="17"/>
        <v>493.18800000000005</v>
      </c>
      <c r="M25">
        <f t="shared" si="17"/>
        <v>524.72400000000005</v>
      </c>
      <c r="N25">
        <f t="shared" si="17"/>
        <v>556.26</v>
      </c>
      <c r="O25">
        <f t="shared" si="17"/>
        <v>587.79600000000005</v>
      </c>
      <c r="Y25" s="4">
        <f t="shared" si="14"/>
        <v>2.4682539682539728</v>
      </c>
      <c r="AA25" s="4">
        <f t="shared" si="14"/>
        <v>2.1419753086419755</v>
      </c>
      <c r="AC25" s="4">
        <f t="shared" si="15"/>
        <v>1.7905982905982893</v>
      </c>
    </row>
    <row r="26" spans="2:29" x14ac:dyDescent="0.2">
      <c r="B26" t="s">
        <v>46</v>
      </c>
      <c r="C26" t="s">
        <v>43</v>
      </c>
      <c r="D26" s="3">
        <v>0.18</v>
      </c>
      <c r="E26" s="3">
        <f>D26</f>
        <v>0.18</v>
      </c>
      <c r="F26" s="3">
        <f t="shared" ref="F26:M26" si="18">E26</f>
        <v>0.18</v>
      </c>
      <c r="G26" s="3">
        <f t="shared" si="18"/>
        <v>0.18</v>
      </c>
      <c r="H26" s="3">
        <f t="shared" si="18"/>
        <v>0.18</v>
      </c>
      <c r="I26" s="3">
        <f t="shared" si="18"/>
        <v>0.18</v>
      </c>
      <c r="J26" s="3">
        <f t="shared" si="18"/>
        <v>0.18</v>
      </c>
      <c r="K26" s="3">
        <f t="shared" si="18"/>
        <v>0.18</v>
      </c>
      <c r="L26" s="3">
        <f t="shared" si="18"/>
        <v>0.18</v>
      </c>
      <c r="M26" s="3">
        <f t="shared" si="18"/>
        <v>0.18</v>
      </c>
      <c r="N26" s="3">
        <f>M26</f>
        <v>0.18</v>
      </c>
      <c r="O26" s="3">
        <f t="shared" ref="O26" si="19">N26</f>
        <v>0.18</v>
      </c>
      <c r="Y26" s="4">
        <f t="shared" si="14"/>
        <v>2.3703703703703738</v>
      </c>
      <c r="AA26" s="4">
        <f t="shared" si="14"/>
        <v>2.0277777777777786</v>
      </c>
      <c r="AC26" s="4">
        <f t="shared" si="15"/>
        <v>1.685185185185186</v>
      </c>
    </row>
    <row r="27" spans="2:29" x14ac:dyDescent="0.2">
      <c r="B27">
        <v>20000</v>
      </c>
      <c r="C27" t="s">
        <v>44</v>
      </c>
      <c r="D27">
        <f>B27</f>
        <v>20000</v>
      </c>
      <c r="E27">
        <f t="shared" ref="E27:O28" si="20">D27</f>
        <v>20000</v>
      </c>
      <c r="F27">
        <f t="shared" si="20"/>
        <v>20000</v>
      </c>
      <c r="G27">
        <f t="shared" si="20"/>
        <v>20000</v>
      </c>
      <c r="H27">
        <f t="shared" si="20"/>
        <v>20000</v>
      </c>
      <c r="I27">
        <f t="shared" si="20"/>
        <v>20000</v>
      </c>
      <c r="J27">
        <f t="shared" si="20"/>
        <v>20000</v>
      </c>
      <c r="K27">
        <f t="shared" si="20"/>
        <v>20000</v>
      </c>
      <c r="L27">
        <f t="shared" si="20"/>
        <v>20000</v>
      </c>
      <c r="M27">
        <f t="shared" si="20"/>
        <v>20000</v>
      </c>
      <c r="N27">
        <f t="shared" si="20"/>
        <v>20000</v>
      </c>
      <c r="O27">
        <f t="shared" si="20"/>
        <v>20000</v>
      </c>
      <c r="Y27" s="4">
        <f t="shared" si="14"/>
        <v>2.2847222222222148</v>
      </c>
      <c r="AA27" s="4">
        <f t="shared" si="14"/>
        <v>1.934343434343432</v>
      </c>
      <c r="AC27" s="4">
        <f t="shared" si="15"/>
        <v>1.604575163398692</v>
      </c>
    </row>
    <row r="28" spans="2:29" x14ac:dyDescent="0.2">
      <c r="C28" t="s">
        <v>45</v>
      </c>
      <c r="D28">
        <f>D27*D26*8760/1000000</f>
        <v>31.536000000000001</v>
      </c>
      <c r="E28">
        <f t="shared" si="20"/>
        <v>31.536000000000001</v>
      </c>
      <c r="F28">
        <f t="shared" si="20"/>
        <v>31.536000000000001</v>
      </c>
      <c r="G28">
        <f t="shared" si="20"/>
        <v>31.536000000000001</v>
      </c>
      <c r="H28">
        <f t="shared" si="20"/>
        <v>31.536000000000001</v>
      </c>
      <c r="I28">
        <f t="shared" si="20"/>
        <v>31.536000000000001</v>
      </c>
      <c r="J28">
        <f t="shared" si="20"/>
        <v>31.536000000000001</v>
      </c>
      <c r="K28">
        <f t="shared" si="20"/>
        <v>31.536000000000001</v>
      </c>
      <c r="L28">
        <f t="shared" si="20"/>
        <v>31.536000000000001</v>
      </c>
      <c r="M28">
        <f t="shared" si="20"/>
        <v>31.536000000000001</v>
      </c>
      <c r="N28">
        <f t="shared" si="20"/>
        <v>31.536000000000001</v>
      </c>
      <c r="O28">
        <f t="shared" si="20"/>
        <v>31.536000000000001</v>
      </c>
      <c r="Y28" s="4">
        <f t="shared" si="14"/>
        <v>2.209150326797384</v>
      </c>
      <c r="AA28" s="4">
        <f t="shared" si="14"/>
        <v>1.8564814814814761</v>
      </c>
      <c r="AC28" s="4">
        <f t="shared" si="15"/>
        <v>1.5409356725146204</v>
      </c>
    </row>
    <row r="29" spans="2:29" x14ac:dyDescent="0.2">
      <c r="Y29" s="4">
        <f t="shared" si="14"/>
        <v>2.1419753086419755</v>
      </c>
      <c r="AA29" s="4">
        <f t="shared" si="14"/>
        <v>1.7905982905982893</v>
      </c>
      <c r="AC29" s="4">
        <f t="shared" si="15"/>
        <v>1.4894179894179898</v>
      </c>
    </row>
    <row r="30" spans="2:29" x14ac:dyDescent="0.2">
      <c r="Y30" s="4">
        <f t="shared" si="14"/>
        <v>2.0818713450292279</v>
      </c>
      <c r="AA30" s="4">
        <f t="shared" si="14"/>
        <v>1.7341269841269795</v>
      </c>
      <c r="AC30" s="4">
        <f t="shared" si="15"/>
        <v>1.4468599033816421</v>
      </c>
    </row>
    <row r="31" spans="2:29" x14ac:dyDescent="0.2">
      <c r="Y31" s="4">
        <f t="shared" si="14"/>
        <v>2.0277777777777786</v>
      </c>
      <c r="AA31" s="4">
        <f t="shared" si="14"/>
        <v>1.6851851851851813</v>
      </c>
      <c r="AC31" s="4">
        <f t="shared" si="15"/>
        <v>1.4111111111111083</v>
      </c>
    </row>
    <row r="32" spans="2:29" x14ac:dyDescent="0.2">
      <c r="Y32" s="4"/>
    </row>
    <row r="33" spans="25:25" x14ac:dyDescent="0.2">
      <c r="Y33" s="4"/>
    </row>
    <row r="34" spans="25:25" x14ac:dyDescent="0.2">
      <c r="Y34" s="4"/>
    </row>
    <row r="35" spans="25:25" x14ac:dyDescent="0.2">
      <c r="Y3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kuruluguc</vt:lpstr>
      <vt:lpstr>uretim</vt:lpstr>
      <vt:lpstr>gunes_matematigi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Barış Sanlı</cp:lastModifiedBy>
  <dcterms:created xsi:type="dcterms:W3CDTF">2025-02-07T17:20:25Z</dcterms:created>
  <dcterms:modified xsi:type="dcterms:W3CDTF">2025-02-07T17:20:25Z</dcterms:modified>
</cp:coreProperties>
</file>