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0A9E70C6-E088-9645-AA78-DD9813BFDE06}" xr6:coauthVersionLast="47" xr6:coauthVersionMax="47" xr10:uidLastSave="{00000000-0000-0000-0000-000000000000}"/>
  <bookViews>
    <workbookView xWindow="3320" yWindow="2500" windowWidth="27240" windowHeight="21960" xr2:uid="{97433F1D-BB95-8F4B-ADD5-AC8F1B6CAF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3" i="1" l="1"/>
  <c r="AF53" i="1"/>
  <c r="AG53" i="1"/>
  <c r="AH53" i="1"/>
  <c r="AI53" i="1"/>
  <c r="AJ53" i="1"/>
  <c r="AK53" i="1"/>
  <c r="AL53" i="1"/>
  <c r="AD53" i="1"/>
  <c r="R26" i="1"/>
  <c r="S26" i="1"/>
  <c r="T26" i="1"/>
  <c r="U26" i="1"/>
  <c r="V26" i="1"/>
  <c r="W26" i="1"/>
  <c r="X26" i="1"/>
  <c r="Y26" i="1"/>
  <c r="Z26" i="1"/>
  <c r="E25" i="2"/>
  <c r="E28" i="2" s="1"/>
  <c r="F25" i="2"/>
  <c r="F28" i="2" s="1"/>
  <c r="G25" i="2"/>
  <c r="G28" i="2" s="1"/>
  <c r="H25" i="2"/>
  <c r="H28" i="2" s="1"/>
  <c r="I25" i="2"/>
  <c r="I28" i="2" s="1"/>
  <c r="J25" i="2"/>
  <c r="J28" i="2" s="1"/>
  <c r="K25" i="2"/>
  <c r="K28" i="2" s="1"/>
  <c r="L25" i="2"/>
  <c r="L28" i="2" s="1"/>
  <c r="D25" i="2"/>
  <c r="D29" i="2" s="1"/>
  <c r="P51" i="1"/>
  <c r="P52" i="1" s="1"/>
  <c r="P53" i="1" s="1"/>
  <c r="P54" i="1" s="1"/>
  <c r="P55" i="1" s="1"/>
  <c r="P56" i="1" s="1"/>
  <c r="P57" i="1" s="1"/>
  <c r="P58" i="1" s="1"/>
  <c r="AC6" i="1"/>
  <c r="AC8" i="1" s="1"/>
  <c r="AC10" i="1" s="1"/>
  <c r="AC12" i="1" s="1"/>
  <c r="AC14" i="1" s="1"/>
  <c r="AC16" i="1" s="1"/>
  <c r="AC18" i="1" s="1"/>
  <c r="AC20" i="1" s="1"/>
  <c r="AC22" i="1" s="1"/>
  <c r="AC5" i="1"/>
  <c r="AC7" i="1" s="1"/>
  <c r="AC9" i="1" s="1"/>
  <c r="AC11" i="1" s="1"/>
  <c r="AC13" i="1" s="1"/>
  <c r="AC15" i="1" s="1"/>
  <c r="AC17" i="1" s="1"/>
  <c r="AC19" i="1" s="1"/>
  <c r="AC21" i="1" s="1"/>
  <c r="AC23" i="1" s="1"/>
  <c r="O4" i="1"/>
  <c r="R48" i="1" a="1"/>
  <c r="V3" i="1"/>
  <c r="Z3" i="1"/>
  <c r="S3" i="1"/>
  <c r="U3" i="1"/>
  <c r="Y3" i="1"/>
  <c r="T3" i="1"/>
  <c r="X3" i="1"/>
  <c r="W3" i="1"/>
  <c r="R3" i="1"/>
  <c r="P4" i="1" l="1"/>
  <c r="D44" i="2"/>
  <c r="D36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D43" i="2"/>
  <c r="D35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D42" i="2"/>
  <c r="D34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D28" i="2"/>
  <c r="D41" i="2"/>
  <c r="D33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D48" i="2"/>
  <c r="D40" i="2"/>
  <c r="D32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D47" i="2"/>
  <c r="D39" i="2"/>
  <c r="D31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D46" i="2"/>
  <c r="D38" i="2"/>
  <c r="D30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D45" i="2"/>
  <c r="D37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AL27" i="1"/>
  <c r="AK27" i="1"/>
  <c r="AJ27" i="1"/>
  <c r="AI27" i="1"/>
  <c r="AH27" i="1"/>
  <c r="AG27" i="1"/>
  <c r="AF27" i="1"/>
  <c r="AE27" i="1"/>
  <c r="AD27" i="1"/>
  <c r="R48" i="1"/>
  <c r="Y4" i="1"/>
  <c r="R4" i="1"/>
  <c r="S4" i="1"/>
  <c r="T4" i="1"/>
  <c r="V4" i="1"/>
  <c r="AH3" i="1" l="1"/>
  <c r="AH4" i="1" s="1"/>
  <c r="AF3" i="1"/>
  <c r="AF4" i="1" s="1"/>
  <c r="AE3" i="1"/>
  <c r="AE4" i="1" s="1"/>
  <c r="AD3" i="1"/>
  <c r="AD4" i="1" s="1"/>
  <c r="AK3" i="1"/>
  <c r="AK4" i="1" s="1"/>
  <c r="O5" i="1"/>
  <c r="W4" i="1"/>
  <c r="Z4" i="1"/>
  <c r="X4" i="1"/>
  <c r="U4" i="1"/>
  <c r="AG28" i="1" l="1"/>
  <c r="AG3" i="1"/>
  <c r="AG4" i="1" s="1"/>
  <c r="AJ28" i="1"/>
  <c r="AJ3" i="1"/>
  <c r="AJ4" i="1" s="1"/>
  <c r="AL28" i="1"/>
  <c r="AL3" i="1"/>
  <c r="AK28" i="1"/>
  <c r="AH28" i="1"/>
  <c r="AF28" i="1"/>
  <c r="AE28" i="1"/>
  <c r="AD28" i="1"/>
  <c r="AI3" i="1"/>
  <c r="AI4" i="1" s="1"/>
  <c r="AI28" i="1"/>
  <c r="P5" i="1"/>
  <c r="O6" i="1" s="1"/>
  <c r="AI54" i="1" l="1"/>
  <c r="AE54" i="1"/>
  <c r="AJ54" i="1"/>
  <c r="AG54" i="1"/>
  <c r="AL54" i="1"/>
  <c r="AH54" i="1"/>
  <c r="AF54" i="1"/>
  <c r="AK54" i="1"/>
  <c r="AL4" i="1"/>
  <c r="AD54" i="1"/>
  <c r="P6" i="1"/>
  <c r="O7" i="1" s="1"/>
  <c r="Y5" i="1"/>
  <c r="R5" i="1"/>
  <c r="X5" i="1"/>
  <c r="T6" i="1"/>
  <c r="U5" i="1"/>
  <c r="Z5" i="1"/>
  <c r="V5" i="1"/>
  <c r="W5" i="1"/>
  <c r="S5" i="1"/>
  <c r="T5" i="1"/>
  <c r="X6" i="1"/>
  <c r="U6" i="1"/>
  <c r="AH55" i="1" l="1"/>
  <c r="AF55" i="1"/>
  <c r="AE55" i="1"/>
  <c r="AD55" i="1"/>
  <c r="AK55" i="1"/>
  <c r="AG55" i="1"/>
  <c r="AJ55" i="1"/>
  <c r="AL55" i="1"/>
  <c r="AI55" i="1"/>
  <c r="AF29" i="1"/>
  <c r="AF5" i="1"/>
  <c r="AF6" i="1" s="1"/>
  <c r="T28" i="1" s="1"/>
  <c r="AE29" i="1"/>
  <c r="AI29" i="1"/>
  <c r="AH29" i="1"/>
  <c r="AL29" i="1"/>
  <c r="AG5" i="1"/>
  <c r="AG6" i="1" s="1"/>
  <c r="U28" i="1" s="1"/>
  <c r="AG29" i="1"/>
  <c r="AJ29" i="1"/>
  <c r="AJ5" i="1"/>
  <c r="AJ6" i="1" s="1"/>
  <c r="X28" i="1" s="1"/>
  <c r="AD29" i="1"/>
  <c r="AK29" i="1"/>
  <c r="P7" i="1"/>
  <c r="O8" i="1" s="1"/>
  <c r="V6" i="1"/>
  <c r="V7" i="1"/>
  <c r="T7" i="1"/>
  <c r="R7" i="1"/>
  <c r="Z7" i="1"/>
  <c r="S7" i="1"/>
  <c r="X7" i="1"/>
  <c r="S6" i="1"/>
  <c r="Z6" i="1"/>
  <c r="W6" i="1"/>
  <c r="W7" i="1"/>
  <c r="Y6" i="1"/>
  <c r="U7" i="1"/>
  <c r="Y7" i="1"/>
  <c r="R6" i="1"/>
  <c r="X27" i="1" l="1"/>
  <c r="T27" i="1"/>
  <c r="U27" i="1"/>
  <c r="AD30" i="1"/>
  <c r="AD5" i="1"/>
  <c r="AK31" i="1"/>
  <c r="AG31" i="1"/>
  <c r="AK30" i="1"/>
  <c r="AK5" i="1"/>
  <c r="AI31" i="1"/>
  <c r="AI30" i="1"/>
  <c r="AI5" i="1"/>
  <c r="AL30" i="1"/>
  <c r="AG30" i="1"/>
  <c r="AF30" i="1"/>
  <c r="AJ30" i="1"/>
  <c r="AL5" i="1"/>
  <c r="AE30" i="1"/>
  <c r="AE5" i="1"/>
  <c r="AJ31" i="1"/>
  <c r="AE31" i="1"/>
  <c r="AL31" i="1"/>
  <c r="AD31" i="1"/>
  <c r="AF31" i="1"/>
  <c r="AH31" i="1"/>
  <c r="AH30" i="1"/>
  <c r="AH5" i="1"/>
  <c r="P8" i="1"/>
  <c r="O9" i="1" s="1"/>
  <c r="Z8" i="1"/>
  <c r="U8" i="1"/>
  <c r="R8" i="1"/>
  <c r="V8" i="1"/>
  <c r="S8" i="1"/>
  <c r="W8" i="1"/>
  <c r="T8" i="1"/>
  <c r="AF56" i="1" l="1"/>
  <c r="AD56" i="1"/>
  <c r="AE56" i="1"/>
  <c r="AI56" i="1"/>
  <c r="AH56" i="1"/>
  <c r="AL56" i="1"/>
  <c r="AJ56" i="1"/>
  <c r="AK56" i="1"/>
  <c r="AG56" i="1"/>
  <c r="AF32" i="1"/>
  <c r="AF7" i="1"/>
  <c r="AI32" i="1"/>
  <c r="AI7" i="1"/>
  <c r="AE32" i="1"/>
  <c r="AE7" i="1"/>
  <c r="AH32" i="1"/>
  <c r="AH7" i="1"/>
  <c r="AD32" i="1"/>
  <c r="AD7" i="1"/>
  <c r="AG32" i="1"/>
  <c r="AG7" i="1"/>
  <c r="AL32" i="1"/>
  <c r="AL7" i="1"/>
  <c r="AI6" i="1"/>
  <c r="W28" i="1" s="1"/>
  <c r="W27" i="1"/>
  <c r="AE6" i="1"/>
  <c r="S28" i="1" s="1"/>
  <c r="S27" i="1"/>
  <c r="AL6" i="1"/>
  <c r="Z27" i="1"/>
  <c r="AK6" i="1"/>
  <c r="Y28" i="1" s="1"/>
  <c r="Y27" i="1"/>
  <c r="AD6" i="1"/>
  <c r="R28" i="1" s="1"/>
  <c r="R27" i="1"/>
  <c r="P9" i="1"/>
  <c r="O10" i="1" s="1"/>
  <c r="AH6" i="1"/>
  <c r="V28" i="1" s="1"/>
  <c r="V27" i="1"/>
  <c r="S50" i="1" a="1"/>
  <c r="R9" i="1"/>
  <c r="R50" i="1" a="1"/>
  <c r="Y8" i="1"/>
  <c r="T9" i="1"/>
  <c r="Z9" i="1"/>
  <c r="X8" i="1"/>
  <c r="X9" i="1"/>
  <c r="U9" i="1"/>
  <c r="Y9" i="1"/>
  <c r="W9" i="1"/>
  <c r="S9" i="1"/>
  <c r="AJ58" i="1" l="1"/>
  <c r="AG58" i="1"/>
  <c r="AL58" i="1"/>
  <c r="AH58" i="1"/>
  <c r="AK58" i="1"/>
  <c r="AE58" i="1"/>
  <c r="AD58" i="1"/>
  <c r="AI58" i="1"/>
  <c r="AF58" i="1"/>
  <c r="Z28" i="1"/>
  <c r="AG57" i="1"/>
  <c r="AF57" i="1"/>
  <c r="AJ57" i="1"/>
  <c r="AD57" i="1"/>
  <c r="AK57" i="1"/>
  <c r="AL57" i="1"/>
  <c r="AH57" i="1"/>
  <c r="AE57" i="1"/>
  <c r="AI57" i="1"/>
  <c r="AE33" i="1"/>
  <c r="AI33" i="1"/>
  <c r="AK33" i="1"/>
  <c r="AG33" i="1"/>
  <c r="AJ33" i="1"/>
  <c r="AJ32" i="1"/>
  <c r="AJ7" i="1"/>
  <c r="AL33" i="1"/>
  <c r="AF33" i="1"/>
  <c r="AK32" i="1"/>
  <c r="AK7" i="1"/>
  <c r="R50" i="1"/>
  <c r="AD33" i="1"/>
  <c r="S50" i="1"/>
  <c r="AL8" i="1"/>
  <c r="AJ59" i="1" s="1"/>
  <c r="Z29" i="1"/>
  <c r="AE8" i="1"/>
  <c r="S30" i="1" s="1"/>
  <c r="S29" i="1"/>
  <c r="AG8" i="1"/>
  <c r="U30" i="1" s="1"/>
  <c r="U29" i="1"/>
  <c r="AI8" i="1"/>
  <c r="W30" i="1" s="1"/>
  <c r="W29" i="1"/>
  <c r="AD8" i="1"/>
  <c r="R30" i="1" s="1"/>
  <c r="R29" i="1"/>
  <c r="AF8" i="1"/>
  <c r="T30" i="1" s="1"/>
  <c r="T29" i="1"/>
  <c r="AH8" i="1"/>
  <c r="V30" i="1" s="1"/>
  <c r="V29" i="1"/>
  <c r="P10" i="1"/>
  <c r="O11" i="1" s="1"/>
  <c r="V9" i="1"/>
  <c r="Y10" i="1"/>
  <c r="X10" i="1"/>
  <c r="R10" i="1"/>
  <c r="Z30" i="1" l="1"/>
  <c r="AF59" i="1"/>
  <c r="AE59" i="1"/>
  <c r="AH59" i="1"/>
  <c r="AD59" i="1"/>
  <c r="AI59" i="1"/>
  <c r="AL59" i="1"/>
  <c r="AG59" i="1"/>
  <c r="AK59" i="1"/>
  <c r="AD9" i="1"/>
  <c r="AJ9" i="1"/>
  <c r="AK9" i="1"/>
  <c r="AH33" i="1"/>
  <c r="P11" i="1"/>
  <c r="O12" i="1" s="1"/>
  <c r="AK8" i="1"/>
  <c r="Y30" i="1" s="1"/>
  <c r="Y29" i="1"/>
  <c r="AJ8" i="1"/>
  <c r="X30" i="1" s="1"/>
  <c r="X29" i="1"/>
  <c r="R51" i="1" a="1"/>
  <c r="S51" i="1" a="1"/>
  <c r="T10" i="1"/>
  <c r="V10" i="1"/>
  <c r="W10" i="1"/>
  <c r="Z10" i="1"/>
  <c r="S10" i="1"/>
  <c r="U10" i="1"/>
  <c r="S51" i="1" l="1"/>
  <c r="R51" i="1"/>
  <c r="AG34" i="1"/>
  <c r="AG9" i="1"/>
  <c r="AE34" i="1"/>
  <c r="AE9" i="1"/>
  <c r="AL34" i="1"/>
  <c r="AL9" i="1"/>
  <c r="AD34" i="1"/>
  <c r="AK34" i="1"/>
  <c r="AJ34" i="1"/>
  <c r="AI34" i="1"/>
  <c r="AI9" i="1"/>
  <c r="AH34" i="1"/>
  <c r="AH9" i="1"/>
  <c r="AF34" i="1"/>
  <c r="AF9" i="1"/>
  <c r="P12" i="1"/>
  <c r="O13" i="1" s="1"/>
  <c r="AK10" i="1"/>
  <c r="Y32" i="1" s="1"/>
  <c r="Y31" i="1"/>
  <c r="AD10" i="1"/>
  <c r="R32" i="1" s="1"/>
  <c r="R31" i="1"/>
  <c r="AJ10" i="1"/>
  <c r="X32" i="1" s="1"/>
  <c r="X31" i="1"/>
  <c r="S11" i="1"/>
  <c r="W11" i="1"/>
  <c r="V11" i="1"/>
  <c r="T11" i="1"/>
  <c r="Z11" i="1"/>
  <c r="X11" i="1"/>
  <c r="R11" i="1"/>
  <c r="U11" i="1"/>
  <c r="Y11" i="1"/>
  <c r="U12" i="1"/>
  <c r="AE60" i="1" l="1"/>
  <c r="AI60" i="1"/>
  <c r="AD60" i="1"/>
  <c r="AK60" i="1"/>
  <c r="AG60" i="1"/>
  <c r="AL60" i="1"/>
  <c r="AJ60" i="1"/>
  <c r="AF60" i="1"/>
  <c r="AH60" i="1"/>
  <c r="AK35" i="1"/>
  <c r="AG35" i="1"/>
  <c r="AG11" i="1"/>
  <c r="AG12" i="1" s="1"/>
  <c r="U34" i="1" s="1"/>
  <c r="AD35" i="1"/>
  <c r="AJ35" i="1"/>
  <c r="AL35" i="1"/>
  <c r="AF35" i="1"/>
  <c r="AH35" i="1"/>
  <c r="AI35" i="1"/>
  <c r="AE35" i="1"/>
  <c r="AF10" i="1"/>
  <c r="T32" i="1" s="1"/>
  <c r="T31" i="1"/>
  <c r="AH10" i="1"/>
  <c r="V32" i="1" s="1"/>
  <c r="V31" i="1"/>
  <c r="AI10" i="1"/>
  <c r="W32" i="1" s="1"/>
  <c r="W31" i="1"/>
  <c r="AL10" i="1"/>
  <c r="Z31" i="1"/>
  <c r="AG10" i="1"/>
  <c r="U32" i="1" s="1"/>
  <c r="U31" i="1"/>
  <c r="P13" i="1"/>
  <c r="O14" i="1" s="1"/>
  <c r="AE10" i="1"/>
  <c r="S32" i="1" s="1"/>
  <c r="S31" i="1"/>
  <c r="V12" i="1"/>
  <c r="R12" i="1"/>
  <c r="T13" i="1"/>
  <c r="T12" i="1"/>
  <c r="Y12" i="1"/>
  <c r="U13" i="1"/>
  <c r="S13" i="1"/>
  <c r="X12" i="1"/>
  <c r="W12" i="1"/>
  <c r="Z12" i="1"/>
  <c r="S52" i="1" a="1"/>
  <c r="R52" i="1" a="1"/>
  <c r="V13" i="1"/>
  <c r="S12" i="1"/>
  <c r="Z32" i="1" l="1"/>
  <c r="AD61" i="1"/>
  <c r="AJ61" i="1"/>
  <c r="AK61" i="1"/>
  <c r="AG61" i="1"/>
  <c r="AL61" i="1"/>
  <c r="AH61" i="1"/>
  <c r="AE61" i="1"/>
  <c r="AI61" i="1"/>
  <c r="AF61" i="1"/>
  <c r="U33" i="1"/>
  <c r="AE36" i="1"/>
  <c r="AE11" i="1"/>
  <c r="R52" i="1"/>
  <c r="S52" i="1"/>
  <c r="AL36" i="1"/>
  <c r="AG36" i="1"/>
  <c r="AL11" i="1"/>
  <c r="AI36" i="1"/>
  <c r="AI11" i="1"/>
  <c r="AJ36" i="1"/>
  <c r="AJ11" i="1"/>
  <c r="AK36" i="1"/>
  <c r="AK11" i="1"/>
  <c r="AF36" i="1"/>
  <c r="AF11" i="1"/>
  <c r="AD36" i="1"/>
  <c r="AD11" i="1"/>
  <c r="AH36" i="1"/>
  <c r="AH11" i="1"/>
  <c r="P14" i="1"/>
  <c r="O15" i="1" s="1"/>
  <c r="R14" i="1"/>
  <c r="Y14" i="1"/>
  <c r="T14" i="1"/>
  <c r="V14" i="1"/>
  <c r="R13" i="1"/>
  <c r="Z14" i="1"/>
  <c r="W14" i="1"/>
  <c r="X13" i="1"/>
  <c r="Z13" i="1"/>
  <c r="Y13" i="1"/>
  <c r="W13" i="1"/>
  <c r="X14" i="1"/>
  <c r="S14" i="1"/>
  <c r="U14" i="1"/>
  <c r="AI62" i="1" l="1"/>
  <c r="AD62" i="1"/>
  <c r="AJ62" i="1"/>
  <c r="AF62" i="1"/>
  <c r="AK62" i="1"/>
  <c r="AE62" i="1"/>
  <c r="AL62" i="1"/>
  <c r="AG62" i="1"/>
  <c r="AH62" i="1"/>
  <c r="AA14" i="1"/>
  <c r="AG38" i="1"/>
  <c r="AG13" i="1"/>
  <c r="AE38" i="1"/>
  <c r="AE13" i="1"/>
  <c r="AJ38" i="1"/>
  <c r="AI13" i="1"/>
  <c r="AI14" i="1" s="1"/>
  <c r="W36" i="1" s="1"/>
  <c r="AI37" i="1"/>
  <c r="AK37" i="1"/>
  <c r="AK13" i="1"/>
  <c r="AK14" i="1" s="1"/>
  <c r="Y36" i="1" s="1"/>
  <c r="AL37" i="1"/>
  <c r="AL13" i="1"/>
  <c r="AI64" i="1" s="1"/>
  <c r="AH37" i="1"/>
  <c r="AG37" i="1"/>
  <c r="AE37" i="1"/>
  <c r="AF37" i="1"/>
  <c r="AJ37" i="1"/>
  <c r="AJ13" i="1"/>
  <c r="AJ14" i="1" s="1"/>
  <c r="X36" i="1" s="1"/>
  <c r="AI38" i="1"/>
  <c r="AL38" i="1"/>
  <c r="AD37" i="1"/>
  <c r="AD13" i="1"/>
  <c r="AD14" i="1" s="1"/>
  <c r="R36" i="1" s="1"/>
  <c r="AH38" i="1"/>
  <c r="AH13" i="1"/>
  <c r="AF38" i="1"/>
  <c r="AF13" i="1"/>
  <c r="AK38" i="1"/>
  <c r="AD38" i="1"/>
  <c r="AF12" i="1"/>
  <c r="T34" i="1" s="1"/>
  <c r="T33" i="1"/>
  <c r="AK12" i="1"/>
  <c r="Y34" i="1" s="1"/>
  <c r="Y33" i="1"/>
  <c r="AJ12" i="1"/>
  <c r="X34" i="1" s="1"/>
  <c r="X33" i="1"/>
  <c r="AD12" i="1"/>
  <c r="R34" i="1" s="1"/>
  <c r="R33" i="1"/>
  <c r="AI12" i="1"/>
  <c r="W34" i="1" s="1"/>
  <c r="W33" i="1"/>
  <c r="AL12" i="1"/>
  <c r="Z33" i="1"/>
  <c r="AE12" i="1"/>
  <c r="S34" i="1" s="1"/>
  <c r="S33" i="1"/>
  <c r="AH12" i="1"/>
  <c r="V34" i="1" s="1"/>
  <c r="V33" i="1"/>
  <c r="P15" i="1"/>
  <c r="O16" i="1" s="1"/>
  <c r="S15" i="1"/>
  <c r="Y15" i="1"/>
  <c r="W15" i="1"/>
  <c r="Z15" i="1"/>
  <c r="R53" i="1" a="1"/>
  <c r="S53" i="1" a="1"/>
  <c r="T15" i="1"/>
  <c r="U15" i="1"/>
  <c r="R15" i="1"/>
  <c r="V15" i="1"/>
  <c r="X15" i="1"/>
  <c r="AJ64" i="1" l="1"/>
  <c r="AL64" i="1"/>
  <c r="AK64" i="1"/>
  <c r="AL14" i="1"/>
  <c r="AE64" i="1"/>
  <c r="AG64" i="1"/>
  <c r="AH64" i="1"/>
  <c r="AF64" i="1"/>
  <c r="AD64" i="1"/>
  <c r="Z34" i="1"/>
  <c r="AG63" i="1"/>
  <c r="AE63" i="1"/>
  <c r="AF63" i="1"/>
  <c r="AI63" i="1"/>
  <c r="AH63" i="1"/>
  <c r="AJ63" i="1"/>
  <c r="AL63" i="1"/>
  <c r="AD63" i="1"/>
  <c r="AK63" i="1"/>
  <c r="AA15" i="1"/>
  <c r="Y35" i="1"/>
  <c r="X35" i="1"/>
  <c r="Z35" i="1"/>
  <c r="R35" i="1"/>
  <c r="AJ39" i="1"/>
  <c r="AH39" i="1"/>
  <c r="AD39" i="1"/>
  <c r="AG39" i="1"/>
  <c r="AF39" i="1"/>
  <c r="S53" i="1"/>
  <c r="R53" i="1"/>
  <c r="AL39" i="1"/>
  <c r="AI39" i="1"/>
  <c r="AK39" i="1"/>
  <c r="AE39" i="1"/>
  <c r="W35" i="1"/>
  <c r="AH14" i="1"/>
  <c r="V36" i="1" s="1"/>
  <c r="V35" i="1"/>
  <c r="AF14" i="1"/>
  <c r="T36" i="1" s="1"/>
  <c r="T35" i="1"/>
  <c r="AG14" i="1"/>
  <c r="U36" i="1" s="1"/>
  <c r="U35" i="1"/>
  <c r="AE14" i="1"/>
  <c r="S36" i="1" s="1"/>
  <c r="S35" i="1"/>
  <c r="P16" i="1"/>
  <c r="O17" i="1" s="1"/>
  <c r="S54" i="1" a="1"/>
  <c r="R54" i="1" a="1"/>
  <c r="V16" i="1"/>
  <c r="R16" i="1"/>
  <c r="U16" i="1"/>
  <c r="S16" i="1"/>
  <c r="W16" i="1"/>
  <c r="T16" i="1"/>
  <c r="Z16" i="1"/>
  <c r="Y16" i="1"/>
  <c r="X16" i="1"/>
  <c r="Z36" i="1" l="1"/>
  <c r="AG65" i="1"/>
  <c r="AL65" i="1"/>
  <c r="AD65" i="1"/>
  <c r="AE65" i="1"/>
  <c r="AF65" i="1"/>
  <c r="AK65" i="1"/>
  <c r="AJ65" i="1"/>
  <c r="AH65" i="1"/>
  <c r="AI65" i="1"/>
  <c r="AA16" i="1"/>
  <c r="S54" i="1"/>
  <c r="R54" i="1"/>
  <c r="AJ40" i="1"/>
  <c r="AJ15" i="1"/>
  <c r="AK40" i="1"/>
  <c r="AK15" i="1"/>
  <c r="AL40" i="1"/>
  <c r="AL15" i="1"/>
  <c r="AF40" i="1"/>
  <c r="AF15" i="1"/>
  <c r="AI40" i="1"/>
  <c r="AI15" i="1"/>
  <c r="AE40" i="1"/>
  <c r="AE15" i="1"/>
  <c r="AG40" i="1"/>
  <c r="AG15" i="1"/>
  <c r="AD40" i="1"/>
  <c r="AD15" i="1"/>
  <c r="AH40" i="1"/>
  <c r="AH15" i="1"/>
  <c r="P17" i="1"/>
  <c r="O18" i="1" s="1"/>
  <c r="R17" i="1"/>
  <c r="W17" i="1"/>
  <c r="X17" i="1"/>
  <c r="Y17" i="1"/>
  <c r="U17" i="1"/>
  <c r="Z17" i="1"/>
  <c r="AJ66" i="1" l="1"/>
  <c r="AE66" i="1"/>
  <c r="AH66" i="1"/>
  <c r="AG66" i="1"/>
  <c r="AD66" i="1"/>
  <c r="AF66" i="1"/>
  <c r="AL66" i="1"/>
  <c r="AI66" i="1"/>
  <c r="AK66" i="1"/>
  <c r="AA17" i="1"/>
  <c r="AL41" i="1"/>
  <c r="AG41" i="1"/>
  <c r="AK41" i="1"/>
  <c r="AJ41" i="1"/>
  <c r="AI41" i="1"/>
  <c r="AD41" i="1"/>
  <c r="AD16" i="1"/>
  <c r="R38" i="1" s="1"/>
  <c r="R37" i="1"/>
  <c r="P18" i="1"/>
  <c r="O19" i="1" s="1"/>
  <c r="AL16" i="1"/>
  <c r="Z37" i="1"/>
  <c r="AK16" i="1"/>
  <c r="Y38" i="1" s="1"/>
  <c r="Y37" i="1"/>
  <c r="AH16" i="1"/>
  <c r="V38" i="1" s="1"/>
  <c r="V37" i="1"/>
  <c r="AI16" i="1"/>
  <c r="W38" i="1" s="1"/>
  <c r="W37" i="1"/>
  <c r="AJ16" i="1"/>
  <c r="X38" i="1" s="1"/>
  <c r="X37" i="1"/>
  <c r="AF16" i="1"/>
  <c r="T38" i="1" s="1"/>
  <c r="T37" i="1"/>
  <c r="AG16" i="1"/>
  <c r="U38" i="1" s="1"/>
  <c r="U37" i="1"/>
  <c r="AE16" i="1"/>
  <c r="S38" i="1" s="1"/>
  <c r="S37" i="1"/>
  <c r="S17" i="1"/>
  <c r="Z18" i="1"/>
  <c r="W18" i="1"/>
  <c r="T17" i="1"/>
  <c r="S18" i="1"/>
  <c r="S55" i="1" a="1"/>
  <c r="R55" i="1" a="1"/>
  <c r="V17" i="1"/>
  <c r="Z38" i="1" l="1"/>
  <c r="AJ67" i="1"/>
  <c r="AH67" i="1"/>
  <c r="AF67" i="1"/>
  <c r="AG67" i="1"/>
  <c r="AK67" i="1"/>
  <c r="AI67" i="1"/>
  <c r="AE67" i="1"/>
  <c r="AL67" i="1"/>
  <c r="AD67" i="1"/>
  <c r="AA18" i="1"/>
  <c r="AH41" i="1"/>
  <c r="R55" i="1"/>
  <c r="S55" i="1"/>
  <c r="AE42" i="1"/>
  <c r="AF41" i="1"/>
  <c r="AI42" i="1"/>
  <c r="AI17" i="1"/>
  <c r="AL42" i="1"/>
  <c r="AL17" i="1"/>
  <c r="AF68" i="1" s="1"/>
  <c r="AE41" i="1"/>
  <c r="AE17" i="1"/>
  <c r="AE18" i="1" s="1"/>
  <c r="S40" i="1" s="1"/>
  <c r="P19" i="1"/>
  <c r="O20" i="1" s="1"/>
  <c r="U18" i="1"/>
  <c r="Y19" i="1"/>
  <c r="R18" i="1"/>
  <c r="X18" i="1"/>
  <c r="V19" i="1"/>
  <c r="S19" i="1"/>
  <c r="U19" i="1"/>
  <c r="Y18" i="1"/>
  <c r="T18" i="1"/>
  <c r="V18" i="1"/>
  <c r="X19" i="1"/>
  <c r="AE68" i="1" l="1"/>
  <c r="AL68" i="1"/>
  <c r="AJ68" i="1"/>
  <c r="AI68" i="1"/>
  <c r="AD68" i="1"/>
  <c r="AG68" i="1"/>
  <c r="AK68" i="1"/>
  <c r="AH68" i="1"/>
  <c r="S39" i="1"/>
  <c r="AH42" i="1"/>
  <c r="AH17" i="1"/>
  <c r="AF42" i="1"/>
  <c r="AF17" i="1"/>
  <c r="AK42" i="1"/>
  <c r="AK17" i="1"/>
  <c r="AJ42" i="1"/>
  <c r="AJ17" i="1"/>
  <c r="AD42" i="1"/>
  <c r="AD17" i="1"/>
  <c r="AG42" i="1"/>
  <c r="AG17" i="1"/>
  <c r="AL18" i="1"/>
  <c r="AK69" i="1" s="1"/>
  <c r="Z39" i="1"/>
  <c r="P20" i="1"/>
  <c r="O21" i="1" s="1"/>
  <c r="AI18" i="1"/>
  <c r="W40" i="1" s="1"/>
  <c r="W39" i="1"/>
  <c r="Z19" i="1"/>
  <c r="U20" i="1"/>
  <c r="R19" i="1"/>
  <c r="T19" i="1"/>
  <c r="W19" i="1"/>
  <c r="Y20" i="1"/>
  <c r="X20" i="1"/>
  <c r="Z40" i="1" l="1"/>
  <c r="AI69" i="1"/>
  <c r="AE69" i="1"/>
  <c r="AL69" i="1"/>
  <c r="AJ69" i="1"/>
  <c r="AG69" i="1"/>
  <c r="AF69" i="1"/>
  <c r="AH69" i="1"/>
  <c r="AD69" i="1"/>
  <c r="AA19" i="1"/>
  <c r="AJ19" i="1"/>
  <c r="AK19" i="1"/>
  <c r="AI43" i="1"/>
  <c r="AF43" i="1"/>
  <c r="AD43" i="1"/>
  <c r="AG19" i="1"/>
  <c r="AL43" i="1"/>
  <c r="AJ43" i="1"/>
  <c r="AH43" i="1"/>
  <c r="AG43" i="1"/>
  <c r="AE43" i="1"/>
  <c r="AK43" i="1"/>
  <c r="AF18" i="1"/>
  <c r="T40" i="1" s="1"/>
  <c r="T39" i="1"/>
  <c r="P21" i="1"/>
  <c r="O22" i="1" s="1"/>
  <c r="AJ18" i="1"/>
  <c r="X40" i="1" s="1"/>
  <c r="X39" i="1"/>
  <c r="AG18" i="1"/>
  <c r="U40" i="1" s="1"/>
  <c r="U39" i="1"/>
  <c r="AD18" i="1"/>
  <c r="R40" i="1" s="1"/>
  <c r="R39" i="1"/>
  <c r="AH18" i="1"/>
  <c r="V40" i="1" s="1"/>
  <c r="V39" i="1"/>
  <c r="AK18" i="1"/>
  <c r="Y40" i="1" s="1"/>
  <c r="Y39" i="1"/>
  <c r="S56" i="1" a="1"/>
  <c r="R56" i="1" a="1"/>
  <c r="T20" i="1"/>
  <c r="S20" i="1"/>
  <c r="T21" i="1"/>
  <c r="Y21" i="1"/>
  <c r="V20" i="1"/>
  <c r="Z21" i="1"/>
  <c r="R20" i="1"/>
  <c r="Z20" i="1"/>
  <c r="S21" i="1"/>
  <c r="W20" i="1"/>
  <c r="AA20" i="1" l="1"/>
  <c r="AA21" i="1"/>
  <c r="R56" i="1"/>
  <c r="S56" i="1"/>
  <c r="AI44" i="1"/>
  <c r="AI19" i="1"/>
  <c r="AE45" i="1"/>
  <c r="AL44" i="1"/>
  <c r="AJ44" i="1"/>
  <c r="AL19" i="1"/>
  <c r="AK44" i="1"/>
  <c r="AG44" i="1"/>
  <c r="AD44" i="1"/>
  <c r="AD19" i="1"/>
  <c r="AL45" i="1"/>
  <c r="AH44" i="1"/>
  <c r="AH19" i="1"/>
  <c r="AK45" i="1"/>
  <c r="AF45" i="1"/>
  <c r="AE44" i="1"/>
  <c r="AE19" i="1"/>
  <c r="AF44" i="1"/>
  <c r="AF19" i="1"/>
  <c r="AG20" i="1"/>
  <c r="U42" i="1" s="1"/>
  <c r="U41" i="1"/>
  <c r="AJ20" i="1"/>
  <c r="X42" i="1" s="1"/>
  <c r="X41" i="1"/>
  <c r="P22" i="1"/>
  <c r="O23" i="1" s="1"/>
  <c r="AK20" i="1"/>
  <c r="Y42" i="1" s="1"/>
  <c r="Y41" i="1"/>
  <c r="R21" i="1"/>
  <c r="U22" i="1"/>
  <c r="V21" i="1"/>
  <c r="W22" i="1"/>
  <c r="T22" i="1"/>
  <c r="W21" i="1"/>
  <c r="Y22" i="1"/>
  <c r="Z22" i="1"/>
  <c r="X21" i="1"/>
  <c r="V22" i="1"/>
  <c r="U21" i="1"/>
  <c r="AJ70" i="1" l="1"/>
  <c r="AE70" i="1"/>
  <c r="AK70" i="1"/>
  <c r="AH70" i="1"/>
  <c r="AG70" i="1"/>
  <c r="AL70" i="1"/>
  <c r="AI70" i="1"/>
  <c r="AF70" i="1"/>
  <c r="AD70" i="1"/>
  <c r="AA22" i="1"/>
  <c r="AB22" i="1" s="1"/>
  <c r="AG21" i="1"/>
  <c r="AG22" i="1" s="1"/>
  <c r="U44" i="1" s="1"/>
  <c r="AG45" i="1"/>
  <c r="AH46" i="1"/>
  <c r="AJ45" i="1"/>
  <c r="AL46" i="1"/>
  <c r="AL21" i="1"/>
  <c r="AI72" i="1" s="1"/>
  <c r="AK46" i="1"/>
  <c r="AK21" i="1"/>
  <c r="AI21" i="1"/>
  <c r="AI22" i="1" s="1"/>
  <c r="W44" i="1" s="1"/>
  <c r="AI45" i="1"/>
  <c r="AF46" i="1"/>
  <c r="AF21" i="1"/>
  <c r="AI46" i="1"/>
  <c r="AH45" i="1"/>
  <c r="AH21" i="1"/>
  <c r="AH22" i="1" s="1"/>
  <c r="V44" i="1" s="1"/>
  <c r="AG46" i="1"/>
  <c r="AD45" i="1"/>
  <c r="AL20" i="1"/>
  <c r="Z41" i="1"/>
  <c r="AF20" i="1"/>
  <c r="T42" i="1" s="1"/>
  <c r="T41" i="1"/>
  <c r="AD20" i="1"/>
  <c r="R42" i="1" s="1"/>
  <c r="R41" i="1"/>
  <c r="AI20" i="1"/>
  <c r="W42" i="1" s="1"/>
  <c r="W41" i="1"/>
  <c r="P23" i="1"/>
  <c r="AE20" i="1"/>
  <c r="S42" i="1" s="1"/>
  <c r="S41" i="1"/>
  <c r="AH20" i="1"/>
  <c r="V42" i="1" s="1"/>
  <c r="V41" i="1"/>
  <c r="S57" i="1" a="1"/>
  <c r="Y23" i="1"/>
  <c r="X22" i="1"/>
  <c r="U23" i="1"/>
  <c r="R57" i="1" a="1"/>
  <c r="Z23" i="1"/>
  <c r="R23" i="1"/>
  <c r="W23" i="1"/>
  <c r="S22" i="1"/>
  <c r="T23" i="1"/>
  <c r="R22" i="1"/>
  <c r="X23" i="1"/>
  <c r="V23" i="1"/>
  <c r="AE72" i="1" l="1"/>
  <c r="AL72" i="1"/>
  <c r="AF72" i="1"/>
  <c r="AK72" i="1"/>
  <c r="AD72" i="1"/>
  <c r="AJ72" i="1"/>
  <c r="Z42" i="1"/>
  <c r="AJ71" i="1"/>
  <c r="AK71" i="1"/>
  <c r="AG71" i="1"/>
  <c r="AI71" i="1"/>
  <c r="AE71" i="1"/>
  <c r="AH71" i="1"/>
  <c r="AF71" i="1"/>
  <c r="AD71" i="1"/>
  <c r="AL71" i="1"/>
  <c r="AH72" i="1"/>
  <c r="AG72" i="1"/>
  <c r="W43" i="1"/>
  <c r="V43" i="1"/>
  <c r="U43" i="1"/>
  <c r="AH47" i="1"/>
  <c r="AH23" i="1"/>
  <c r="AJ23" i="1"/>
  <c r="AJ47" i="1"/>
  <c r="AD46" i="1"/>
  <c r="AD21" i="1"/>
  <c r="AF47" i="1"/>
  <c r="AF23" i="1"/>
  <c r="AE46" i="1"/>
  <c r="AE21" i="1"/>
  <c r="AI47" i="1"/>
  <c r="AI23" i="1"/>
  <c r="AD47" i="1"/>
  <c r="AD23" i="1"/>
  <c r="AL23" i="1"/>
  <c r="AL47" i="1"/>
  <c r="R57" i="1"/>
  <c r="AG23" i="1"/>
  <c r="AG47" i="1"/>
  <c r="AJ46" i="1"/>
  <c r="AJ21" i="1"/>
  <c r="AK47" i="1"/>
  <c r="AK23" i="1"/>
  <c r="S57" i="1"/>
  <c r="AF22" i="1"/>
  <c r="T44" i="1" s="1"/>
  <c r="T43" i="1"/>
  <c r="AK22" i="1"/>
  <c r="Y44" i="1" s="1"/>
  <c r="Y43" i="1"/>
  <c r="AL22" i="1"/>
  <c r="Z43" i="1"/>
  <c r="S23" i="1"/>
  <c r="Z44" i="1" l="1"/>
  <c r="AL73" i="1"/>
  <c r="AH73" i="1"/>
  <c r="AG73" i="1"/>
  <c r="AK73" i="1"/>
  <c r="AI73" i="1"/>
  <c r="AF73" i="1"/>
  <c r="AD73" i="1"/>
  <c r="AE73" i="1"/>
  <c r="AJ73" i="1"/>
  <c r="AE47" i="1"/>
  <c r="AE23" i="1"/>
  <c r="AJ22" i="1"/>
  <c r="X44" i="1" s="1"/>
  <c r="X43" i="1"/>
  <c r="AE22" i="1"/>
  <c r="S44" i="1" s="1"/>
  <c r="S43" i="1"/>
  <c r="AD22" i="1"/>
  <c r="R44" i="1" s="1"/>
  <c r="R43" i="1"/>
  <c r="S58" i="1" a="1"/>
  <c r="R58" i="1" a="1"/>
  <c r="R58" i="1" l="1"/>
  <c r="S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<sst xmlns="http://schemas.openxmlformats.org/spreadsheetml/2006/main" count="366" uniqueCount="182">
  <si>
    <t>Bioenergy</t>
  </si>
  <si>
    <t>Coal</t>
  </si>
  <si>
    <t>Gas</t>
  </si>
  <si>
    <t>Hydro</t>
  </si>
  <si>
    <t>Nuclear</t>
  </si>
  <si>
    <t>Other fossil</t>
  </si>
  <si>
    <t>Solar</t>
  </si>
  <si>
    <t>Total generation</t>
  </si>
  <si>
    <t>Wind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</si>
  <si>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</si>
  <si>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</si>
  <si>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</si>
  <si>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</si>
  <si>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</si>
  <si>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</si>
  <si>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</si>
  <si>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</si>
  <si>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</si>
  <si>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</si>
  <si>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</si>
  <si>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</si>
  <si>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</si>
  <si>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</si>
  <si>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</si>
  <si>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</si>
  <si>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</si>
  <si>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</si>
  <si>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</si>
  <si>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</si>
  <si>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</si>
  <si>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</si>
  <si>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</si>
  <si>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</si>
  <si>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</si>
  <si>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</si>
  <si>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</si>
  <si>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</si>
  <si>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</si>
  <si>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</si>
  <si>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</si>
  <si>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</si>
  <si>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</si>
  <si>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</si>
  <si>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</si>
  <si>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</si>
  <si>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</si>
  <si>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</si>
  <si>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</si>
  <si>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</si>
  <si>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</si>
  <si>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</si>
  <si>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</si>
  <si>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</si>
  <si>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</si>
  <si>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</si>
  <si>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</si>
  <si>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</si>
  <si>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</si>
  <si>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</si>
  <si>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</si>
  <si>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</si>
  <si>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</si>
  <si>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</si>
  <si>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</si>
  <si>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</si>
  <si>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</si>
  <si>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</si>
  <si>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</si>
  <si>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</si>
  <si>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</si>
  <si>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</si>
  <si>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</si>
  <si>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</si>
  <si>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</si>
  <si>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</si>
  <si>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</si>
  <si>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</si>
  <si>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</si>
  <si>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</si>
  <si>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</si>
  <si>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</si>
  <si>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</si>
  <si>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</si>
  <si>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</si>
  <si>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</si>
  <si>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</si>
  <si>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</si>
  <si>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</si>
  <si>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</si>
  <si>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</si>
  <si>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</si>
  <si>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</si>
  <si>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</si>
  <si>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</si>
  <si>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</si>
  <si>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</si>
  <si>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</si>
  <si>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</si>
  <si>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</si>
  <si>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</si>
  <si>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</si>
  <si>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</si>
  <si>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</si>
  <si>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</si>
  <si>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</si>
  <si>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</si>
  <si>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</si>
  <si>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</si>
  <si>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</si>
  <si>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</si>
  <si>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</si>
  <si>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</si>
  <si>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</si>
  <si>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</si>
  <si>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</si>
  <si>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</si>
  <si>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</si>
  <si>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</si>
  <si>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</si>
  <si>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</si>
  <si>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</si>
  <si>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</si>
  <si>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</si>
  <si>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</si>
  <si>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</si>
  <si>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</si>
  <si>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</si>
  <si>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</si>
  <si>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</si>
  <si>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</si>
  <si>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</si>
  <si>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</si>
  <si>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</si>
  <si>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</si>
  <si>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</si>
  <si>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</si>
  <si>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c</t>
  </si>
  <si>
    <t>d</t>
  </si>
  <si>
    <t>e</t>
  </si>
  <si>
    <t>f</t>
  </si>
  <si>
    <t>g</t>
  </si>
  <si>
    <t>h</t>
  </si>
  <si>
    <t>i</t>
  </si>
  <si>
    <t>j</t>
  </si>
  <si>
    <t>k</t>
  </si>
  <si>
    <t>2015-H1</t>
  </si>
  <si>
    <t>2015-H2</t>
  </si>
  <si>
    <t>2016-H1</t>
  </si>
  <si>
    <t>2016-H2</t>
  </si>
  <si>
    <t>2017-H1</t>
  </si>
  <si>
    <t>2017-H2</t>
  </si>
  <si>
    <t>2018-H1</t>
  </si>
  <si>
    <t>2018-H2</t>
  </si>
  <si>
    <t>2019-H1</t>
  </si>
  <si>
    <t>2019-H2</t>
  </si>
  <si>
    <t>2020-H1</t>
  </si>
  <si>
    <t>2021-H2</t>
  </si>
  <si>
    <t>2020-H2</t>
  </si>
  <si>
    <t>2021-H1</t>
  </si>
  <si>
    <t>2022-H1</t>
  </si>
  <si>
    <t>2022-H2</t>
  </si>
  <si>
    <t>2023-H1</t>
  </si>
  <si>
    <t>2023-H2</t>
  </si>
  <si>
    <t>2024-H1</t>
  </si>
  <si>
    <t>2024-H2</t>
  </si>
  <si>
    <t>2025-H1</t>
  </si>
  <si>
    <t>H1</t>
  </si>
  <si>
    <t>H2</t>
  </si>
  <si>
    <t>Z</t>
  </si>
  <si>
    <t>x</t>
  </si>
  <si>
    <t>Biyokütle/gaz</t>
  </si>
  <si>
    <t>Kömür</t>
  </si>
  <si>
    <t>Gaz</t>
  </si>
  <si>
    <t>Hidro</t>
  </si>
  <si>
    <t>Nükleer</t>
  </si>
  <si>
    <t>Diğer Fosil</t>
  </si>
  <si>
    <t>Güneş</t>
  </si>
  <si>
    <t>Rüzgar</t>
  </si>
  <si>
    <t>Toplam Üretim</t>
  </si>
  <si>
    <t>Yılın İlk Yarısı</t>
  </si>
  <si>
    <t>Yılın İkinci Yarısı</t>
  </si>
  <si>
    <t>Toplamdaki 0ran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</si>
</sst>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b/>
      <sz val="12"/>
      <color rgb="FFC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43" fontId="0" fillId="0" borderId="0" xfId="1" applyFont="1"/>
    <xf numFmtId="9" fontId="0" fillId="0" borderId="0" xfId="0" applyNumberFormat="1"/>
    <xf numFmtId="164" fontId="0" fillId="0" borderId="0" xfId="2" applyNumberFormat="1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4" xfId="2" applyFont="1" applyBorder="1"/>
    <xf numFmtId="9" fontId="0" fillId="0" borderId="5" xfId="2" applyFont="1" applyBorder="1"/>
    <xf numFmtId="9" fontId="0" fillId="0" borderId="6" xfId="2" applyFont="1" applyBorder="1"/>
    <xf numFmtId="9" fontId="0" fillId="0" borderId="7" xfId="2" applyFont="1" applyBorder="1"/>
    <xf numFmtId="9" fontId="0" fillId="0" borderId="1" xfId="2" applyFont="1" applyBorder="1"/>
    <xf numFmtId="9" fontId="0" fillId="0" borderId="8" xfId="2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0" fillId="0" borderId="9" xfId="2" applyFont="1" applyBorder="1"/>
    <xf numFmtId="9" fontId="0" fillId="0" borderId="10" xfId="2" applyFont="1" applyBorder="1"/>
    <xf numFmtId="9" fontId="0" fillId="0" borderId="11" xfId="2" applyFont="1" applyBorder="1"/>
    <xf numFmtId="0" fontId="0" fillId="0" borderId="15" xfId="0" applyFill="1" applyBorder="1"/>
    <xf numFmtId="0" fontId="0" fillId="0" borderId="0" xfId="0" applyFill="1" applyBorder="1"/>
    <xf numFmtId="0" fontId="5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9" fontId="0" fillId="4" borderId="16" xfId="2" applyFont="1" applyFill="1" applyBorder="1" applyAlignment="1">
      <alignment horizontal="center"/>
    </xf>
    <xf numFmtId="9" fontId="0" fillId="4" borderId="17" xfId="2" applyFont="1" applyFill="1" applyBorder="1" applyAlignment="1">
      <alignment horizontal="center"/>
    </xf>
    <xf numFmtId="9" fontId="0" fillId="4" borderId="18" xfId="2" applyFont="1" applyFill="1" applyBorder="1" applyAlignment="1">
      <alignment horizontal="center"/>
    </xf>
    <xf numFmtId="9" fontId="0" fillId="4" borderId="19" xfId="2" applyFont="1" applyFill="1" applyBorder="1" applyAlignment="1">
      <alignment horizontal="center"/>
    </xf>
    <xf numFmtId="9" fontId="0" fillId="4" borderId="20" xfId="2" applyFont="1" applyFill="1" applyBorder="1" applyAlignment="1">
      <alignment horizontal="center"/>
    </xf>
    <xf numFmtId="9" fontId="0" fillId="4" borderId="21" xfId="2" applyFont="1" applyFill="1" applyBorder="1" applyAlignment="1">
      <alignment horizontal="center"/>
    </xf>
    <xf numFmtId="0" fontId="0" fillId="0" borderId="15" xfId="0" applyBorder="1"/>
    <xf numFmtId="0" fontId="0" fillId="5" borderId="0" xfId="0" applyFill="1" applyAlignment="1">
      <alignment horizontal="center"/>
    </xf>
    <xf numFmtId="0" fontId="0" fillId="5" borderId="0" xfId="0" applyFill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Sheet2!$L$3</c:f>
              <c:strCache>
                <c:ptCount val="1"/>
                <c:pt idx="0">
                  <c:v>Total generation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Sheet2!$C$4:$C$24</c:f>
              <c:strCache>
                <c:ptCount val="21"/>
                <c:pt idx="0">
                  <c:v>2015-H1</c:v>
                </c:pt>
                <c:pt idx="1">
                  <c:v>2015-H2</c:v>
                </c:pt>
                <c:pt idx="2">
                  <c:v>2016-H1</c:v>
                </c:pt>
                <c:pt idx="3">
                  <c:v>2016-H2</c:v>
                </c:pt>
                <c:pt idx="4">
                  <c:v>2017-H1</c:v>
                </c:pt>
                <c:pt idx="5">
                  <c:v>2017-H2</c:v>
                </c:pt>
                <c:pt idx="6">
                  <c:v>2018-H1</c:v>
                </c:pt>
                <c:pt idx="7">
                  <c:v>2018-H2</c:v>
                </c:pt>
                <c:pt idx="8">
                  <c:v>2019-H1</c:v>
                </c:pt>
                <c:pt idx="9">
                  <c:v>2019-H2</c:v>
                </c:pt>
                <c:pt idx="10">
                  <c:v>2020-H1</c:v>
                </c:pt>
                <c:pt idx="11">
                  <c:v>2020-H2</c:v>
                </c:pt>
                <c:pt idx="12">
                  <c:v>2021-H1</c:v>
                </c:pt>
                <c:pt idx="13">
                  <c:v>2021-H2</c:v>
                </c:pt>
                <c:pt idx="14">
                  <c:v>2022-H1</c:v>
                </c:pt>
                <c:pt idx="15">
                  <c:v>2022-H2</c:v>
                </c:pt>
                <c:pt idx="16">
                  <c:v>2023-H1</c:v>
                </c:pt>
                <c:pt idx="17">
                  <c:v>2023-H2</c:v>
                </c:pt>
                <c:pt idx="18">
                  <c:v>2024-H1</c:v>
                </c:pt>
                <c:pt idx="19">
                  <c:v>2024-H2</c:v>
                </c:pt>
                <c:pt idx="20">
                  <c:v>2025-H1</c:v>
                </c:pt>
              </c:strCache>
            </c:strRef>
          </c:cat>
          <c:val>
            <c:numRef>
              <c:f>Sheet2!$L$4:$L$24</c:f>
              <c:numCache>
                <c:formatCode>General</c:formatCode>
                <c:ptCount val="21"/>
                <c:pt idx="0">
                  <c:v>2713.2200000000003</c:v>
                </c:pt>
                <c:pt idx="1">
                  <c:v>2904.42</c:v>
                </c:pt>
                <c:pt idx="2">
                  <c:v>2792.04</c:v>
                </c:pt>
                <c:pt idx="3">
                  <c:v>3179.09</c:v>
                </c:pt>
                <c:pt idx="4">
                  <c:v>2982.43</c:v>
                </c:pt>
                <c:pt idx="5">
                  <c:v>3392.9799999999996</c:v>
                </c:pt>
                <c:pt idx="6">
                  <c:v>3304.5600000000004</c:v>
                </c:pt>
                <c:pt idx="7">
                  <c:v>3679.9000000000005</c:v>
                </c:pt>
                <c:pt idx="8">
                  <c:v>3469.6800000000003</c:v>
                </c:pt>
                <c:pt idx="9">
                  <c:v>3863.2299999999996</c:v>
                </c:pt>
                <c:pt idx="10">
                  <c:v>3461.64</c:v>
                </c:pt>
                <c:pt idx="11">
                  <c:v>4158.8599999999997</c:v>
                </c:pt>
                <c:pt idx="12">
                  <c:v>4018.1600000000003</c:v>
                </c:pt>
                <c:pt idx="13">
                  <c:v>4348.78</c:v>
                </c:pt>
                <c:pt idx="14">
                  <c:v>4113.83</c:v>
                </c:pt>
                <c:pt idx="15">
                  <c:v>4574.47</c:v>
                </c:pt>
                <c:pt idx="16">
                  <c:v>4353.6900000000005</c:v>
                </c:pt>
                <c:pt idx="17">
                  <c:v>4948.6100000000006</c:v>
                </c:pt>
                <c:pt idx="18">
                  <c:v>4678.6899999999996</c:v>
                </c:pt>
                <c:pt idx="19">
                  <c:v>5225.62</c:v>
                </c:pt>
                <c:pt idx="20">
                  <c:v>4878.79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5F-184C-8B80-BFAE839AD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503951"/>
        <c:axId val="851505679"/>
      </c:lineChart>
      <c:catAx>
        <c:axId val="85150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505679"/>
        <c:crosses val="autoZero"/>
        <c:auto val="1"/>
        <c:lblAlgn val="ctr"/>
        <c:lblOffset val="100"/>
        <c:noMultiLvlLbl val="0"/>
      </c:catAx>
      <c:valAx>
        <c:axId val="851505679"/>
        <c:scaling>
          <c:orientation val="minMax"/>
          <c:max val="5350"/>
          <c:min val="26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50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China</a:t>
            </a:r>
            <a:r>
              <a:rPr lang="en-GB" baseline="0"/>
              <a:t> Seasonality - Total Generation and Coal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5.3787631994103094E-2"/>
          <c:y val="0.12727502336939039"/>
          <c:w val="0.89558414865459401"/>
          <c:h val="0.74955318782647307"/>
        </c:manualLayout>
      </c:layout>
      <c:lineChart>
        <c:grouping val="standard"/>
        <c:varyColors val="0"/>
        <c:ser>
          <c:idx val="1"/>
          <c:order val="1"/>
          <c:tx>
            <c:strRef>
              <c:f>Sheet2!$T$3</c:f>
              <c:strCache>
                <c:ptCount val="1"/>
                <c:pt idx="0">
                  <c:v>Total generation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Sheet2!$R$4:$R$24</c:f>
              <c:strCache>
                <c:ptCount val="21"/>
                <c:pt idx="0">
                  <c:v>2015-H1</c:v>
                </c:pt>
                <c:pt idx="1">
                  <c:v>2015-H2</c:v>
                </c:pt>
                <c:pt idx="2">
                  <c:v>2016-H1</c:v>
                </c:pt>
                <c:pt idx="3">
                  <c:v>2016-H2</c:v>
                </c:pt>
                <c:pt idx="4">
                  <c:v>2017-H1</c:v>
                </c:pt>
                <c:pt idx="5">
                  <c:v>2017-H2</c:v>
                </c:pt>
                <c:pt idx="6">
                  <c:v>2018-H1</c:v>
                </c:pt>
                <c:pt idx="7">
                  <c:v>2018-H2</c:v>
                </c:pt>
                <c:pt idx="8">
                  <c:v>2019-H1</c:v>
                </c:pt>
                <c:pt idx="9">
                  <c:v>2019-H2</c:v>
                </c:pt>
                <c:pt idx="10">
                  <c:v>2020-H1</c:v>
                </c:pt>
                <c:pt idx="11">
                  <c:v>2020-H2</c:v>
                </c:pt>
                <c:pt idx="12">
                  <c:v>2021-H1</c:v>
                </c:pt>
                <c:pt idx="13">
                  <c:v>2021-H2</c:v>
                </c:pt>
                <c:pt idx="14">
                  <c:v>2022-H1</c:v>
                </c:pt>
                <c:pt idx="15">
                  <c:v>2022-H2</c:v>
                </c:pt>
                <c:pt idx="16">
                  <c:v>2023-H1</c:v>
                </c:pt>
                <c:pt idx="17">
                  <c:v>2023-H2</c:v>
                </c:pt>
                <c:pt idx="18">
                  <c:v>2024-H1</c:v>
                </c:pt>
                <c:pt idx="19">
                  <c:v>2024-H2</c:v>
                </c:pt>
                <c:pt idx="20">
                  <c:v>2025-H1</c:v>
                </c:pt>
              </c:strCache>
            </c:strRef>
          </c:cat>
          <c:val>
            <c:numRef>
              <c:f>Sheet2!$T$4:$T$24</c:f>
              <c:numCache>
                <c:formatCode>General</c:formatCode>
                <c:ptCount val="21"/>
                <c:pt idx="0">
                  <c:v>2713.2200000000003</c:v>
                </c:pt>
                <c:pt idx="1">
                  <c:v>2904.42</c:v>
                </c:pt>
                <c:pt idx="2">
                  <c:v>2792.04</c:v>
                </c:pt>
                <c:pt idx="3">
                  <c:v>3179.09</c:v>
                </c:pt>
                <c:pt idx="4">
                  <c:v>2982.43</c:v>
                </c:pt>
                <c:pt idx="5">
                  <c:v>3392.9799999999996</c:v>
                </c:pt>
                <c:pt idx="6">
                  <c:v>3304.5600000000004</c:v>
                </c:pt>
                <c:pt idx="7">
                  <c:v>3679.9000000000005</c:v>
                </c:pt>
                <c:pt idx="8">
                  <c:v>3469.6800000000003</c:v>
                </c:pt>
                <c:pt idx="9">
                  <c:v>3863.2299999999996</c:v>
                </c:pt>
                <c:pt idx="10">
                  <c:v>3461.64</c:v>
                </c:pt>
                <c:pt idx="11">
                  <c:v>4158.8599999999997</c:v>
                </c:pt>
                <c:pt idx="12">
                  <c:v>4018.1600000000003</c:v>
                </c:pt>
                <c:pt idx="13">
                  <c:v>4348.78</c:v>
                </c:pt>
                <c:pt idx="14">
                  <c:v>4113.83</c:v>
                </c:pt>
                <c:pt idx="15">
                  <c:v>4574.47</c:v>
                </c:pt>
                <c:pt idx="16">
                  <c:v>4353.6900000000005</c:v>
                </c:pt>
                <c:pt idx="17">
                  <c:v>4948.6100000000006</c:v>
                </c:pt>
                <c:pt idx="18">
                  <c:v>4678.6899999999996</c:v>
                </c:pt>
                <c:pt idx="19">
                  <c:v>5225.62</c:v>
                </c:pt>
                <c:pt idx="20">
                  <c:v>4878.79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E-B64A-965F-263D6C18D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416159"/>
        <c:axId val="1016549775"/>
      </c:lineChart>
      <c:lineChart>
        <c:grouping val="standard"/>
        <c:varyColors val="0"/>
        <c:ser>
          <c:idx val="0"/>
          <c:order val="0"/>
          <c:tx>
            <c:strRef>
              <c:f>Sheet2!$S$3</c:f>
              <c:strCache>
                <c:ptCount val="1"/>
                <c:pt idx="0">
                  <c:v>Coal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Sheet2!$R$4:$R$24</c:f>
              <c:strCache>
                <c:ptCount val="21"/>
                <c:pt idx="0">
                  <c:v>2015-H1</c:v>
                </c:pt>
                <c:pt idx="1">
                  <c:v>2015-H2</c:v>
                </c:pt>
                <c:pt idx="2">
                  <c:v>2016-H1</c:v>
                </c:pt>
                <c:pt idx="3">
                  <c:v>2016-H2</c:v>
                </c:pt>
                <c:pt idx="4">
                  <c:v>2017-H1</c:v>
                </c:pt>
                <c:pt idx="5">
                  <c:v>2017-H2</c:v>
                </c:pt>
                <c:pt idx="6">
                  <c:v>2018-H1</c:v>
                </c:pt>
                <c:pt idx="7">
                  <c:v>2018-H2</c:v>
                </c:pt>
                <c:pt idx="8">
                  <c:v>2019-H1</c:v>
                </c:pt>
                <c:pt idx="9">
                  <c:v>2019-H2</c:v>
                </c:pt>
                <c:pt idx="10">
                  <c:v>2020-H1</c:v>
                </c:pt>
                <c:pt idx="11">
                  <c:v>2020-H2</c:v>
                </c:pt>
                <c:pt idx="12">
                  <c:v>2021-H1</c:v>
                </c:pt>
                <c:pt idx="13">
                  <c:v>2021-H2</c:v>
                </c:pt>
                <c:pt idx="14">
                  <c:v>2022-H1</c:v>
                </c:pt>
                <c:pt idx="15">
                  <c:v>2022-H2</c:v>
                </c:pt>
                <c:pt idx="16">
                  <c:v>2023-H1</c:v>
                </c:pt>
                <c:pt idx="17">
                  <c:v>2023-H2</c:v>
                </c:pt>
                <c:pt idx="18">
                  <c:v>2024-H1</c:v>
                </c:pt>
                <c:pt idx="19">
                  <c:v>2024-H2</c:v>
                </c:pt>
                <c:pt idx="20">
                  <c:v>2025-H1</c:v>
                </c:pt>
              </c:strCache>
            </c:strRef>
          </c:cat>
          <c:val>
            <c:numRef>
              <c:f>Sheet2!$S$4:$S$24</c:f>
              <c:numCache>
                <c:formatCode>General</c:formatCode>
                <c:ptCount val="21"/>
                <c:pt idx="0">
                  <c:v>2006.2800000000002</c:v>
                </c:pt>
                <c:pt idx="1">
                  <c:v>2043.13</c:v>
                </c:pt>
                <c:pt idx="2">
                  <c:v>1946</c:v>
                </c:pt>
                <c:pt idx="3">
                  <c:v>2204.63</c:v>
                </c:pt>
                <c:pt idx="4">
                  <c:v>2081.3900000000003</c:v>
                </c:pt>
                <c:pt idx="5">
                  <c:v>2288.06</c:v>
                </c:pt>
                <c:pt idx="6">
                  <c:v>2283.14</c:v>
                </c:pt>
                <c:pt idx="7">
                  <c:v>2441.2399999999998</c:v>
                </c:pt>
                <c:pt idx="8">
                  <c:v>2306.7999999999997</c:v>
                </c:pt>
                <c:pt idx="9">
                  <c:v>2547.36</c:v>
                </c:pt>
                <c:pt idx="10">
                  <c:v>2273.79</c:v>
                </c:pt>
                <c:pt idx="11">
                  <c:v>2652.24</c:v>
                </c:pt>
                <c:pt idx="12">
                  <c:v>2618.1799999999998</c:v>
                </c:pt>
                <c:pt idx="13">
                  <c:v>2727.51</c:v>
                </c:pt>
                <c:pt idx="14">
                  <c:v>2525.59</c:v>
                </c:pt>
                <c:pt idx="15">
                  <c:v>2889.11</c:v>
                </c:pt>
                <c:pt idx="16">
                  <c:v>2722.72</c:v>
                </c:pt>
                <c:pt idx="17">
                  <c:v>3032.53</c:v>
                </c:pt>
                <c:pt idx="18">
                  <c:v>2774.38</c:v>
                </c:pt>
                <c:pt idx="19">
                  <c:v>3080.64</c:v>
                </c:pt>
                <c:pt idx="20">
                  <c:v>2718.83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E-B64A-965F-263D6C18D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390959"/>
        <c:axId val="892660495"/>
      </c:lineChart>
      <c:catAx>
        <c:axId val="100841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549775"/>
        <c:crosses val="autoZero"/>
        <c:auto val="1"/>
        <c:lblAlgn val="ctr"/>
        <c:lblOffset val="100"/>
        <c:noMultiLvlLbl val="0"/>
      </c:catAx>
      <c:valAx>
        <c:axId val="1016549775"/>
        <c:scaling>
          <c:orientation val="minMax"/>
          <c:min val="2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16159"/>
        <c:crosses val="autoZero"/>
        <c:crossBetween val="between"/>
      </c:valAx>
      <c:valAx>
        <c:axId val="892660495"/>
        <c:scaling>
          <c:orientation val="minMax"/>
          <c:max val="3150"/>
          <c:min val="17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90959"/>
        <c:crosses val="max"/>
        <c:crossBetween val="between"/>
      </c:valAx>
      <c:catAx>
        <c:axId val="478390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26604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441751439056487"/>
          <c:y val="7.492437982394809E-2"/>
          <c:w val="0.26854161636794671"/>
          <c:h val="5.96342293990706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469900</xdr:colOff>
      <xdr:row>27</xdr:row>
      <xdr:rowOff>152400</xdr:rowOff>
    </xdr:from>
    <xdr:to>
      <xdr:col>14</xdr:col>
      <xdr:colOff>774700</xdr:colOff>
      <xdr:row>49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18FAD8-321E-25E4-4E10-DDA48251D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372061</xdr:colOff>
      <xdr:row>33</xdr:row>
      <xdr:rowOff>181702</xdr:rowOff>
    </xdr:from>
    <xdr:to>
      <xdr:col>23</xdr:col>
      <xdr:colOff>167357</xdr:colOff>
      <xdr:row>58</xdr:row>
      <xdr:rowOff>112076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D97909-3DF5-2CE5-0507-CD59CD736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BFA7-F930-B34C-AE0F-3DB5361849BE}">
  <dimension ref="B1:AL129"/>
  <sheetViews>
    <sheetView tabSelected="1" topLeftCell="G1" zoomScale="50" workbookViewId="0">
      <selection activeCell="AC52" sqref="AC52"/>
    </sheetView>
  </sheetViews>
  <sheetFormatPr baseColWidth="10" defaultRowHeight="16" x14ac:dyDescent="0.2"/>
  <cols>
    <col min="17" max="17" width="10.83203125" style="5"/>
    <col min="18" max="18" width="14.1640625" customWidth="1"/>
    <col min="19" max="19" width="13.33203125" customWidth="1"/>
    <col min="26" max="26" width="12.83203125" customWidth="1"/>
  </cols>
  <sheetData>
    <row r="1" spans="2:38" x14ac:dyDescent="0.2"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 spans="2:38" ht="17" thickBot="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8</v>
      </c>
      <c r="K2" t="s">
        <v>7</v>
      </c>
      <c r="Q2" s="6"/>
      <c r="R2" s="8" t="s">
        <v>170</v>
      </c>
      <c r="S2" s="8" t="s">
        <v>171</v>
      </c>
      <c r="T2" s="8" t="s">
        <v>172</v>
      </c>
      <c r="U2" s="8" t="s">
        <v>173</v>
      </c>
      <c r="V2" s="8" t="s">
        <v>174</v>
      </c>
      <c r="W2" s="8" t="s">
        <v>175</v>
      </c>
      <c r="X2" s="8" t="s">
        <v>176</v>
      </c>
      <c r="Y2" s="8" t="s">
        <v>177</v>
      </c>
      <c r="Z2" s="8" t="s">
        <v>178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8</v>
      </c>
      <c r="AL2" t="s">
        <v>7</v>
      </c>
    </row>
    <row r="3" spans="2:38" x14ac:dyDescent="0.2">
      <c r="B3" t="s">
        <v>9</v>
      </c>
      <c r="C3">
        <v>4.3099999999999996</v>
      </c>
      <c r="D3">
        <v>336.35</v>
      </c>
      <c r="E3">
        <v>12.15</v>
      </c>
      <c r="F3">
        <v>52.57</v>
      </c>
      <c r="G3">
        <v>11.57</v>
      </c>
      <c r="H3">
        <v>1.7</v>
      </c>
      <c r="J3">
        <v>13.69</v>
      </c>
      <c r="K3">
        <v>432.34</v>
      </c>
      <c r="O3">
        <v>3</v>
      </c>
      <c r="P3">
        <v>8</v>
      </c>
      <c r="Q3" s="7" t="s">
        <v>145</v>
      </c>
      <c r="R3" s="9">
        <f ca="1">SUM(INDIRECT(R$1&amp;$O3&amp;":"&amp;R$1&amp;$P3))</f>
        <v>25.72</v>
      </c>
      <c r="S3" s="10">
        <f t="shared" ref="S3:Z3" ca="1" si="0">SUM(INDIRECT(S$1&amp;$O3&amp;":"&amp;S$1&amp;$P3))</f>
        <v>2006.2800000000002</v>
      </c>
      <c r="T3" s="10">
        <f t="shared" ca="1" si="0"/>
        <v>72.47</v>
      </c>
      <c r="U3" s="10">
        <f t="shared" ca="1" si="0"/>
        <v>424.48</v>
      </c>
      <c r="V3" s="10">
        <f t="shared" ca="1" si="0"/>
        <v>77.33</v>
      </c>
      <c r="W3" s="10">
        <f t="shared" ca="1" si="0"/>
        <v>10.15</v>
      </c>
      <c r="X3" s="10">
        <f t="shared" ca="1" si="0"/>
        <v>0</v>
      </c>
      <c r="Y3" s="10">
        <f t="shared" ca="1" si="0"/>
        <v>96.789999999999992</v>
      </c>
      <c r="Z3" s="11">
        <f t="shared" ca="1" si="0"/>
        <v>2713.2200000000003</v>
      </c>
      <c r="AC3">
        <v>2015</v>
      </c>
      <c r="AD3">
        <f ca="1">SUM(R3:R4)</f>
        <v>51.93</v>
      </c>
      <c r="AE3">
        <f t="shared" ref="AE3:AL3" ca="1" si="1">SUM(S3:S4)</f>
        <v>4049.4100000000003</v>
      </c>
      <c r="AF3">
        <f t="shared" ca="1" si="1"/>
        <v>146.28</v>
      </c>
      <c r="AG3">
        <f t="shared" ca="1" si="1"/>
        <v>991.98</v>
      </c>
      <c r="AH3">
        <f t="shared" ca="1" si="1"/>
        <v>171.95999999999998</v>
      </c>
      <c r="AI3">
        <f t="shared" ca="1" si="1"/>
        <v>20.5</v>
      </c>
      <c r="AJ3">
        <f t="shared" ca="1" si="1"/>
        <v>0</v>
      </c>
      <c r="AK3">
        <f t="shared" ca="1" si="1"/>
        <v>185.57999999999998</v>
      </c>
      <c r="AL3">
        <f t="shared" ca="1" si="1"/>
        <v>5617.64</v>
      </c>
    </row>
    <row r="4" spans="2:38" x14ac:dyDescent="0.2">
      <c r="B4" t="s">
        <v>10</v>
      </c>
      <c r="C4">
        <v>4.3099999999999996</v>
      </c>
      <c r="D4">
        <v>336.35</v>
      </c>
      <c r="E4">
        <v>12.15</v>
      </c>
      <c r="F4">
        <v>52.57</v>
      </c>
      <c r="G4">
        <v>11.57</v>
      </c>
      <c r="H4">
        <v>1.7</v>
      </c>
      <c r="J4">
        <v>13.49</v>
      </c>
      <c r="K4">
        <v>432.14</v>
      </c>
      <c r="O4">
        <f>P3+1</f>
        <v>9</v>
      </c>
      <c r="P4">
        <f>O4+5</f>
        <v>14</v>
      </c>
      <c r="Q4" s="7" t="s">
        <v>146</v>
      </c>
      <c r="R4" s="12">
        <f t="shared" ref="R4:Z23" ca="1" si="2">SUM(INDIRECT(R$1&amp;$O4&amp;":"&amp;R$1&amp;$P4))</f>
        <v>26.21</v>
      </c>
      <c r="S4" s="4">
        <f t="shared" ca="1" si="2"/>
        <v>2043.13</v>
      </c>
      <c r="T4" s="4">
        <f t="shared" ca="1" si="2"/>
        <v>73.81</v>
      </c>
      <c r="U4" s="4">
        <f t="shared" ca="1" si="2"/>
        <v>567.5</v>
      </c>
      <c r="V4" s="4">
        <f t="shared" ca="1" si="2"/>
        <v>94.63</v>
      </c>
      <c r="W4" s="4">
        <f t="shared" ca="1" si="2"/>
        <v>10.350000000000001</v>
      </c>
      <c r="X4" s="4">
        <f t="shared" ca="1" si="2"/>
        <v>0</v>
      </c>
      <c r="Y4" s="4">
        <f t="shared" ca="1" si="2"/>
        <v>88.789999999999992</v>
      </c>
      <c r="Z4" s="13">
        <f t="shared" ca="1" si="2"/>
        <v>2904.42</v>
      </c>
      <c r="AC4">
        <v>2015</v>
      </c>
      <c r="AD4">
        <f ca="1">AD3</f>
        <v>51.93</v>
      </c>
      <c r="AE4">
        <f t="shared" ref="AE4:AL4" ca="1" si="3">AE3</f>
        <v>4049.4100000000003</v>
      </c>
      <c r="AF4">
        <f t="shared" ca="1" si="3"/>
        <v>146.28</v>
      </c>
      <c r="AG4">
        <f t="shared" ca="1" si="3"/>
        <v>991.98</v>
      </c>
      <c r="AH4">
        <f t="shared" ca="1" si="3"/>
        <v>171.95999999999998</v>
      </c>
      <c r="AI4">
        <f t="shared" ca="1" si="3"/>
        <v>20.5</v>
      </c>
      <c r="AJ4">
        <f t="shared" ca="1" si="3"/>
        <v>0</v>
      </c>
      <c r="AK4">
        <f t="shared" ca="1" si="3"/>
        <v>185.57999999999998</v>
      </c>
      <c r="AL4">
        <f t="shared" ca="1" si="3"/>
        <v>5617.64</v>
      </c>
    </row>
    <row r="5" spans="2:38" x14ac:dyDescent="0.2">
      <c r="B5" t="s">
        <v>11</v>
      </c>
      <c r="C5">
        <v>4.38</v>
      </c>
      <c r="D5">
        <v>341.43</v>
      </c>
      <c r="E5">
        <v>12.33</v>
      </c>
      <c r="F5">
        <v>68.44</v>
      </c>
      <c r="G5">
        <v>12.25</v>
      </c>
      <c r="H5">
        <v>1.73</v>
      </c>
      <c r="J5">
        <v>17.149999999999999</v>
      </c>
      <c r="K5">
        <v>457.71</v>
      </c>
      <c r="O5">
        <f t="shared" ref="O5:O23" si="4">P4+1</f>
        <v>15</v>
      </c>
      <c r="P5">
        <f t="shared" ref="P5:P23" si="5">O5+5</f>
        <v>20</v>
      </c>
      <c r="Q5" s="7" t="s">
        <v>147</v>
      </c>
      <c r="R5" s="12">
        <f t="shared" ca="1" si="2"/>
        <v>29.68</v>
      </c>
      <c r="S5" s="4">
        <f t="shared" ca="1" si="2"/>
        <v>1946</v>
      </c>
      <c r="T5" s="4">
        <f t="shared" ca="1" si="2"/>
        <v>78.220000000000013</v>
      </c>
      <c r="U5" s="4">
        <f t="shared" ca="1" si="2"/>
        <v>481.56999999999994</v>
      </c>
      <c r="V5" s="4">
        <f t="shared" ca="1" si="2"/>
        <v>96.47</v>
      </c>
      <c r="W5" s="4">
        <f t="shared" ca="1" si="2"/>
        <v>10</v>
      </c>
      <c r="X5" s="4">
        <f t="shared" ca="1" si="2"/>
        <v>29.810000000000002</v>
      </c>
      <c r="Y5" s="4">
        <f t="shared" ca="1" si="2"/>
        <v>120.29</v>
      </c>
      <c r="Z5" s="13">
        <f t="shared" ca="1" si="2"/>
        <v>2792.04</v>
      </c>
      <c r="AC5">
        <f>AC3+1</f>
        <v>2016</v>
      </c>
      <c r="AD5">
        <f t="shared" ref="AD5" ca="1" si="6">SUM(R5:R6)</f>
        <v>63.31</v>
      </c>
      <c r="AE5">
        <f t="shared" ref="AE5" ca="1" si="7">SUM(S5:S6)</f>
        <v>4150.63</v>
      </c>
      <c r="AF5">
        <f t="shared" ref="AF5" ca="1" si="8">SUM(T5:T6)</f>
        <v>166.82999999999998</v>
      </c>
      <c r="AG5">
        <f t="shared" ref="AG5" ca="1" si="9">SUM(U5:U6)</f>
        <v>1048.9099999999999</v>
      </c>
      <c r="AH5">
        <f t="shared" ref="AH5" ca="1" si="10">SUM(V5:V6)</f>
        <v>212.75</v>
      </c>
      <c r="AI5">
        <f t="shared" ref="AI5" ca="1" si="11">SUM(W5:W6)</f>
        <v>21.32</v>
      </c>
      <c r="AJ5">
        <f t="shared" ref="AJ5" ca="1" si="12">SUM(X5:X6)</f>
        <v>66.52000000000001</v>
      </c>
      <c r="AK5">
        <f t="shared" ref="AK5" ca="1" si="13">SUM(Y5:Y6)</f>
        <v>240.86</v>
      </c>
      <c r="AL5">
        <f t="shared" ref="AL5" ca="1" si="14">SUM(Z5:Z6)</f>
        <v>5971.13</v>
      </c>
    </row>
    <row r="6" spans="2:38" x14ac:dyDescent="0.2">
      <c r="B6" t="s">
        <v>12</v>
      </c>
      <c r="C6">
        <v>4.25</v>
      </c>
      <c r="D6">
        <v>331.65</v>
      </c>
      <c r="E6">
        <v>11.98</v>
      </c>
      <c r="F6">
        <v>70.790000000000006</v>
      </c>
      <c r="G6">
        <v>12.43</v>
      </c>
      <c r="H6">
        <v>1.68</v>
      </c>
      <c r="J6">
        <v>17.84</v>
      </c>
      <c r="K6">
        <v>450.62</v>
      </c>
      <c r="O6">
        <f t="shared" si="4"/>
        <v>21</v>
      </c>
      <c r="P6">
        <f t="shared" si="5"/>
        <v>26</v>
      </c>
      <c r="Q6" s="7" t="s">
        <v>148</v>
      </c>
      <c r="R6" s="12">
        <f t="shared" ca="1" si="2"/>
        <v>33.630000000000003</v>
      </c>
      <c r="S6" s="4">
        <f t="shared" ca="1" si="2"/>
        <v>2204.63</v>
      </c>
      <c r="T6" s="4">
        <f t="shared" ca="1" si="2"/>
        <v>88.609999999999985</v>
      </c>
      <c r="U6" s="4">
        <f t="shared" ca="1" si="2"/>
        <v>567.34</v>
      </c>
      <c r="V6" s="4">
        <f t="shared" ca="1" si="2"/>
        <v>116.28</v>
      </c>
      <c r="W6" s="4">
        <f t="shared" ca="1" si="2"/>
        <v>11.32</v>
      </c>
      <c r="X6" s="4">
        <f t="shared" ca="1" si="2"/>
        <v>36.71</v>
      </c>
      <c r="Y6" s="4">
        <f t="shared" ca="1" si="2"/>
        <v>120.57</v>
      </c>
      <c r="Z6" s="13">
        <f t="shared" ca="1" si="2"/>
        <v>3179.09</v>
      </c>
      <c r="AC6">
        <f>AC4+1</f>
        <v>2016</v>
      </c>
      <c r="AD6">
        <f t="shared" ref="AD6" ca="1" si="15">AD5</f>
        <v>63.31</v>
      </c>
      <c r="AE6">
        <f t="shared" ref="AE6" ca="1" si="16">AE5</f>
        <v>4150.63</v>
      </c>
      <c r="AF6">
        <f t="shared" ref="AF6" ca="1" si="17">AF5</f>
        <v>166.82999999999998</v>
      </c>
      <c r="AG6">
        <f t="shared" ref="AG6" ca="1" si="18">AG5</f>
        <v>1048.9099999999999</v>
      </c>
      <c r="AH6">
        <f t="shared" ref="AH6" ca="1" si="19">AH5</f>
        <v>212.75</v>
      </c>
      <c r="AI6">
        <f t="shared" ref="AI6" ca="1" si="20">AI5</f>
        <v>21.32</v>
      </c>
      <c r="AJ6">
        <f t="shared" ref="AJ6" ca="1" si="21">AJ5</f>
        <v>66.52000000000001</v>
      </c>
      <c r="AK6">
        <f t="shared" ref="AK6" ca="1" si="22">AK5</f>
        <v>240.86</v>
      </c>
      <c r="AL6">
        <f t="shared" ref="AL6" ca="1" si="23">AL5</f>
        <v>5971.13</v>
      </c>
    </row>
    <row r="7" spans="2:38" x14ac:dyDescent="0.2">
      <c r="B7" t="s">
        <v>13</v>
      </c>
      <c r="C7">
        <v>4.29</v>
      </c>
      <c r="D7">
        <v>334.5</v>
      </c>
      <c r="E7">
        <v>12.08</v>
      </c>
      <c r="F7">
        <v>77.2</v>
      </c>
      <c r="G7">
        <v>13.68</v>
      </c>
      <c r="H7">
        <v>1.69</v>
      </c>
      <c r="J7">
        <v>18.190000000000001</v>
      </c>
      <c r="K7">
        <v>461.63</v>
      </c>
      <c r="O7">
        <f t="shared" si="4"/>
        <v>27</v>
      </c>
      <c r="P7">
        <f t="shared" si="5"/>
        <v>32</v>
      </c>
      <c r="Q7" s="7" t="s">
        <v>149</v>
      </c>
      <c r="R7" s="12">
        <f t="shared" ca="1" si="2"/>
        <v>36.200000000000003</v>
      </c>
      <c r="S7" s="4">
        <f t="shared" ca="1" si="2"/>
        <v>2081.3900000000003</v>
      </c>
      <c r="T7" s="4">
        <f t="shared" ca="1" si="2"/>
        <v>83.43</v>
      </c>
      <c r="U7" s="4">
        <f t="shared" ca="1" si="2"/>
        <v>451.75999999999993</v>
      </c>
      <c r="V7" s="4">
        <f t="shared" ca="1" si="2"/>
        <v>115.41</v>
      </c>
      <c r="W7" s="4">
        <f t="shared" ca="1" si="2"/>
        <v>10.589999999999998</v>
      </c>
      <c r="X7" s="4">
        <f t="shared" ca="1" si="2"/>
        <v>51.929999999999993</v>
      </c>
      <c r="Y7" s="4">
        <f t="shared" ca="1" si="2"/>
        <v>151.71999999999997</v>
      </c>
      <c r="Z7" s="13">
        <f t="shared" ca="1" si="2"/>
        <v>2982.43</v>
      </c>
      <c r="AC7">
        <f t="shared" ref="AC7:AC23" si="24">AC5+1</f>
        <v>2017</v>
      </c>
      <c r="AD7">
        <f t="shared" ref="AD7" ca="1" si="25">SUM(R7:R8)</f>
        <v>75.990000000000009</v>
      </c>
      <c r="AE7">
        <f t="shared" ref="AE7" ca="1" si="26">SUM(S7:S8)</f>
        <v>4369.4500000000007</v>
      </c>
      <c r="AF7">
        <f t="shared" ref="AF7" ca="1" si="27">SUM(T7:T8)</f>
        <v>175.15</v>
      </c>
      <c r="AG7">
        <f t="shared" ref="AG7" ca="1" si="28">SUM(U7:U8)</f>
        <v>1062.06</v>
      </c>
      <c r="AH7">
        <f t="shared" ref="AH7" ca="1" si="29">SUM(V7:V8)</f>
        <v>248.10999999999999</v>
      </c>
      <c r="AI7">
        <f t="shared" ref="AI7" ca="1" si="30">SUM(W7:W8)</f>
        <v>22.239999999999995</v>
      </c>
      <c r="AJ7">
        <f t="shared" ref="AJ7" ca="1" si="31">SUM(X7:X8)</f>
        <v>117.82</v>
      </c>
      <c r="AK7">
        <f t="shared" ref="AK7" ca="1" si="32">SUM(Y7:Y8)</f>
        <v>304.58999999999997</v>
      </c>
      <c r="AL7">
        <f t="shared" ref="AL7" ca="1" si="33">SUM(Z7:Z8)</f>
        <v>6375.41</v>
      </c>
    </row>
    <row r="8" spans="2:38" x14ac:dyDescent="0.2">
      <c r="B8" t="s">
        <v>14</v>
      </c>
      <c r="C8">
        <v>4.18</v>
      </c>
      <c r="D8">
        <v>326</v>
      </c>
      <c r="E8">
        <v>11.78</v>
      </c>
      <c r="F8">
        <v>102.91</v>
      </c>
      <c r="G8">
        <v>15.83</v>
      </c>
      <c r="H8">
        <v>1.65</v>
      </c>
      <c r="J8">
        <v>16.43</v>
      </c>
      <c r="K8">
        <v>478.78</v>
      </c>
      <c r="O8">
        <f t="shared" si="4"/>
        <v>33</v>
      </c>
      <c r="P8">
        <f t="shared" si="5"/>
        <v>38</v>
      </c>
      <c r="Q8" s="7" t="s">
        <v>150</v>
      </c>
      <c r="R8" s="12">
        <f t="shared" ca="1" si="2"/>
        <v>39.79</v>
      </c>
      <c r="S8" s="4">
        <f t="shared" ca="1" si="2"/>
        <v>2288.06</v>
      </c>
      <c r="T8" s="4">
        <f t="shared" ca="1" si="2"/>
        <v>91.72</v>
      </c>
      <c r="U8" s="4">
        <f t="shared" ca="1" si="2"/>
        <v>610.29999999999995</v>
      </c>
      <c r="V8" s="4">
        <f t="shared" ca="1" si="2"/>
        <v>132.69999999999999</v>
      </c>
      <c r="W8" s="4">
        <f t="shared" ca="1" si="2"/>
        <v>11.649999999999999</v>
      </c>
      <c r="X8" s="4">
        <f t="shared" ca="1" si="2"/>
        <v>65.89</v>
      </c>
      <c r="Y8" s="4">
        <f t="shared" ca="1" si="2"/>
        <v>152.87</v>
      </c>
      <c r="Z8" s="13">
        <f t="shared" ca="1" si="2"/>
        <v>3392.9799999999996</v>
      </c>
      <c r="AC8">
        <f t="shared" si="24"/>
        <v>2017</v>
      </c>
      <c r="AD8">
        <f t="shared" ref="AD8" ca="1" si="34">AD7</f>
        <v>75.990000000000009</v>
      </c>
      <c r="AE8">
        <f t="shared" ref="AE8" ca="1" si="35">AE7</f>
        <v>4369.4500000000007</v>
      </c>
      <c r="AF8">
        <f t="shared" ref="AF8" ca="1" si="36">AF7</f>
        <v>175.15</v>
      </c>
      <c r="AG8">
        <f t="shared" ref="AG8" ca="1" si="37">AG7</f>
        <v>1062.06</v>
      </c>
      <c r="AH8">
        <f t="shared" ref="AH8" ca="1" si="38">AH7</f>
        <v>248.10999999999999</v>
      </c>
      <c r="AI8">
        <f t="shared" ref="AI8" ca="1" si="39">AI7</f>
        <v>22.239999999999995</v>
      </c>
      <c r="AJ8">
        <f t="shared" ref="AJ8" ca="1" si="40">AJ7</f>
        <v>117.82</v>
      </c>
      <c r="AK8">
        <f t="shared" ref="AK8" ca="1" si="41">AK7</f>
        <v>304.58999999999997</v>
      </c>
      <c r="AL8">
        <f t="shared" ref="AL8" ca="1" si="42">AL7</f>
        <v>6375.41</v>
      </c>
    </row>
    <row r="9" spans="2:38" x14ac:dyDescent="0.2">
      <c r="B9" t="s">
        <v>15</v>
      </c>
      <c r="C9">
        <v>4.53</v>
      </c>
      <c r="D9">
        <v>353.37</v>
      </c>
      <c r="E9">
        <v>12.77</v>
      </c>
      <c r="F9">
        <v>109.72</v>
      </c>
      <c r="G9">
        <v>16.79</v>
      </c>
      <c r="H9">
        <v>1.79</v>
      </c>
      <c r="J9">
        <v>12.28</v>
      </c>
      <c r="K9">
        <v>511.25</v>
      </c>
      <c r="O9">
        <f t="shared" si="4"/>
        <v>39</v>
      </c>
      <c r="P9">
        <f t="shared" si="5"/>
        <v>44</v>
      </c>
      <c r="Q9" s="7" t="s">
        <v>151</v>
      </c>
      <c r="R9" s="12">
        <f t="shared" ca="1" si="2"/>
        <v>43.519999999999996</v>
      </c>
      <c r="S9" s="4">
        <f t="shared" ca="1" si="2"/>
        <v>2283.14</v>
      </c>
      <c r="T9" s="4">
        <f t="shared" ca="1" si="2"/>
        <v>99.47999999999999</v>
      </c>
      <c r="U9" s="4">
        <f t="shared" ca="1" si="2"/>
        <v>462.04999999999995</v>
      </c>
      <c r="V9" s="4">
        <f t="shared" ca="1" si="2"/>
        <v>129.97</v>
      </c>
      <c r="W9" s="4">
        <f t="shared" ca="1" si="2"/>
        <v>11.3</v>
      </c>
      <c r="X9" s="4">
        <f t="shared" ca="1" si="2"/>
        <v>83.4</v>
      </c>
      <c r="Y9" s="4">
        <f t="shared" ca="1" si="2"/>
        <v>191.7</v>
      </c>
      <c r="Z9" s="13">
        <f t="shared" ca="1" si="2"/>
        <v>3304.5600000000004</v>
      </c>
      <c r="AC9">
        <f t="shared" si="24"/>
        <v>2018</v>
      </c>
      <c r="AD9">
        <f t="shared" ref="AD9" ca="1" si="43">SUM(R9:R10)</f>
        <v>90.05</v>
      </c>
      <c r="AE9">
        <f t="shared" ref="AE9" ca="1" si="44">SUM(S9:S10)</f>
        <v>4724.3799999999992</v>
      </c>
      <c r="AF9">
        <f t="shared" ref="AF9" ca="1" si="45">SUM(T9:T10)</f>
        <v>205.84999999999997</v>
      </c>
      <c r="AG9">
        <f t="shared" ref="AG9" ca="1" si="46">SUM(U9:U10)</f>
        <v>1104.46</v>
      </c>
      <c r="AH9">
        <f t="shared" ref="AH9" ca="1" si="47">SUM(V9:V10)</f>
        <v>293.47000000000003</v>
      </c>
      <c r="AI9">
        <f t="shared" ref="AI9" ca="1" si="48">SUM(W9:W10)</f>
        <v>23.37</v>
      </c>
      <c r="AJ9">
        <f t="shared" ref="AJ9" ca="1" si="49">SUM(X9:X10)</f>
        <v>176.89000000000001</v>
      </c>
      <c r="AK9">
        <f t="shared" ref="AK9" ca="1" si="50">SUM(Y9:Y10)</f>
        <v>365.99</v>
      </c>
      <c r="AL9">
        <f t="shared" ref="AL9" ca="1" si="51">SUM(Z9:Z10)</f>
        <v>6984.4600000000009</v>
      </c>
    </row>
    <row r="10" spans="2:38" x14ac:dyDescent="0.2">
      <c r="B10" t="s">
        <v>16</v>
      </c>
      <c r="C10">
        <v>4.68</v>
      </c>
      <c r="D10">
        <v>365.18</v>
      </c>
      <c r="E10">
        <v>13.19</v>
      </c>
      <c r="F10">
        <v>104.85</v>
      </c>
      <c r="G10">
        <v>16.86</v>
      </c>
      <c r="H10">
        <v>1.85</v>
      </c>
      <c r="J10">
        <v>11.99</v>
      </c>
      <c r="K10">
        <v>518.6</v>
      </c>
      <c r="O10">
        <f t="shared" si="4"/>
        <v>45</v>
      </c>
      <c r="P10">
        <f t="shared" si="5"/>
        <v>50</v>
      </c>
      <c r="Q10" s="7" t="s">
        <v>152</v>
      </c>
      <c r="R10" s="12">
        <f t="shared" ca="1" si="2"/>
        <v>46.53</v>
      </c>
      <c r="S10" s="4">
        <f t="shared" ca="1" si="2"/>
        <v>2441.2399999999998</v>
      </c>
      <c r="T10" s="4">
        <f t="shared" ca="1" si="2"/>
        <v>106.36999999999999</v>
      </c>
      <c r="U10" s="4">
        <f t="shared" ca="1" si="2"/>
        <v>642.41</v>
      </c>
      <c r="V10" s="4">
        <f t="shared" ca="1" si="2"/>
        <v>163.5</v>
      </c>
      <c r="W10" s="4">
        <f t="shared" ca="1" si="2"/>
        <v>12.07</v>
      </c>
      <c r="X10" s="4">
        <f t="shared" ca="1" si="2"/>
        <v>93.490000000000009</v>
      </c>
      <c r="Y10" s="4">
        <f t="shared" ca="1" si="2"/>
        <v>174.29</v>
      </c>
      <c r="Z10" s="13">
        <f t="shared" ca="1" si="2"/>
        <v>3679.9000000000005</v>
      </c>
      <c r="AC10">
        <f t="shared" si="24"/>
        <v>2018</v>
      </c>
      <c r="AD10">
        <f t="shared" ref="AD10" ca="1" si="52">AD9</f>
        <v>90.05</v>
      </c>
      <c r="AE10">
        <f t="shared" ref="AE10" ca="1" si="53">AE9</f>
        <v>4724.3799999999992</v>
      </c>
      <c r="AF10">
        <f t="shared" ref="AF10" ca="1" si="54">AF9</f>
        <v>205.84999999999997</v>
      </c>
      <c r="AG10">
        <f t="shared" ref="AG10" ca="1" si="55">AG9</f>
        <v>1104.46</v>
      </c>
      <c r="AH10">
        <f t="shared" ref="AH10" ca="1" si="56">AH9</f>
        <v>293.47000000000003</v>
      </c>
      <c r="AI10">
        <f t="shared" ref="AI10" ca="1" si="57">AI9</f>
        <v>23.37</v>
      </c>
      <c r="AJ10">
        <f t="shared" ref="AJ10" ca="1" si="58">AJ9</f>
        <v>176.89000000000001</v>
      </c>
      <c r="AK10">
        <f t="shared" ref="AK10" ca="1" si="59">AK9</f>
        <v>365.99</v>
      </c>
      <c r="AL10">
        <f t="shared" ref="AL10" ca="1" si="60">AL9</f>
        <v>6984.4600000000009</v>
      </c>
    </row>
    <row r="11" spans="2:38" x14ac:dyDescent="0.2">
      <c r="B11" t="s">
        <v>17</v>
      </c>
      <c r="C11">
        <v>3.92</v>
      </c>
      <c r="D11">
        <v>305.45</v>
      </c>
      <c r="E11">
        <v>11.03</v>
      </c>
      <c r="F11">
        <v>107.47</v>
      </c>
      <c r="G11">
        <v>15.9</v>
      </c>
      <c r="H11">
        <v>1.55</v>
      </c>
      <c r="J11">
        <v>12.83</v>
      </c>
      <c r="K11">
        <v>458.15</v>
      </c>
      <c r="O11">
        <f t="shared" si="4"/>
        <v>51</v>
      </c>
      <c r="P11">
        <f t="shared" si="5"/>
        <v>56</v>
      </c>
      <c r="Q11" s="7" t="s">
        <v>153</v>
      </c>
      <c r="R11" s="12">
        <f t="shared" ca="1" si="2"/>
        <v>52.570000000000007</v>
      </c>
      <c r="S11" s="4">
        <f t="shared" ca="1" si="2"/>
        <v>2306.7999999999997</v>
      </c>
      <c r="T11" s="4">
        <f t="shared" ca="1" si="2"/>
        <v>100.66</v>
      </c>
      <c r="U11" s="4">
        <f t="shared" ca="1" si="2"/>
        <v>518.72</v>
      </c>
      <c r="V11" s="4">
        <f t="shared" ca="1" si="2"/>
        <v>159.99</v>
      </c>
      <c r="W11" s="4">
        <f t="shared" ca="1" si="2"/>
        <v>9.7399999999999984</v>
      </c>
      <c r="X11" s="4">
        <f t="shared" ca="1" si="2"/>
        <v>106.7</v>
      </c>
      <c r="Y11" s="4">
        <f t="shared" ca="1" si="2"/>
        <v>214.5</v>
      </c>
      <c r="Z11" s="13">
        <f t="shared" ca="1" si="2"/>
        <v>3469.6800000000003</v>
      </c>
      <c r="AC11">
        <f t="shared" si="24"/>
        <v>2019</v>
      </c>
      <c r="AD11">
        <f t="shared" ref="AD11" ca="1" si="61">SUM(R11:R12)</f>
        <v>110.62</v>
      </c>
      <c r="AE11">
        <f t="shared" ref="AE11" ca="1" si="62">SUM(S11:S12)</f>
        <v>4854.16</v>
      </c>
      <c r="AF11">
        <f t="shared" ref="AF11" ca="1" si="63">SUM(T11:T12)</f>
        <v>211.82999999999998</v>
      </c>
      <c r="AG11">
        <f t="shared" ref="AG11" ca="1" si="64">SUM(U11:U12)</f>
        <v>1157.44</v>
      </c>
      <c r="AH11">
        <f t="shared" ref="AH11" ca="1" si="65">SUM(V11:V12)</f>
        <v>348.36</v>
      </c>
      <c r="AI11">
        <f t="shared" ref="AI11" ca="1" si="66">SUM(W11:W12)</f>
        <v>20.5</v>
      </c>
      <c r="AJ11">
        <f t="shared" ref="AJ11" ca="1" si="67">SUM(X11:X12)</f>
        <v>224.3</v>
      </c>
      <c r="AK11">
        <f t="shared" ref="AK11" ca="1" si="68">SUM(Y11:Y12)</f>
        <v>405.7</v>
      </c>
      <c r="AL11">
        <f t="shared" ref="AL11" ca="1" si="69">SUM(Z11:Z12)</f>
        <v>7332.91</v>
      </c>
    </row>
    <row r="12" spans="2:38" x14ac:dyDescent="0.2">
      <c r="B12" t="s">
        <v>18</v>
      </c>
      <c r="C12">
        <v>3.87</v>
      </c>
      <c r="D12">
        <v>301.44</v>
      </c>
      <c r="E12">
        <v>10.89</v>
      </c>
      <c r="F12">
        <v>100.12</v>
      </c>
      <c r="G12">
        <v>14.24</v>
      </c>
      <c r="H12">
        <v>1.53</v>
      </c>
      <c r="J12">
        <v>17.61</v>
      </c>
      <c r="K12">
        <v>449.7</v>
      </c>
      <c r="O12">
        <f t="shared" si="4"/>
        <v>57</v>
      </c>
      <c r="P12">
        <f t="shared" si="5"/>
        <v>62</v>
      </c>
      <c r="Q12" s="7" t="s">
        <v>154</v>
      </c>
      <c r="R12" s="12">
        <f t="shared" ca="1" si="2"/>
        <v>58.05</v>
      </c>
      <c r="S12" s="4">
        <f t="shared" ca="1" si="2"/>
        <v>2547.36</v>
      </c>
      <c r="T12" s="4">
        <f t="shared" ca="1" si="2"/>
        <v>111.17</v>
      </c>
      <c r="U12" s="4">
        <f t="shared" ca="1" si="2"/>
        <v>638.72</v>
      </c>
      <c r="V12" s="4">
        <f t="shared" ca="1" si="2"/>
        <v>188.37</v>
      </c>
      <c r="W12" s="4">
        <f t="shared" ca="1" si="2"/>
        <v>10.760000000000002</v>
      </c>
      <c r="X12" s="4">
        <f t="shared" ca="1" si="2"/>
        <v>117.6</v>
      </c>
      <c r="Y12" s="4">
        <f t="shared" ca="1" si="2"/>
        <v>191.2</v>
      </c>
      <c r="Z12" s="13">
        <f t="shared" ca="1" si="2"/>
        <v>3863.2299999999996</v>
      </c>
      <c r="AC12">
        <f t="shared" si="24"/>
        <v>2019</v>
      </c>
      <c r="AD12">
        <f t="shared" ref="AD12" ca="1" si="70">AD11</f>
        <v>110.62</v>
      </c>
      <c r="AE12">
        <f t="shared" ref="AE12" ca="1" si="71">AE11</f>
        <v>4854.16</v>
      </c>
      <c r="AF12">
        <f t="shared" ref="AF12" ca="1" si="72">AF11</f>
        <v>211.82999999999998</v>
      </c>
      <c r="AG12">
        <f t="shared" ref="AG12" ca="1" si="73">AG11</f>
        <v>1157.44</v>
      </c>
      <c r="AH12">
        <f t="shared" ref="AH12" ca="1" si="74">AH11</f>
        <v>348.36</v>
      </c>
      <c r="AI12">
        <f t="shared" ref="AI12" ca="1" si="75">AI11</f>
        <v>20.5</v>
      </c>
      <c r="AJ12">
        <f t="shared" ref="AJ12" ca="1" si="76">AJ11</f>
        <v>224.3</v>
      </c>
      <c r="AK12">
        <f t="shared" ref="AK12" ca="1" si="77">AK11</f>
        <v>405.7</v>
      </c>
      <c r="AL12">
        <f t="shared" ref="AL12" ca="1" si="78">AL11</f>
        <v>7332.91</v>
      </c>
    </row>
    <row r="13" spans="2:38" x14ac:dyDescent="0.2">
      <c r="B13" t="s">
        <v>19</v>
      </c>
      <c r="C13">
        <v>4.3899999999999997</v>
      </c>
      <c r="D13">
        <v>342.11</v>
      </c>
      <c r="E13">
        <v>12.36</v>
      </c>
      <c r="F13">
        <v>77.790000000000006</v>
      </c>
      <c r="G13">
        <v>14.45</v>
      </c>
      <c r="H13">
        <v>1.73</v>
      </c>
      <c r="J13">
        <v>16.59</v>
      </c>
      <c r="K13">
        <v>469.42</v>
      </c>
      <c r="O13">
        <f t="shared" si="4"/>
        <v>63</v>
      </c>
      <c r="P13">
        <f t="shared" si="5"/>
        <v>68</v>
      </c>
      <c r="Q13" s="7" t="s">
        <v>155</v>
      </c>
      <c r="R13" s="12">
        <f t="shared" ca="1" si="2"/>
        <v>61.19</v>
      </c>
      <c r="S13" s="4">
        <f t="shared" ca="1" si="2"/>
        <v>2273.79</v>
      </c>
      <c r="T13" s="4">
        <f t="shared" ca="1" si="2"/>
        <v>108.42000000000002</v>
      </c>
      <c r="U13" s="4">
        <f t="shared" ca="1" si="2"/>
        <v>476.09</v>
      </c>
      <c r="V13" s="4">
        <f t="shared" ca="1" si="2"/>
        <v>171.55999999999997</v>
      </c>
      <c r="W13" s="4">
        <f t="shared" ca="1" si="2"/>
        <v>9.2100000000000009</v>
      </c>
      <c r="X13" s="4">
        <f t="shared" ca="1" si="2"/>
        <v>122.98</v>
      </c>
      <c r="Y13" s="4">
        <f t="shared" ca="1" si="2"/>
        <v>238.4</v>
      </c>
      <c r="Z13" s="13">
        <f t="shared" ca="1" si="2"/>
        <v>3461.64</v>
      </c>
      <c r="AC13">
        <f t="shared" si="24"/>
        <v>2020</v>
      </c>
      <c r="AD13">
        <f t="shared" ref="AD13" ca="1" si="79">SUM(R13:R14)</f>
        <v>132.56</v>
      </c>
      <c r="AE13">
        <f t="shared" ref="AE13" ca="1" si="80">SUM(S13:S14)</f>
        <v>4926.03</v>
      </c>
      <c r="AF13">
        <f t="shared" ref="AF13" ca="1" si="81">SUM(T13:T14)</f>
        <v>234.87</v>
      </c>
      <c r="AG13">
        <f t="shared" ref="AG13" ca="1" si="82">SUM(U13:U14)</f>
        <v>1213.8500000000001</v>
      </c>
      <c r="AH13">
        <f t="shared" ref="AH13" ca="1" si="83">SUM(V13:V14)</f>
        <v>366.24</v>
      </c>
      <c r="AI13">
        <f t="shared" ref="AI13" ca="1" si="84">SUM(W13:W14)</f>
        <v>19.97</v>
      </c>
      <c r="AJ13">
        <f t="shared" ref="AJ13" ca="1" si="85">SUM(X13:X14)</f>
        <v>260.48</v>
      </c>
      <c r="AK13">
        <f t="shared" ref="AK13" ca="1" si="86">SUM(Y13:Y14)</f>
        <v>466.5</v>
      </c>
      <c r="AL13">
        <f t="shared" ref="AL13" ca="1" si="87">SUM(Z13:Z14)</f>
        <v>7620.5</v>
      </c>
    </row>
    <row r="14" spans="2:38" x14ac:dyDescent="0.2">
      <c r="B14" t="s">
        <v>20</v>
      </c>
      <c r="C14">
        <v>4.82</v>
      </c>
      <c r="D14">
        <v>375.58</v>
      </c>
      <c r="E14">
        <v>13.57</v>
      </c>
      <c r="F14">
        <v>67.55</v>
      </c>
      <c r="G14">
        <v>16.39</v>
      </c>
      <c r="H14">
        <v>1.9</v>
      </c>
      <c r="J14">
        <v>17.489999999999998</v>
      </c>
      <c r="K14">
        <v>497.3</v>
      </c>
      <c r="O14">
        <f t="shared" si="4"/>
        <v>69</v>
      </c>
      <c r="P14">
        <f t="shared" si="5"/>
        <v>74</v>
      </c>
      <c r="Q14" s="7" t="s">
        <v>157</v>
      </c>
      <c r="R14" s="12">
        <f t="shared" ca="1" si="2"/>
        <v>71.37</v>
      </c>
      <c r="S14" s="4">
        <f t="shared" ca="1" si="2"/>
        <v>2652.24</v>
      </c>
      <c r="T14" s="4">
        <f t="shared" ca="1" si="2"/>
        <v>126.45</v>
      </c>
      <c r="U14" s="4">
        <f t="shared" ca="1" si="2"/>
        <v>737.7600000000001</v>
      </c>
      <c r="V14" s="4">
        <f t="shared" ca="1" si="2"/>
        <v>194.68000000000004</v>
      </c>
      <c r="W14" s="4">
        <f t="shared" ca="1" si="2"/>
        <v>10.76</v>
      </c>
      <c r="X14" s="4">
        <f t="shared" ca="1" si="2"/>
        <v>137.5</v>
      </c>
      <c r="Y14" s="4">
        <f t="shared" ca="1" si="2"/>
        <v>228.09999999999997</v>
      </c>
      <c r="Z14" s="13">
        <f t="shared" ca="1" si="2"/>
        <v>4158.8599999999997</v>
      </c>
      <c r="AA14" s="29">
        <f t="shared" ref="AA14:AA21" ca="1" si="88">Z14-Z13</f>
        <v>697.2199999999998</v>
      </c>
      <c r="AC14">
        <f t="shared" si="24"/>
        <v>2020</v>
      </c>
      <c r="AD14">
        <f t="shared" ref="AD14" ca="1" si="89">AD13</f>
        <v>132.56</v>
      </c>
      <c r="AE14">
        <f t="shared" ref="AE14" ca="1" si="90">AE13</f>
        <v>4926.03</v>
      </c>
      <c r="AF14">
        <f t="shared" ref="AF14" ca="1" si="91">AF13</f>
        <v>234.87</v>
      </c>
      <c r="AG14">
        <f t="shared" ref="AG14" ca="1" si="92">AG13</f>
        <v>1213.8500000000001</v>
      </c>
      <c r="AH14">
        <f t="shared" ref="AH14" ca="1" si="93">AH13</f>
        <v>366.24</v>
      </c>
      <c r="AI14">
        <f t="shared" ref="AI14" ca="1" si="94">AI13</f>
        <v>19.97</v>
      </c>
      <c r="AJ14">
        <f t="shared" ref="AJ14" ca="1" si="95">AJ13</f>
        <v>260.48</v>
      </c>
      <c r="AK14">
        <f t="shared" ref="AK14" ca="1" si="96">AK13</f>
        <v>466.5</v>
      </c>
      <c r="AL14">
        <f t="shared" ref="AL14" ca="1" si="97">AL13</f>
        <v>7620.5</v>
      </c>
    </row>
    <row r="15" spans="2:38" x14ac:dyDescent="0.2">
      <c r="B15" t="s">
        <v>21</v>
      </c>
      <c r="C15">
        <v>4.8899999999999997</v>
      </c>
      <c r="D15">
        <v>320.75</v>
      </c>
      <c r="E15">
        <v>12.89</v>
      </c>
      <c r="F15">
        <v>64.459999999999994</v>
      </c>
      <c r="G15">
        <v>14.84</v>
      </c>
      <c r="H15">
        <v>1.65</v>
      </c>
      <c r="I15">
        <v>3.7</v>
      </c>
      <c r="J15">
        <v>16.54</v>
      </c>
      <c r="K15">
        <v>439.72</v>
      </c>
      <c r="O15">
        <f t="shared" si="4"/>
        <v>75</v>
      </c>
      <c r="P15">
        <f t="shared" si="5"/>
        <v>80</v>
      </c>
      <c r="Q15" s="7" t="s">
        <v>158</v>
      </c>
      <c r="R15" s="12">
        <f t="shared" ca="1" si="2"/>
        <v>79.11</v>
      </c>
      <c r="S15" s="4">
        <f t="shared" ca="1" si="2"/>
        <v>2618.1799999999998</v>
      </c>
      <c r="T15" s="4">
        <f t="shared" ca="1" si="2"/>
        <v>129.51</v>
      </c>
      <c r="U15" s="4">
        <f t="shared" ca="1" si="2"/>
        <v>485.65</v>
      </c>
      <c r="V15" s="4">
        <f t="shared" ca="1" si="2"/>
        <v>195.14</v>
      </c>
      <c r="W15" s="4">
        <f t="shared" ca="1" si="2"/>
        <v>8.74</v>
      </c>
      <c r="X15" s="4">
        <f t="shared" ca="1" si="2"/>
        <v>157.64000000000001</v>
      </c>
      <c r="Y15" s="4">
        <f t="shared" ca="1" si="2"/>
        <v>344.19000000000005</v>
      </c>
      <c r="Z15" s="13">
        <f t="shared" ca="1" si="2"/>
        <v>4018.1600000000003</v>
      </c>
      <c r="AA15" s="29">
        <f t="shared" ca="1" si="88"/>
        <v>-140.69999999999936</v>
      </c>
      <c r="AC15">
        <f t="shared" si="24"/>
        <v>2021</v>
      </c>
      <c r="AD15">
        <f t="shared" ref="AD15" ca="1" si="98">SUM(R15:R16)</f>
        <v>161.51999999999998</v>
      </c>
      <c r="AE15">
        <f t="shared" ref="AE15" ca="1" si="99">SUM(S15:S16)</f>
        <v>5345.6900000000005</v>
      </c>
      <c r="AF15">
        <f t="shared" ref="AF15" ca="1" si="100">SUM(T15:T16)</f>
        <v>264.41999999999996</v>
      </c>
      <c r="AG15">
        <f t="shared" ref="AG15" ca="1" si="101">SUM(U15:U16)</f>
        <v>1191.3800000000001</v>
      </c>
      <c r="AH15">
        <f t="shared" ref="AH15" ca="1" si="102">SUM(V15:V16)</f>
        <v>407.59000000000003</v>
      </c>
      <c r="AI15">
        <f t="shared" ref="AI15" ca="1" si="103">SUM(W15:W16)</f>
        <v>17.829999999999998</v>
      </c>
      <c r="AJ15">
        <f t="shared" ref="AJ15" ca="1" si="104">SUM(X15:X16)</f>
        <v>325.89999999999998</v>
      </c>
      <c r="AK15">
        <f t="shared" ref="AK15" ca="1" si="105">SUM(Y15:Y16)</f>
        <v>652.61000000000013</v>
      </c>
      <c r="AL15">
        <f t="shared" ref="AL15" ca="1" si="106">SUM(Z15:Z16)</f>
        <v>8366.94</v>
      </c>
    </row>
    <row r="16" spans="2:38" x14ac:dyDescent="0.2">
      <c r="B16" t="s">
        <v>22</v>
      </c>
      <c r="C16">
        <v>4.8899999999999997</v>
      </c>
      <c r="D16">
        <v>320.75</v>
      </c>
      <c r="E16">
        <v>12.89</v>
      </c>
      <c r="F16">
        <v>64.459999999999994</v>
      </c>
      <c r="G16">
        <v>14.84</v>
      </c>
      <c r="H16">
        <v>1.65</v>
      </c>
      <c r="I16">
        <v>3.74</v>
      </c>
      <c r="J16">
        <v>16.46</v>
      </c>
      <c r="K16">
        <v>439.68</v>
      </c>
      <c r="O16">
        <f t="shared" si="4"/>
        <v>81</v>
      </c>
      <c r="P16">
        <f t="shared" si="5"/>
        <v>86</v>
      </c>
      <c r="Q16" s="7" t="s">
        <v>156</v>
      </c>
      <c r="R16" s="12">
        <f t="shared" ca="1" si="2"/>
        <v>82.41</v>
      </c>
      <c r="S16" s="4">
        <f t="shared" ca="1" si="2"/>
        <v>2727.51</v>
      </c>
      <c r="T16" s="4">
        <f t="shared" ca="1" si="2"/>
        <v>134.91</v>
      </c>
      <c r="U16" s="4">
        <f t="shared" ca="1" si="2"/>
        <v>705.73</v>
      </c>
      <c r="V16" s="4">
        <f t="shared" ca="1" si="2"/>
        <v>212.45000000000002</v>
      </c>
      <c r="W16" s="4">
        <f t="shared" ca="1" si="2"/>
        <v>9.09</v>
      </c>
      <c r="X16" s="4">
        <f t="shared" ca="1" si="2"/>
        <v>168.26</v>
      </c>
      <c r="Y16" s="4">
        <f t="shared" ca="1" si="2"/>
        <v>308.42</v>
      </c>
      <c r="Z16" s="13">
        <f t="shared" ca="1" si="2"/>
        <v>4348.78</v>
      </c>
      <c r="AA16" s="29">
        <f t="shared" ca="1" si="88"/>
        <v>330.61999999999944</v>
      </c>
      <c r="AC16">
        <f t="shared" si="24"/>
        <v>2021</v>
      </c>
      <c r="AD16">
        <f t="shared" ref="AD16" ca="1" si="107">AD15</f>
        <v>161.51999999999998</v>
      </c>
      <c r="AE16">
        <f t="shared" ref="AE16" ca="1" si="108">AE15</f>
        <v>5345.6900000000005</v>
      </c>
      <c r="AF16">
        <f t="shared" ref="AF16" ca="1" si="109">AF15</f>
        <v>264.41999999999996</v>
      </c>
      <c r="AG16">
        <f t="shared" ref="AG16" ca="1" si="110">AG15</f>
        <v>1191.3800000000001</v>
      </c>
      <c r="AH16">
        <f t="shared" ref="AH16" ca="1" si="111">AH15</f>
        <v>407.59000000000003</v>
      </c>
      <c r="AI16">
        <f t="shared" ref="AI16" ca="1" si="112">AI15</f>
        <v>17.829999999999998</v>
      </c>
      <c r="AJ16">
        <f t="shared" ref="AJ16" ca="1" si="113">AJ15</f>
        <v>325.89999999999998</v>
      </c>
      <c r="AK16">
        <f t="shared" ref="AK16" ca="1" si="114">AK15</f>
        <v>652.61000000000013</v>
      </c>
      <c r="AL16">
        <f t="shared" ref="AL16" ca="1" si="115">AL15</f>
        <v>8366.94</v>
      </c>
    </row>
    <row r="17" spans="2:38" x14ac:dyDescent="0.2">
      <c r="B17" t="s">
        <v>23</v>
      </c>
      <c r="C17">
        <v>5.29</v>
      </c>
      <c r="D17">
        <v>346.76</v>
      </c>
      <c r="E17">
        <v>13.94</v>
      </c>
      <c r="F17">
        <v>73.48</v>
      </c>
      <c r="G17">
        <v>17.39</v>
      </c>
      <c r="H17">
        <v>1.78</v>
      </c>
      <c r="I17">
        <v>4.99</v>
      </c>
      <c r="J17">
        <v>20.76</v>
      </c>
      <c r="K17">
        <v>484.39</v>
      </c>
      <c r="O17">
        <f t="shared" si="4"/>
        <v>87</v>
      </c>
      <c r="P17">
        <f t="shared" si="5"/>
        <v>92</v>
      </c>
      <c r="Q17" s="7" t="s">
        <v>159</v>
      </c>
      <c r="R17" s="12">
        <f t="shared" ca="1" si="2"/>
        <v>83.070000000000007</v>
      </c>
      <c r="S17" s="4">
        <f t="shared" ca="1" si="2"/>
        <v>2525.59</v>
      </c>
      <c r="T17" s="4">
        <f t="shared" ca="1" si="2"/>
        <v>121.91000000000001</v>
      </c>
      <c r="U17" s="4">
        <f t="shared" ca="1" si="2"/>
        <v>585.44000000000005</v>
      </c>
      <c r="V17" s="4">
        <f t="shared" ca="1" si="2"/>
        <v>198.97</v>
      </c>
      <c r="W17" s="4">
        <f t="shared" ca="1" si="2"/>
        <v>7.25</v>
      </c>
      <c r="X17" s="4">
        <f t="shared" ca="1" si="2"/>
        <v>199</v>
      </c>
      <c r="Y17" s="4">
        <f t="shared" ca="1" si="2"/>
        <v>392.6</v>
      </c>
      <c r="Z17" s="13">
        <f t="shared" ca="1" si="2"/>
        <v>4113.83</v>
      </c>
      <c r="AA17" s="29">
        <f t="shared" ca="1" si="88"/>
        <v>-234.94999999999982</v>
      </c>
      <c r="AC17">
        <f t="shared" si="24"/>
        <v>2022</v>
      </c>
      <c r="AD17">
        <f t="shared" ref="AD17" ca="1" si="116">SUM(R17:R18)</f>
        <v>178.11</v>
      </c>
      <c r="AE17">
        <f t="shared" ref="AE17" ca="1" si="117">SUM(S17:S18)</f>
        <v>5414.7000000000007</v>
      </c>
      <c r="AF17">
        <f t="shared" ref="AF17" ca="1" si="118">SUM(T17:T18)</f>
        <v>261.38</v>
      </c>
      <c r="AG17">
        <f t="shared" ref="AG17" ca="1" si="119">SUM(U17:U18)</f>
        <v>1210.8400000000001</v>
      </c>
      <c r="AH17">
        <f t="shared" ref="AH17" ca="1" si="120">SUM(V17:V18)</f>
        <v>417.72999999999996</v>
      </c>
      <c r="AI17">
        <f t="shared" ref="AI17" ca="1" si="121">SUM(W17:W18)</f>
        <v>15.53</v>
      </c>
      <c r="AJ17">
        <f t="shared" ref="AJ17" ca="1" si="122">SUM(X17:X18)</f>
        <v>427.31</v>
      </c>
      <c r="AK17">
        <f t="shared" ref="AK17" ca="1" si="123">SUM(Y17:Y18)</f>
        <v>762.7</v>
      </c>
      <c r="AL17">
        <f t="shared" ref="AL17" ca="1" si="124">SUM(Z17:Z18)</f>
        <v>8688.2999999999993</v>
      </c>
    </row>
    <row r="18" spans="2:38" x14ac:dyDescent="0.2">
      <c r="B18" t="s">
        <v>24</v>
      </c>
      <c r="C18">
        <v>4.79</v>
      </c>
      <c r="D18">
        <v>314.16000000000003</v>
      </c>
      <c r="E18">
        <v>12.63</v>
      </c>
      <c r="F18">
        <v>78.58</v>
      </c>
      <c r="G18">
        <v>15.01</v>
      </c>
      <c r="H18">
        <v>1.61</v>
      </c>
      <c r="I18">
        <v>5.52</v>
      </c>
      <c r="J18">
        <v>23.22</v>
      </c>
      <c r="K18">
        <v>455.52</v>
      </c>
      <c r="O18">
        <f t="shared" si="4"/>
        <v>93</v>
      </c>
      <c r="P18">
        <f t="shared" si="5"/>
        <v>98</v>
      </c>
      <c r="Q18" s="7" t="s">
        <v>160</v>
      </c>
      <c r="R18" s="12">
        <f t="shared" ca="1" si="2"/>
        <v>95.039999999999992</v>
      </c>
      <c r="S18" s="4">
        <f t="shared" ca="1" si="2"/>
        <v>2889.11</v>
      </c>
      <c r="T18" s="4">
        <f t="shared" ca="1" si="2"/>
        <v>139.47</v>
      </c>
      <c r="U18" s="4">
        <f t="shared" ca="1" si="2"/>
        <v>625.4</v>
      </c>
      <c r="V18" s="4">
        <f t="shared" ca="1" si="2"/>
        <v>218.75999999999996</v>
      </c>
      <c r="W18" s="4">
        <f t="shared" ca="1" si="2"/>
        <v>8.2799999999999994</v>
      </c>
      <c r="X18" s="4">
        <f t="shared" ca="1" si="2"/>
        <v>228.31</v>
      </c>
      <c r="Y18" s="4">
        <f t="shared" ca="1" si="2"/>
        <v>370.09999999999997</v>
      </c>
      <c r="Z18" s="13">
        <f t="shared" ca="1" si="2"/>
        <v>4574.47</v>
      </c>
      <c r="AA18" s="29">
        <f t="shared" ca="1" si="88"/>
        <v>460.64000000000033</v>
      </c>
      <c r="AC18">
        <f t="shared" si="24"/>
        <v>2022</v>
      </c>
      <c r="AD18">
        <f t="shared" ref="AD18" ca="1" si="125">AD17</f>
        <v>178.11</v>
      </c>
      <c r="AE18">
        <f t="shared" ref="AE18" ca="1" si="126">AE17</f>
        <v>5414.7000000000007</v>
      </c>
      <c r="AF18">
        <f t="shared" ref="AF18" ca="1" si="127">AF17</f>
        <v>261.38</v>
      </c>
      <c r="AG18">
        <f t="shared" ref="AG18" ca="1" si="128">AG17</f>
        <v>1210.8400000000001</v>
      </c>
      <c r="AH18">
        <f t="shared" ref="AH18" ca="1" si="129">AH17</f>
        <v>417.72999999999996</v>
      </c>
      <c r="AI18">
        <f t="shared" ref="AI18" ca="1" si="130">AI17</f>
        <v>15.53</v>
      </c>
      <c r="AJ18">
        <f t="shared" ref="AJ18" ca="1" si="131">AJ17</f>
        <v>427.31</v>
      </c>
      <c r="AK18">
        <f t="shared" ref="AK18" ca="1" si="132">AK17</f>
        <v>762.7</v>
      </c>
      <c r="AL18">
        <f t="shared" ref="AL18" ca="1" si="133">AL17</f>
        <v>8688.2999999999993</v>
      </c>
    </row>
    <row r="19" spans="2:38" x14ac:dyDescent="0.2">
      <c r="B19" t="s">
        <v>25</v>
      </c>
      <c r="C19">
        <v>4.8</v>
      </c>
      <c r="D19">
        <v>314.52999999999997</v>
      </c>
      <c r="E19">
        <v>12.64</v>
      </c>
      <c r="F19">
        <v>94.14</v>
      </c>
      <c r="G19">
        <v>16.440000000000001</v>
      </c>
      <c r="H19">
        <v>1.62</v>
      </c>
      <c r="I19">
        <v>5.9</v>
      </c>
      <c r="J19">
        <v>24.53</v>
      </c>
      <c r="K19">
        <v>474.6</v>
      </c>
      <c r="O19">
        <f t="shared" si="4"/>
        <v>99</v>
      </c>
      <c r="P19">
        <f t="shared" si="5"/>
        <v>104</v>
      </c>
      <c r="Q19" s="7" t="s">
        <v>161</v>
      </c>
      <c r="R19" s="12">
        <f t="shared" ca="1" si="2"/>
        <v>92.22</v>
      </c>
      <c r="S19" s="4">
        <f t="shared" ca="1" si="2"/>
        <v>2722.72</v>
      </c>
      <c r="T19" s="4">
        <f t="shared" ca="1" si="2"/>
        <v>131.71</v>
      </c>
      <c r="U19" s="4">
        <f t="shared" ca="1" si="2"/>
        <v>458.37</v>
      </c>
      <c r="V19" s="4">
        <f t="shared" ca="1" si="2"/>
        <v>211.92000000000002</v>
      </c>
      <c r="W19" s="4">
        <f t="shared" ca="1" si="2"/>
        <v>7.660000000000001</v>
      </c>
      <c r="X19" s="4">
        <f t="shared" ca="1" si="2"/>
        <v>266.29000000000002</v>
      </c>
      <c r="Y19" s="4">
        <f t="shared" ca="1" si="2"/>
        <v>462.79999999999995</v>
      </c>
      <c r="Z19" s="13">
        <f t="shared" ca="1" si="2"/>
        <v>4353.6900000000005</v>
      </c>
      <c r="AA19" s="29">
        <f t="shared" ca="1" si="88"/>
        <v>-220.77999999999975</v>
      </c>
      <c r="AC19">
        <f t="shared" si="24"/>
        <v>2023</v>
      </c>
      <c r="AD19">
        <f t="shared" ref="AD19" ca="1" si="134">SUM(R19:R20)</f>
        <v>194.94</v>
      </c>
      <c r="AE19">
        <f t="shared" ref="AE19" ca="1" si="135">SUM(S19:S20)</f>
        <v>5755.25</v>
      </c>
      <c r="AF19">
        <f t="shared" ref="AF19" ca="1" si="136">SUM(T19:T20)</f>
        <v>278.39999999999998</v>
      </c>
      <c r="AG19">
        <f t="shared" ref="AG19" ca="1" si="137">SUM(U19:U20)</f>
        <v>1154.24</v>
      </c>
      <c r="AH19">
        <f t="shared" ref="AH19" ca="1" si="138">SUM(V19:V20)</f>
        <v>433.26000000000005</v>
      </c>
      <c r="AI19">
        <f t="shared" ref="AI19" ca="1" si="139">SUM(W19:W20)</f>
        <v>16.190000000000001</v>
      </c>
      <c r="AJ19">
        <f t="shared" ref="AJ19" ca="1" si="140">SUM(X19:X20)</f>
        <v>584.15</v>
      </c>
      <c r="AK19">
        <f t="shared" ref="AK19" ca="1" si="141">SUM(Y19:Y20)</f>
        <v>885.86999999999989</v>
      </c>
      <c r="AL19">
        <f t="shared" ref="AL19" ca="1" si="142">SUM(Z19:Z20)</f>
        <v>9302.3000000000011</v>
      </c>
    </row>
    <row r="20" spans="2:38" x14ac:dyDescent="0.2">
      <c r="B20" t="s">
        <v>26</v>
      </c>
      <c r="C20">
        <v>5.0199999999999996</v>
      </c>
      <c r="D20">
        <v>329.05</v>
      </c>
      <c r="E20">
        <v>13.23</v>
      </c>
      <c r="F20">
        <v>106.45</v>
      </c>
      <c r="G20">
        <v>17.95</v>
      </c>
      <c r="H20">
        <v>1.69</v>
      </c>
      <c r="I20">
        <v>5.96</v>
      </c>
      <c r="J20">
        <v>18.78</v>
      </c>
      <c r="K20">
        <v>498.13</v>
      </c>
      <c r="O20">
        <f t="shared" si="4"/>
        <v>105</v>
      </c>
      <c r="P20">
        <f t="shared" si="5"/>
        <v>110</v>
      </c>
      <c r="Q20" s="7" t="s">
        <v>162</v>
      </c>
      <c r="R20" s="12">
        <f t="shared" ca="1" si="2"/>
        <v>102.72</v>
      </c>
      <c r="S20" s="4">
        <f t="shared" ca="1" si="2"/>
        <v>3032.53</v>
      </c>
      <c r="T20" s="4">
        <f t="shared" ca="1" si="2"/>
        <v>146.69</v>
      </c>
      <c r="U20" s="4">
        <f t="shared" ca="1" si="2"/>
        <v>695.87</v>
      </c>
      <c r="V20" s="4">
        <f t="shared" ca="1" si="2"/>
        <v>221.34000000000003</v>
      </c>
      <c r="W20" s="4">
        <f t="shared" ca="1" si="2"/>
        <v>8.5300000000000011</v>
      </c>
      <c r="X20" s="4">
        <f t="shared" ca="1" si="2"/>
        <v>317.85999999999996</v>
      </c>
      <c r="Y20" s="4">
        <f t="shared" ca="1" si="2"/>
        <v>423.07</v>
      </c>
      <c r="Z20" s="13">
        <f t="shared" ca="1" si="2"/>
        <v>4948.6100000000006</v>
      </c>
      <c r="AA20" s="29">
        <f t="shared" ca="1" si="88"/>
        <v>594.92000000000007</v>
      </c>
      <c r="AC20">
        <f t="shared" si="24"/>
        <v>2023</v>
      </c>
      <c r="AD20">
        <f t="shared" ref="AD20" ca="1" si="143">AD19</f>
        <v>194.94</v>
      </c>
      <c r="AE20">
        <f t="shared" ref="AE20" ca="1" si="144">AE19</f>
        <v>5755.25</v>
      </c>
      <c r="AF20">
        <f t="shared" ref="AF20" ca="1" si="145">AF19</f>
        <v>278.39999999999998</v>
      </c>
      <c r="AG20">
        <f t="shared" ref="AG20" ca="1" si="146">AG19</f>
        <v>1154.24</v>
      </c>
      <c r="AH20">
        <f t="shared" ref="AH20" ca="1" si="147">AH19</f>
        <v>433.26000000000005</v>
      </c>
      <c r="AI20">
        <f t="shared" ref="AI20" ca="1" si="148">AI19</f>
        <v>16.190000000000001</v>
      </c>
      <c r="AJ20">
        <f t="shared" ref="AJ20" ca="1" si="149">AJ19</f>
        <v>584.15</v>
      </c>
      <c r="AK20">
        <f t="shared" ref="AK20" ca="1" si="150">AK19</f>
        <v>885.86999999999989</v>
      </c>
      <c r="AL20">
        <f t="shared" ref="AL20" ca="1" si="151">AL19</f>
        <v>9302.3000000000011</v>
      </c>
    </row>
    <row r="21" spans="2:38" x14ac:dyDescent="0.2">
      <c r="B21" t="s">
        <v>27</v>
      </c>
      <c r="C21">
        <v>5.64</v>
      </c>
      <c r="D21">
        <v>369.84</v>
      </c>
      <c r="E21">
        <v>14.86</v>
      </c>
      <c r="F21">
        <v>124.39</v>
      </c>
      <c r="G21">
        <v>19.809999999999999</v>
      </c>
      <c r="H21">
        <v>1.9</v>
      </c>
      <c r="I21">
        <v>6.5</v>
      </c>
      <c r="J21">
        <v>17.29</v>
      </c>
      <c r="K21">
        <v>560.23</v>
      </c>
      <c r="O21">
        <f t="shared" si="4"/>
        <v>111</v>
      </c>
      <c r="P21">
        <f t="shared" si="5"/>
        <v>116</v>
      </c>
      <c r="Q21" s="7" t="s">
        <v>163</v>
      </c>
      <c r="R21" s="12">
        <f t="shared" ca="1" si="2"/>
        <v>93.97</v>
      </c>
      <c r="S21" s="4">
        <f t="shared" ca="1" si="2"/>
        <v>2774.38</v>
      </c>
      <c r="T21" s="4">
        <f t="shared" ca="1" si="2"/>
        <v>134.19999999999999</v>
      </c>
      <c r="U21" s="4">
        <f t="shared" ca="1" si="2"/>
        <v>555.80999999999995</v>
      </c>
      <c r="V21" s="4">
        <f t="shared" ca="1" si="2"/>
        <v>212.34</v>
      </c>
      <c r="W21" s="4">
        <f t="shared" ca="1" si="2"/>
        <v>7.7899999999999991</v>
      </c>
      <c r="X21" s="4">
        <f t="shared" ca="1" si="2"/>
        <v>391.40000000000003</v>
      </c>
      <c r="Y21" s="4">
        <f t="shared" ca="1" si="2"/>
        <v>508.8</v>
      </c>
      <c r="Z21" s="13">
        <f t="shared" ca="1" si="2"/>
        <v>4678.6899999999996</v>
      </c>
      <c r="AA21" s="29">
        <f t="shared" ca="1" si="88"/>
        <v>-269.92000000000098</v>
      </c>
      <c r="AC21">
        <f t="shared" si="24"/>
        <v>2024</v>
      </c>
      <c r="AD21">
        <f t="shared" ref="AD21" ca="1" si="152">SUM(R21:R22)</f>
        <v>198.32</v>
      </c>
      <c r="AE21">
        <f t="shared" ref="AE21" ca="1" si="153">SUM(S21:S22)</f>
        <v>5855.02</v>
      </c>
      <c r="AF21">
        <f t="shared" ref="AF21" ca="1" si="154">SUM(T21:T22)</f>
        <v>283.21000000000004</v>
      </c>
      <c r="AG21">
        <f t="shared" ref="AG21" ca="1" si="155">SUM(U21:U22)</f>
        <v>1281.08</v>
      </c>
      <c r="AH21">
        <f t="shared" ref="AH21" ca="1" si="156">SUM(V21:V22)</f>
        <v>444.51</v>
      </c>
      <c r="AI21">
        <f t="shared" ref="AI21" ca="1" si="157">SUM(W21:W22)</f>
        <v>16.46</v>
      </c>
      <c r="AJ21">
        <f t="shared" ref="AJ21" ca="1" si="158">SUM(X21:X22)</f>
        <v>834.10000000000014</v>
      </c>
      <c r="AK21">
        <f t="shared" ref="AK21" ca="1" si="159">SUM(Y21:Y22)</f>
        <v>991.61</v>
      </c>
      <c r="AL21">
        <f t="shared" ref="AL21" ca="1" si="160">SUM(Z21:Z22)</f>
        <v>9904.31</v>
      </c>
    </row>
    <row r="22" spans="2:38" x14ac:dyDescent="0.2">
      <c r="B22" t="s">
        <v>28</v>
      </c>
      <c r="C22">
        <v>5.99</v>
      </c>
      <c r="D22">
        <v>392.64</v>
      </c>
      <c r="E22">
        <v>15.78</v>
      </c>
      <c r="F22">
        <v>111.23</v>
      </c>
      <c r="G22">
        <v>20.16</v>
      </c>
      <c r="H22">
        <v>2.02</v>
      </c>
      <c r="I22">
        <v>6.9</v>
      </c>
      <c r="J22">
        <v>15.75</v>
      </c>
      <c r="K22">
        <v>570.47</v>
      </c>
      <c r="O22">
        <f t="shared" si="4"/>
        <v>117</v>
      </c>
      <c r="P22">
        <f t="shared" si="5"/>
        <v>122</v>
      </c>
      <c r="Q22" s="7" t="s">
        <v>164</v>
      </c>
      <c r="R22" s="12">
        <f t="shared" ca="1" si="2"/>
        <v>104.35000000000001</v>
      </c>
      <c r="S22" s="4">
        <f t="shared" ca="1" si="2"/>
        <v>3080.64</v>
      </c>
      <c r="T22" s="4">
        <f t="shared" ca="1" si="2"/>
        <v>149.01000000000002</v>
      </c>
      <c r="U22" s="4">
        <f t="shared" ca="1" si="2"/>
        <v>725.2700000000001</v>
      </c>
      <c r="V22" s="4">
        <f t="shared" ca="1" si="2"/>
        <v>232.17000000000002</v>
      </c>
      <c r="W22" s="4">
        <f t="shared" ca="1" si="2"/>
        <v>8.67</v>
      </c>
      <c r="X22" s="4">
        <f t="shared" ca="1" si="2"/>
        <v>442.70000000000005</v>
      </c>
      <c r="Y22" s="4">
        <f t="shared" ca="1" si="2"/>
        <v>482.81</v>
      </c>
      <c r="Z22" s="13">
        <f t="shared" ca="1" si="2"/>
        <v>5225.62</v>
      </c>
      <c r="AA22" s="29">
        <f ca="1">Z22-Z21</f>
        <v>546.93000000000029</v>
      </c>
      <c r="AB22" s="30">
        <f ca="1">AA22/350</f>
        <v>1.5626571428571436</v>
      </c>
      <c r="AC22">
        <f t="shared" si="24"/>
        <v>2024</v>
      </c>
      <c r="AD22">
        <f t="shared" ref="AD22" ca="1" si="161">AD21</f>
        <v>198.32</v>
      </c>
      <c r="AE22">
        <f t="shared" ref="AE22" ca="1" si="162">AE21</f>
        <v>5855.02</v>
      </c>
      <c r="AF22">
        <f t="shared" ref="AF22" ca="1" si="163">AF21</f>
        <v>283.21000000000004</v>
      </c>
      <c r="AG22">
        <f t="shared" ref="AG22" ca="1" si="164">AG21</f>
        <v>1281.08</v>
      </c>
      <c r="AH22">
        <f t="shared" ref="AH22" ca="1" si="165">AH21</f>
        <v>444.51</v>
      </c>
      <c r="AI22">
        <f t="shared" ref="AI22" ca="1" si="166">AI21</f>
        <v>16.46</v>
      </c>
      <c r="AJ22">
        <f t="shared" ref="AJ22" ca="1" si="167">AJ21</f>
        <v>834.10000000000014</v>
      </c>
      <c r="AK22">
        <f t="shared" ref="AK22" ca="1" si="168">AK21</f>
        <v>991.61</v>
      </c>
      <c r="AL22">
        <f t="shared" ref="AL22" ca="1" si="169">AL21</f>
        <v>9904.31</v>
      </c>
    </row>
    <row r="23" spans="2:38" ht="17" thickBot="1" x14ac:dyDescent="0.25">
      <c r="B23" t="s">
        <v>29</v>
      </c>
      <c r="C23">
        <v>5.24</v>
      </c>
      <c r="D23">
        <v>343.29</v>
      </c>
      <c r="E23">
        <v>13.8</v>
      </c>
      <c r="F23">
        <v>94.59</v>
      </c>
      <c r="G23">
        <v>18</v>
      </c>
      <c r="H23">
        <v>1.76</v>
      </c>
      <c r="I23">
        <v>6.65</v>
      </c>
      <c r="J23">
        <v>15.83</v>
      </c>
      <c r="K23">
        <v>499.16</v>
      </c>
      <c r="O23">
        <f t="shared" si="4"/>
        <v>123</v>
      </c>
      <c r="P23">
        <f t="shared" si="5"/>
        <v>128</v>
      </c>
      <c r="Q23" s="7" t="s">
        <v>165</v>
      </c>
      <c r="R23" s="14">
        <f t="shared" ca="1" si="2"/>
        <v>92.09</v>
      </c>
      <c r="S23" s="15">
        <f t="shared" ca="1" si="2"/>
        <v>2718.83</v>
      </c>
      <c r="T23" s="15">
        <f t="shared" ca="1" si="2"/>
        <v>131.52000000000001</v>
      </c>
      <c r="U23" s="15">
        <f t="shared" ca="1" si="2"/>
        <v>545.19999999999993</v>
      </c>
      <c r="V23" s="15">
        <f t="shared" ca="1" si="2"/>
        <v>236.38</v>
      </c>
      <c r="W23" s="15">
        <f t="shared" ca="1" si="2"/>
        <v>7.65</v>
      </c>
      <c r="X23" s="15">
        <f t="shared" ca="1" si="2"/>
        <v>559.11</v>
      </c>
      <c r="Y23" s="15">
        <f t="shared" ca="1" si="2"/>
        <v>588.01</v>
      </c>
      <c r="Z23" s="16">
        <f t="shared" ca="1" si="2"/>
        <v>4878.79</v>
      </c>
      <c r="AC23">
        <f t="shared" si="24"/>
        <v>2025</v>
      </c>
      <c r="AD23">
        <f t="shared" ref="AD23" ca="1" si="170">SUM(R23:R24)</f>
        <v>92.09</v>
      </c>
      <c r="AE23">
        <f t="shared" ref="AE23" ca="1" si="171">SUM(S23:S24)</f>
        <v>2718.83</v>
      </c>
      <c r="AF23">
        <f t="shared" ref="AF23" ca="1" si="172">SUM(T23:T24)</f>
        <v>131.52000000000001</v>
      </c>
      <c r="AG23">
        <f t="shared" ref="AG23" ca="1" si="173">SUM(U23:U24)</f>
        <v>545.19999999999993</v>
      </c>
      <c r="AH23">
        <f t="shared" ref="AH23" ca="1" si="174">SUM(V23:V24)</f>
        <v>236.38</v>
      </c>
      <c r="AI23">
        <f t="shared" ref="AI23" ca="1" si="175">SUM(W23:W24)</f>
        <v>7.65</v>
      </c>
      <c r="AJ23">
        <f t="shared" ref="AJ23" ca="1" si="176">SUM(X23:X24)</f>
        <v>559.11</v>
      </c>
      <c r="AK23">
        <f t="shared" ref="AK23" ca="1" si="177">SUM(Y23:Y24)</f>
        <v>588.01</v>
      </c>
      <c r="AL23">
        <f t="shared" ref="AL23" ca="1" si="178">SUM(Z23:Z24)</f>
        <v>4878.79</v>
      </c>
    </row>
    <row r="24" spans="2:38" x14ac:dyDescent="0.2">
      <c r="B24" t="s">
        <v>30</v>
      </c>
      <c r="C24">
        <v>5.14</v>
      </c>
      <c r="D24">
        <v>337.09</v>
      </c>
      <c r="E24">
        <v>13.55</v>
      </c>
      <c r="F24">
        <v>92.27</v>
      </c>
      <c r="G24">
        <v>17.47</v>
      </c>
      <c r="H24">
        <v>1.73</v>
      </c>
      <c r="I24">
        <v>5.87</v>
      </c>
      <c r="J24">
        <v>22.73</v>
      </c>
      <c r="K24">
        <v>495.85</v>
      </c>
    </row>
    <row r="25" spans="2:38" x14ac:dyDescent="0.2">
      <c r="B25" t="s">
        <v>31</v>
      </c>
      <c r="C25">
        <v>5.49</v>
      </c>
      <c r="D25">
        <v>359.78</v>
      </c>
      <c r="E25">
        <v>14.46</v>
      </c>
      <c r="F25">
        <v>80.31</v>
      </c>
      <c r="G25">
        <v>19.48</v>
      </c>
      <c r="H25">
        <v>1.85</v>
      </c>
      <c r="I25">
        <v>5.62</v>
      </c>
      <c r="J25">
        <v>25.12</v>
      </c>
      <c r="K25">
        <v>512.11</v>
      </c>
    </row>
    <row r="26" spans="2:38" ht="17" thickBot="1" x14ac:dyDescent="0.25">
      <c r="B26" t="s">
        <v>32</v>
      </c>
      <c r="C26">
        <v>6.13</v>
      </c>
      <c r="D26">
        <v>401.99</v>
      </c>
      <c r="E26">
        <v>16.16</v>
      </c>
      <c r="F26">
        <v>64.55</v>
      </c>
      <c r="G26">
        <v>21.36</v>
      </c>
      <c r="H26">
        <v>2.06</v>
      </c>
      <c r="I26">
        <v>5.17</v>
      </c>
      <c r="J26">
        <v>23.85</v>
      </c>
      <c r="K26">
        <v>541.27</v>
      </c>
      <c r="Q26" s="6"/>
      <c r="R26" s="8" t="str">
        <f t="shared" ref="R26:Y26" si="179">R2</f>
        <v>Biyokütle/gaz</v>
      </c>
      <c r="S26" s="8" t="str">
        <f t="shared" si="179"/>
        <v>Kömür</v>
      </c>
      <c r="T26" s="8" t="str">
        <f t="shared" si="179"/>
        <v>Gaz</v>
      </c>
      <c r="U26" s="8" t="str">
        <f t="shared" si="179"/>
        <v>Hidro</v>
      </c>
      <c r="V26" s="8" t="str">
        <f t="shared" si="179"/>
        <v>Nükleer</v>
      </c>
      <c r="W26" s="8" t="str">
        <f t="shared" si="179"/>
        <v>Diğer Fosil</v>
      </c>
      <c r="X26" s="8" t="str">
        <f t="shared" si="179"/>
        <v>Güneş</v>
      </c>
      <c r="Y26" s="8" t="str">
        <f t="shared" si="179"/>
        <v>Rüzgar</v>
      </c>
      <c r="Z26" s="8" t="str">
        <f>Z2</f>
        <v>Toplam Üretim</v>
      </c>
      <c r="AD26" t="s">
        <v>0</v>
      </c>
      <c r="AE26" t="s">
        <v>1</v>
      </c>
      <c r="AF26" t="s">
        <v>2</v>
      </c>
      <c r="AG26" t="s">
        <v>3</v>
      </c>
      <c r="AH26" t="s">
        <v>4</v>
      </c>
      <c r="AI26" t="s">
        <v>5</v>
      </c>
      <c r="AJ26" t="s">
        <v>6</v>
      </c>
      <c r="AK26" t="s">
        <v>8</v>
      </c>
      <c r="AL26" t="s">
        <v>7</v>
      </c>
    </row>
    <row r="27" spans="2:38" x14ac:dyDescent="0.2">
      <c r="B27" t="s">
        <v>33</v>
      </c>
      <c r="C27">
        <v>6.03</v>
      </c>
      <c r="D27">
        <v>346.56</v>
      </c>
      <c r="E27">
        <v>13.89</v>
      </c>
      <c r="F27">
        <v>60.2</v>
      </c>
      <c r="G27">
        <v>16.68</v>
      </c>
      <c r="H27">
        <v>1.76</v>
      </c>
      <c r="I27">
        <v>6.72</v>
      </c>
      <c r="J27">
        <v>22.86</v>
      </c>
      <c r="K27">
        <v>474.7</v>
      </c>
      <c r="Q27" s="7" t="s">
        <v>147</v>
      </c>
      <c r="R27" s="17">
        <f t="shared" ref="R27:R44" ca="1" si="180">R5/AD5</f>
        <v>0.46880429631969672</v>
      </c>
      <c r="S27" s="18">
        <f t="shared" ref="S27:S44" ca="1" si="181">S5/AE5</f>
        <v>0.46884448866798534</v>
      </c>
      <c r="T27" s="18">
        <f t="shared" ref="T27:T44" ca="1" si="182">T5/AF5</f>
        <v>0.46886051669364037</v>
      </c>
      <c r="U27" s="18">
        <f t="shared" ref="U27:U44" ca="1" si="183">U5/AG5</f>
        <v>0.4591147000219275</v>
      </c>
      <c r="V27" s="18">
        <f t="shared" ref="V27:V44" ca="1" si="184">V5/AH5</f>
        <v>0.45344300822561689</v>
      </c>
      <c r="W27" s="18">
        <f t="shared" ref="W27:W44" ca="1" si="185">W5/AI5</f>
        <v>0.46904315196998125</v>
      </c>
      <c r="X27" s="18">
        <f t="shared" ref="X27:X44" ca="1" si="186">X5/AJ5</f>
        <v>0.44813589897775102</v>
      </c>
      <c r="Y27" s="18">
        <f t="shared" ref="Y27:Y44" ca="1" si="187">Y5/AK5</f>
        <v>0.49941874948102633</v>
      </c>
      <c r="Z27" s="19">
        <f t="shared" ref="Z27:Z44" ca="1" si="188">Z5/AL5</f>
        <v>0.46758988667136703</v>
      </c>
      <c r="AC27" t="s">
        <v>145</v>
      </c>
      <c r="AD27" s="3">
        <f ca="1">R3/$Z3</f>
        <v>9.4795114292243153E-3</v>
      </c>
      <c r="AE27" s="3">
        <f t="shared" ref="AE27:AL42" ca="1" si="189">S3/$Z3</f>
        <v>0.7394461193710794</v>
      </c>
      <c r="AF27" s="3">
        <f t="shared" ca="1" si="189"/>
        <v>2.6709960858315947E-2</v>
      </c>
      <c r="AG27" s="3">
        <f t="shared" ca="1" si="189"/>
        <v>0.15644879515852012</v>
      </c>
      <c r="AH27" s="3">
        <f t="shared" ca="1" si="189"/>
        <v>2.8501190467415099E-2</v>
      </c>
      <c r="AI27" s="3">
        <f t="shared" ca="1" si="189"/>
        <v>3.740942496369627E-3</v>
      </c>
      <c r="AJ27" s="3">
        <f t="shared" ca="1" si="189"/>
        <v>0</v>
      </c>
      <c r="AK27" s="3">
        <f t="shared" ca="1" si="189"/>
        <v>3.567348021907548E-2</v>
      </c>
      <c r="AL27" s="3">
        <f t="shared" ca="1" si="189"/>
        <v>1</v>
      </c>
    </row>
    <row r="28" spans="2:38" x14ac:dyDescent="0.2">
      <c r="B28" t="s">
        <v>34</v>
      </c>
      <c r="C28">
        <v>6.03</v>
      </c>
      <c r="D28">
        <v>346.56</v>
      </c>
      <c r="E28">
        <v>13.89</v>
      </c>
      <c r="F28">
        <v>60.2</v>
      </c>
      <c r="G28">
        <v>16.68</v>
      </c>
      <c r="H28">
        <v>1.76</v>
      </c>
      <c r="I28">
        <v>6.69</v>
      </c>
      <c r="J28">
        <v>22.65</v>
      </c>
      <c r="K28">
        <v>474.46</v>
      </c>
      <c r="Q28" s="7" t="s">
        <v>148</v>
      </c>
      <c r="R28" s="20">
        <f t="shared" ca="1" si="180"/>
        <v>0.53119570368030333</v>
      </c>
      <c r="S28" s="21">
        <f t="shared" ca="1" si="181"/>
        <v>0.53115551133201466</v>
      </c>
      <c r="T28" s="21">
        <f t="shared" ca="1" si="182"/>
        <v>0.53113948330635974</v>
      </c>
      <c r="U28" s="21">
        <f t="shared" ca="1" si="183"/>
        <v>0.54088529997807255</v>
      </c>
      <c r="V28" s="21">
        <f t="shared" ca="1" si="184"/>
        <v>0.54655699177438311</v>
      </c>
      <c r="W28" s="21">
        <f t="shared" ca="1" si="185"/>
        <v>0.53095684803001875</v>
      </c>
      <c r="X28" s="21">
        <f t="shared" ca="1" si="186"/>
        <v>0.55186410102224892</v>
      </c>
      <c r="Y28" s="21">
        <f t="shared" ca="1" si="187"/>
        <v>0.50058125051897362</v>
      </c>
      <c r="Z28" s="22">
        <f t="shared" ca="1" si="188"/>
        <v>0.53241011332863297</v>
      </c>
      <c r="AC28" t="s">
        <v>146</v>
      </c>
      <c r="AD28" s="3">
        <f t="shared" ref="AD28:AD47" ca="1" si="190">R4/$Z4</f>
        <v>9.0241769441058804E-3</v>
      </c>
      <c r="AE28" s="3">
        <f t="shared" ca="1" si="189"/>
        <v>0.70345542311373699</v>
      </c>
      <c r="AF28" s="3">
        <f t="shared" ca="1" si="189"/>
        <v>2.5412991234050171E-2</v>
      </c>
      <c r="AG28" s="3">
        <f t="shared" ca="1" si="189"/>
        <v>0.19539185104082743</v>
      </c>
      <c r="AH28" s="3">
        <f t="shared" ca="1" si="189"/>
        <v>3.258137597179471E-2</v>
      </c>
      <c r="AI28" s="3">
        <f t="shared" ca="1" si="189"/>
        <v>3.5635341995992318E-3</v>
      </c>
      <c r="AJ28" s="3">
        <f t="shared" ca="1" si="189"/>
        <v>0</v>
      </c>
      <c r="AK28" s="3">
        <f t="shared" ca="1" si="189"/>
        <v>3.0570647495885579E-2</v>
      </c>
      <c r="AL28" s="3">
        <f t="shared" ca="1" si="189"/>
        <v>1</v>
      </c>
    </row>
    <row r="29" spans="2:38" x14ac:dyDescent="0.2">
      <c r="B29" t="s">
        <v>35</v>
      </c>
      <c r="C29">
        <v>6.48</v>
      </c>
      <c r="D29">
        <v>372.86</v>
      </c>
      <c r="E29">
        <v>14.95</v>
      </c>
      <c r="F29">
        <v>70.19</v>
      </c>
      <c r="G29">
        <v>21.4</v>
      </c>
      <c r="H29">
        <v>1.9</v>
      </c>
      <c r="I29">
        <v>8.61</v>
      </c>
      <c r="J29">
        <v>25.2</v>
      </c>
      <c r="K29">
        <v>521.59</v>
      </c>
      <c r="Q29" s="7" t="s">
        <v>149</v>
      </c>
      <c r="R29" s="20">
        <f t="shared" ca="1" si="180"/>
        <v>0.47637847085142782</v>
      </c>
      <c r="S29" s="21">
        <f t="shared" ca="1" si="181"/>
        <v>0.47635057043792695</v>
      </c>
      <c r="T29" s="21">
        <f t="shared" ca="1" si="182"/>
        <v>0.47633457036825583</v>
      </c>
      <c r="U29" s="21">
        <f t="shared" ca="1" si="183"/>
        <v>0.42536203227689579</v>
      </c>
      <c r="V29" s="21">
        <f t="shared" ca="1" si="184"/>
        <v>0.46515658377332636</v>
      </c>
      <c r="W29" s="21">
        <f t="shared" ca="1" si="185"/>
        <v>0.47616906474820148</v>
      </c>
      <c r="X29" s="21">
        <f t="shared" ca="1" si="186"/>
        <v>0.44075708708198946</v>
      </c>
      <c r="Y29" s="21">
        <f t="shared" ca="1" si="187"/>
        <v>0.49811221642207554</v>
      </c>
      <c r="Z29" s="22">
        <f t="shared" ca="1" si="188"/>
        <v>0.46780207076878194</v>
      </c>
      <c r="AC29" t="s">
        <v>147</v>
      </c>
      <c r="AD29" s="3">
        <f t="shared" ca="1" si="190"/>
        <v>1.0630220197418374E-2</v>
      </c>
      <c r="AE29" s="3">
        <f t="shared" ca="1" si="189"/>
        <v>0.69698141860431795</v>
      </c>
      <c r="AF29" s="3">
        <f t="shared" ca="1" si="189"/>
        <v>2.8015357946161234E-2</v>
      </c>
      <c r="AG29" s="3">
        <f t="shared" ca="1" si="189"/>
        <v>0.17247962063580749</v>
      </c>
      <c r="AH29" s="3">
        <f t="shared" ca="1" si="189"/>
        <v>3.4551797252188363E-2</v>
      </c>
      <c r="AI29" s="3">
        <f t="shared" ca="1" si="189"/>
        <v>3.581610578645005E-3</v>
      </c>
      <c r="AJ29" s="3">
        <f t="shared" ca="1" si="189"/>
        <v>1.0676781134940761E-2</v>
      </c>
      <c r="AK29" s="3">
        <f t="shared" ca="1" si="189"/>
        <v>4.3083193650520768E-2</v>
      </c>
      <c r="AL29" s="3">
        <f t="shared" ca="1" si="189"/>
        <v>1</v>
      </c>
    </row>
    <row r="30" spans="2:38" x14ac:dyDescent="0.2">
      <c r="B30" t="s">
        <v>36</v>
      </c>
      <c r="C30">
        <v>5.77</v>
      </c>
      <c r="D30">
        <v>331.95</v>
      </c>
      <c r="E30">
        <v>13.31</v>
      </c>
      <c r="F30">
        <v>72.05</v>
      </c>
      <c r="G30">
        <v>20.260000000000002</v>
      </c>
      <c r="H30">
        <v>1.69</v>
      </c>
      <c r="I30">
        <v>9.0399999999999991</v>
      </c>
      <c r="J30">
        <v>29.27</v>
      </c>
      <c r="K30">
        <v>483.34</v>
      </c>
      <c r="Q30" s="7" t="s">
        <v>150</v>
      </c>
      <c r="R30" s="20">
        <f t="shared" ca="1" si="180"/>
        <v>0.52362152914857207</v>
      </c>
      <c r="S30" s="21">
        <f t="shared" ca="1" si="181"/>
        <v>0.52364942956207294</v>
      </c>
      <c r="T30" s="21">
        <f t="shared" ca="1" si="182"/>
        <v>0.52366542963174423</v>
      </c>
      <c r="U30" s="21">
        <f t="shared" ca="1" si="183"/>
        <v>0.57463796772310416</v>
      </c>
      <c r="V30" s="21">
        <f t="shared" ca="1" si="184"/>
        <v>0.53484341622667364</v>
      </c>
      <c r="W30" s="21">
        <f t="shared" ca="1" si="185"/>
        <v>0.52383093525179858</v>
      </c>
      <c r="X30" s="21">
        <f t="shared" ca="1" si="186"/>
        <v>0.55924291291801054</v>
      </c>
      <c r="Y30" s="21">
        <f t="shared" ca="1" si="187"/>
        <v>0.50188778357792452</v>
      </c>
      <c r="Z30" s="22">
        <f t="shared" ca="1" si="188"/>
        <v>0.532197929231218</v>
      </c>
      <c r="AC30" t="s">
        <v>148</v>
      </c>
      <c r="AD30" s="3">
        <f t="shared" ca="1" si="190"/>
        <v>1.0578498878609916E-2</v>
      </c>
      <c r="AE30" s="3">
        <f t="shared" ca="1" si="189"/>
        <v>0.69347832241301754</v>
      </c>
      <c r="AF30" s="3">
        <f t="shared" ca="1" si="189"/>
        <v>2.7872756040250506E-2</v>
      </c>
      <c r="AG30" s="3">
        <f t="shared" ca="1" si="189"/>
        <v>0.17845987373745317</v>
      </c>
      <c r="AH30" s="3">
        <f t="shared" ca="1" si="189"/>
        <v>3.6576504597227506E-2</v>
      </c>
      <c r="AI30" s="3">
        <f t="shared" ca="1" si="189"/>
        <v>3.5607673894101771E-3</v>
      </c>
      <c r="AJ30" s="3">
        <f t="shared" ca="1" si="189"/>
        <v>1.1547329581735653E-2</v>
      </c>
      <c r="AK30" s="3">
        <f t="shared" ca="1" si="189"/>
        <v>3.7925947362295494E-2</v>
      </c>
      <c r="AL30" s="3">
        <f t="shared" ca="1" si="189"/>
        <v>1</v>
      </c>
    </row>
    <row r="31" spans="2:38" x14ac:dyDescent="0.2">
      <c r="B31" t="s">
        <v>37</v>
      </c>
      <c r="C31">
        <v>5.82</v>
      </c>
      <c r="D31">
        <v>334.6</v>
      </c>
      <c r="E31">
        <v>13.41</v>
      </c>
      <c r="F31">
        <v>86.41</v>
      </c>
      <c r="G31">
        <v>20.49</v>
      </c>
      <c r="H31">
        <v>1.7</v>
      </c>
      <c r="I31">
        <v>10.43</v>
      </c>
      <c r="J31">
        <v>29.32</v>
      </c>
      <c r="K31">
        <v>502.18</v>
      </c>
      <c r="Q31" s="7" t="s">
        <v>151</v>
      </c>
      <c r="R31" s="20">
        <f t="shared" ca="1" si="180"/>
        <v>0.48328706274292055</v>
      </c>
      <c r="S31" s="21">
        <f t="shared" ca="1" si="181"/>
        <v>0.48326764570165825</v>
      </c>
      <c r="T31" s="21">
        <f t="shared" ca="1" si="182"/>
        <v>0.48326451299489925</v>
      </c>
      <c r="U31" s="21">
        <f t="shared" ca="1" si="183"/>
        <v>0.41834923854191181</v>
      </c>
      <c r="V31" s="21">
        <f t="shared" ca="1" si="184"/>
        <v>0.4428732068013766</v>
      </c>
      <c r="W31" s="21">
        <f t="shared" ca="1" si="185"/>
        <v>0.48352588789045786</v>
      </c>
      <c r="X31" s="21">
        <f t="shared" ca="1" si="186"/>
        <v>0.47147945050596413</v>
      </c>
      <c r="Y31" s="21">
        <f t="shared" ca="1" si="187"/>
        <v>0.52378480286346618</v>
      </c>
      <c r="Z31" s="22">
        <f t="shared" ca="1" si="188"/>
        <v>0.47313034937561388</v>
      </c>
      <c r="AC31" t="s">
        <v>149</v>
      </c>
      <c r="AD31" s="3">
        <f t="shared" ca="1" si="190"/>
        <v>1.2137753442662529E-2</v>
      </c>
      <c r="AE31" s="3">
        <f t="shared" ca="1" si="189"/>
        <v>0.69788394027688849</v>
      </c>
      <c r="AF31" s="3">
        <f t="shared" ca="1" si="189"/>
        <v>2.7973833417716431E-2</v>
      </c>
      <c r="AG31" s="3">
        <f t="shared" ca="1" si="189"/>
        <v>0.15147379821152548</v>
      </c>
      <c r="AH31" s="3">
        <f t="shared" ca="1" si="189"/>
        <v>3.8696633282256414E-2</v>
      </c>
      <c r="AI31" s="3">
        <f t="shared" ca="1" si="189"/>
        <v>3.5507958275634295E-3</v>
      </c>
      <c r="AJ31" s="3">
        <f t="shared" ca="1" si="189"/>
        <v>1.7411976140261465E-2</v>
      </c>
      <c r="AK31" s="3">
        <f t="shared" ca="1" si="189"/>
        <v>5.0871269401125921E-2</v>
      </c>
      <c r="AL31" s="3">
        <f t="shared" ca="1" si="189"/>
        <v>1</v>
      </c>
    </row>
    <row r="32" spans="2:38" x14ac:dyDescent="0.2">
      <c r="B32" t="s">
        <v>38</v>
      </c>
      <c r="C32">
        <v>6.07</v>
      </c>
      <c r="D32">
        <v>348.86</v>
      </c>
      <c r="E32">
        <v>13.98</v>
      </c>
      <c r="F32">
        <v>102.71</v>
      </c>
      <c r="G32">
        <v>19.899999999999999</v>
      </c>
      <c r="H32">
        <v>1.78</v>
      </c>
      <c r="I32">
        <v>10.44</v>
      </c>
      <c r="J32">
        <v>22.42</v>
      </c>
      <c r="K32">
        <v>526.16</v>
      </c>
      <c r="Q32" s="7" t="s">
        <v>152</v>
      </c>
      <c r="R32" s="20">
        <f t="shared" ca="1" si="180"/>
        <v>0.51671293725707945</v>
      </c>
      <c r="S32" s="21">
        <f t="shared" ca="1" si="181"/>
        <v>0.51673235429834186</v>
      </c>
      <c r="T32" s="21">
        <f t="shared" ca="1" si="182"/>
        <v>0.51673548700510086</v>
      </c>
      <c r="U32" s="21">
        <f t="shared" ca="1" si="183"/>
        <v>0.58165076145808803</v>
      </c>
      <c r="V32" s="21">
        <f t="shared" ca="1" si="184"/>
        <v>0.55712679319862335</v>
      </c>
      <c r="W32" s="21">
        <f t="shared" ca="1" si="185"/>
        <v>0.51647411210954208</v>
      </c>
      <c r="X32" s="21">
        <f t="shared" ca="1" si="186"/>
        <v>0.52852054949403582</v>
      </c>
      <c r="Y32" s="21">
        <f t="shared" ca="1" si="187"/>
        <v>0.47621519713653376</v>
      </c>
      <c r="Z32" s="22">
        <f t="shared" ca="1" si="188"/>
        <v>0.52686965062438618</v>
      </c>
      <c r="AC32" t="s">
        <v>150</v>
      </c>
      <c r="AD32" s="3">
        <f t="shared" ca="1" si="190"/>
        <v>1.1727154300938999E-2</v>
      </c>
      <c r="AE32" s="3">
        <f t="shared" ca="1" si="189"/>
        <v>0.67435116033693099</v>
      </c>
      <c r="AF32" s="3">
        <f t="shared" ca="1" si="189"/>
        <v>2.703228430465255E-2</v>
      </c>
      <c r="AG32" s="3">
        <f t="shared" ca="1" si="189"/>
        <v>0.17987138149944887</v>
      </c>
      <c r="AH32" s="3">
        <f t="shared" ca="1" si="189"/>
        <v>3.9110162747791027E-2</v>
      </c>
      <c r="AI32" s="3">
        <f t="shared" ca="1" si="189"/>
        <v>3.4335598795159419E-3</v>
      </c>
      <c r="AJ32" s="3">
        <f t="shared" ca="1" si="189"/>
        <v>1.9419507335734373E-2</v>
      </c>
      <c r="AK32" s="3">
        <f t="shared" ca="1" si="189"/>
        <v>4.5054789594987307E-2</v>
      </c>
      <c r="AL32" s="3">
        <f t="shared" ca="1" si="189"/>
        <v>1</v>
      </c>
    </row>
    <row r="33" spans="2:38" x14ac:dyDescent="0.2">
      <c r="B33" t="s">
        <v>39</v>
      </c>
      <c r="C33">
        <v>7.12</v>
      </c>
      <c r="D33">
        <v>409.19</v>
      </c>
      <c r="E33">
        <v>16.399999999999999</v>
      </c>
      <c r="F33">
        <v>121.82</v>
      </c>
      <c r="G33">
        <v>23.08</v>
      </c>
      <c r="H33">
        <v>2.08</v>
      </c>
      <c r="I33">
        <v>11.39</v>
      </c>
      <c r="J33">
        <v>20.2</v>
      </c>
      <c r="K33">
        <v>611.28</v>
      </c>
      <c r="Q33" s="7" t="s">
        <v>153</v>
      </c>
      <c r="R33" s="20">
        <f t="shared" ca="1" si="180"/>
        <v>0.47523051889350937</v>
      </c>
      <c r="S33" s="21">
        <f t="shared" ca="1" si="181"/>
        <v>0.47522125352275157</v>
      </c>
      <c r="T33" s="21">
        <f t="shared" ca="1" si="182"/>
        <v>0.4751923712410896</v>
      </c>
      <c r="U33" s="21">
        <f t="shared" ca="1" si="183"/>
        <v>0.4481614597732928</v>
      </c>
      <c r="V33" s="21">
        <f t="shared" ca="1" si="184"/>
        <v>0.45926627626593181</v>
      </c>
      <c r="W33" s="21">
        <f t="shared" ca="1" si="185"/>
        <v>0.47512195121951212</v>
      </c>
      <c r="X33" s="21">
        <f t="shared" ca="1" si="186"/>
        <v>0.47570218457423091</v>
      </c>
      <c r="Y33" s="21">
        <f t="shared" ca="1" si="187"/>
        <v>0.52871579985210748</v>
      </c>
      <c r="Z33" s="22">
        <f t="shared" ca="1" si="188"/>
        <v>0.47316549637183608</v>
      </c>
      <c r="AC33" t="s">
        <v>151</v>
      </c>
      <c r="AD33" s="3">
        <f t="shared" ca="1" si="190"/>
        <v>1.3169680683661361E-2</v>
      </c>
      <c r="AE33" s="3">
        <f t="shared" ca="1" si="189"/>
        <v>0.69090589972643845</v>
      </c>
      <c r="AF33" s="3">
        <f t="shared" ca="1" si="189"/>
        <v>3.0103856489214896E-2</v>
      </c>
      <c r="AG33" s="3">
        <f t="shared" ca="1" si="189"/>
        <v>0.13982194301208026</v>
      </c>
      <c r="AH33" s="3">
        <f t="shared" ca="1" si="189"/>
        <v>3.9330500883627467E-2</v>
      </c>
      <c r="AI33" s="3">
        <f t="shared" ca="1" si="189"/>
        <v>3.4195172731014112E-3</v>
      </c>
      <c r="AJ33" s="3">
        <f t="shared" ca="1" si="189"/>
        <v>2.5237853148376788E-2</v>
      </c>
      <c r="AK33" s="3">
        <f t="shared" ca="1" si="189"/>
        <v>5.8010748783499155E-2</v>
      </c>
      <c r="AL33" s="3">
        <f t="shared" ca="1" si="189"/>
        <v>1</v>
      </c>
    </row>
    <row r="34" spans="2:38" x14ac:dyDescent="0.2">
      <c r="B34" t="s">
        <v>40</v>
      </c>
      <c r="C34">
        <v>7.1</v>
      </c>
      <c r="D34">
        <v>408.56</v>
      </c>
      <c r="E34">
        <v>16.38</v>
      </c>
      <c r="F34">
        <v>114.02</v>
      </c>
      <c r="G34">
        <v>23.02</v>
      </c>
      <c r="H34">
        <v>2.08</v>
      </c>
      <c r="I34">
        <v>11.11</v>
      </c>
      <c r="J34">
        <v>20.11</v>
      </c>
      <c r="K34">
        <v>602.38</v>
      </c>
      <c r="Q34" s="7" t="s">
        <v>154</v>
      </c>
      <c r="R34" s="20">
        <f t="shared" ca="1" si="180"/>
        <v>0.52476948110649069</v>
      </c>
      <c r="S34" s="21">
        <f t="shared" ca="1" si="181"/>
        <v>0.52477874647724843</v>
      </c>
      <c r="T34" s="21">
        <f t="shared" ca="1" si="182"/>
        <v>0.52480762875891052</v>
      </c>
      <c r="U34" s="21">
        <f t="shared" ca="1" si="183"/>
        <v>0.5518385402267072</v>
      </c>
      <c r="V34" s="21">
        <f t="shared" ca="1" si="184"/>
        <v>0.54073372373406825</v>
      </c>
      <c r="W34" s="21">
        <f t="shared" ca="1" si="185"/>
        <v>0.52487804878048783</v>
      </c>
      <c r="X34" s="21">
        <f t="shared" ca="1" si="186"/>
        <v>0.52429781542576903</v>
      </c>
      <c r="Y34" s="21">
        <f t="shared" ca="1" si="187"/>
        <v>0.47128420014789252</v>
      </c>
      <c r="Z34" s="22">
        <f t="shared" ca="1" si="188"/>
        <v>0.52683450362816397</v>
      </c>
      <c r="AC34" t="s">
        <v>152</v>
      </c>
      <c r="AD34" s="3">
        <f t="shared" ca="1" si="190"/>
        <v>1.2644365336014565E-2</v>
      </c>
      <c r="AE34" s="3">
        <f t="shared" ca="1" si="189"/>
        <v>0.66339846191472573</v>
      </c>
      <c r="AF34" s="3">
        <f t="shared" ca="1" si="189"/>
        <v>2.8905676784695231E-2</v>
      </c>
      <c r="AG34" s="3">
        <f t="shared" ca="1" si="189"/>
        <v>0.17457267860539685</v>
      </c>
      <c r="AH34" s="3">
        <f t="shared" ca="1" si="189"/>
        <v>4.4430555178129834E-2</v>
      </c>
      <c r="AI34" s="3">
        <f t="shared" ca="1" si="189"/>
        <v>3.2799804342509304E-3</v>
      </c>
      <c r="AJ34" s="3">
        <f t="shared" ca="1" si="189"/>
        <v>2.5405581673415036E-2</v>
      </c>
      <c r="AK34" s="3">
        <f t="shared" ca="1" si="189"/>
        <v>4.7362700073371553E-2</v>
      </c>
      <c r="AL34" s="3">
        <f t="shared" ca="1" si="189"/>
        <v>1</v>
      </c>
    </row>
    <row r="35" spans="2:38" x14ac:dyDescent="0.2">
      <c r="B35" t="s">
        <v>41</v>
      </c>
      <c r="C35">
        <v>5.98</v>
      </c>
      <c r="D35">
        <v>343.71</v>
      </c>
      <c r="E35">
        <v>13.78</v>
      </c>
      <c r="F35">
        <v>109.86</v>
      </c>
      <c r="G35">
        <v>21.95</v>
      </c>
      <c r="H35">
        <v>1.75</v>
      </c>
      <c r="I35">
        <v>11.47</v>
      </c>
      <c r="J35">
        <v>22.38</v>
      </c>
      <c r="K35">
        <v>530.88</v>
      </c>
      <c r="Q35" s="7" t="s">
        <v>155</v>
      </c>
      <c r="R35" s="20">
        <f t="shared" ca="1" si="180"/>
        <v>0.4616022933011466</v>
      </c>
      <c r="S35" s="21">
        <f t="shared" ca="1" si="181"/>
        <v>0.4615867138446173</v>
      </c>
      <c r="T35" s="21">
        <f t="shared" ca="1" si="182"/>
        <v>0.46161706475922859</v>
      </c>
      <c r="U35" s="21">
        <f t="shared" ca="1" si="183"/>
        <v>0.39221485356510272</v>
      </c>
      <c r="V35" s="21">
        <f t="shared" ca="1" si="184"/>
        <v>0.46843599825251192</v>
      </c>
      <c r="W35" s="21">
        <f t="shared" ca="1" si="185"/>
        <v>0.46119178768152236</v>
      </c>
      <c r="X35" s="21">
        <f t="shared" ca="1" si="186"/>
        <v>0.47212837837837834</v>
      </c>
      <c r="Y35" s="21">
        <f t="shared" ca="1" si="187"/>
        <v>0.51103965702036447</v>
      </c>
      <c r="Z35" s="22">
        <f t="shared" ca="1" si="188"/>
        <v>0.45425365789646349</v>
      </c>
      <c r="AC35" t="s">
        <v>153</v>
      </c>
      <c r="AD35" s="3">
        <f t="shared" ca="1" si="190"/>
        <v>1.5151253141500081E-2</v>
      </c>
      <c r="AE35" s="3">
        <f t="shared" ca="1" si="189"/>
        <v>0.66484517304189417</v>
      </c>
      <c r="AF35" s="3">
        <f t="shared" ca="1" si="189"/>
        <v>2.9011320928731175E-2</v>
      </c>
      <c r="AG35" s="3">
        <f t="shared" ca="1" si="189"/>
        <v>0.14950081851928707</v>
      </c>
      <c r="AH35" s="3">
        <f t="shared" ca="1" si="189"/>
        <v>4.6110880542297845E-2</v>
      </c>
      <c r="AI35" s="3">
        <f t="shared" ca="1" si="189"/>
        <v>2.8071753014687227E-3</v>
      </c>
      <c r="AJ35" s="3">
        <f t="shared" ca="1" si="189"/>
        <v>3.0752115468861679E-2</v>
      </c>
      <c r="AK35" s="3">
        <f t="shared" ca="1" si="189"/>
        <v>6.1821263055959044E-2</v>
      </c>
      <c r="AL35" s="3">
        <f t="shared" ca="1" si="189"/>
        <v>1</v>
      </c>
    </row>
    <row r="36" spans="2:38" x14ac:dyDescent="0.2">
      <c r="B36" t="s">
        <v>42</v>
      </c>
      <c r="C36">
        <v>5.77</v>
      </c>
      <c r="D36">
        <v>331.62</v>
      </c>
      <c r="E36">
        <v>13.29</v>
      </c>
      <c r="F36">
        <v>105.57</v>
      </c>
      <c r="G36">
        <v>20.13</v>
      </c>
      <c r="H36">
        <v>1.69</v>
      </c>
      <c r="I36">
        <v>11.04</v>
      </c>
      <c r="J36">
        <v>26.42</v>
      </c>
      <c r="K36">
        <v>515.53</v>
      </c>
      <c r="Q36" s="7" t="s">
        <v>157</v>
      </c>
      <c r="R36" s="20">
        <f t="shared" ca="1" si="180"/>
        <v>0.53839770669885334</v>
      </c>
      <c r="S36" s="21">
        <f t="shared" ca="1" si="181"/>
        <v>0.53841328615538275</v>
      </c>
      <c r="T36" s="21">
        <f t="shared" ca="1" si="182"/>
        <v>0.53838293524077152</v>
      </c>
      <c r="U36" s="21">
        <f t="shared" ca="1" si="183"/>
        <v>0.60778514643489723</v>
      </c>
      <c r="V36" s="21">
        <f t="shared" ca="1" si="184"/>
        <v>0.53156400174748808</v>
      </c>
      <c r="W36" s="21">
        <f t="shared" ca="1" si="185"/>
        <v>0.53880821231847775</v>
      </c>
      <c r="X36" s="21">
        <f t="shared" ca="1" si="186"/>
        <v>0.5278716216216216</v>
      </c>
      <c r="Y36" s="21">
        <f t="shared" ca="1" si="187"/>
        <v>0.48896034297963553</v>
      </c>
      <c r="Z36" s="22">
        <f t="shared" ca="1" si="188"/>
        <v>0.54574634210353645</v>
      </c>
      <c r="AC36" t="s">
        <v>154</v>
      </c>
      <c r="AD36" s="3">
        <f t="shared" ca="1" si="190"/>
        <v>1.5026286294111405E-2</v>
      </c>
      <c r="AE36" s="3">
        <f t="shared" ca="1" si="189"/>
        <v>0.6593860577806655</v>
      </c>
      <c r="AF36" s="3">
        <f t="shared" ca="1" si="189"/>
        <v>2.8776438368929631E-2</v>
      </c>
      <c r="AG36" s="3">
        <f t="shared" ca="1" si="189"/>
        <v>0.16533315386347697</v>
      </c>
      <c r="AH36" s="3">
        <f t="shared" ca="1" si="189"/>
        <v>4.875971661019407E-2</v>
      </c>
      <c r="AI36" s="3">
        <f t="shared" ca="1" si="189"/>
        <v>2.7852341175648365E-3</v>
      </c>
      <c r="AJ36" s="3">
        <f t="shared" ca="1" si="189"/>
        <v>3.0440848719853596E-2</v>
      </c>
      <c r="AK36" s="3">
        <f t="shared" ca="1" si="189"/>
        <v>4.9492264245204143E-2</v>
      </c>
      <c r="AL36" s="3">
        <f t="shared" ca="1" si="189"/>
        <v>1</v>
      </c>
    </row>
    <row r="37" spans="2:38" x14ac:dyDescent="0.2">
      <c r="B37" t="s">
        <v>43</v>
      </c>
      <c r="C37">
        <v>6.38</v>
      </c>
      <c r="D37">
        <v>366.91</v>
      </c>
      <c r="E37">
        <v>14.71</v>
      </c>
      <c r="F37">
        <v>86.63</v>
      </c>
      <c r="G37">
        <v>22.34</v>
      </c>
      <c r="H37">
        <v>1.87</v>
      </c>
      <c r="I37">
        <v>11.18</v>
      </c>
      <c r="J37">
        <v>32.6</v>
      </c>
      <c r="K37">
        <v>542.62</v>
      </c>
      <c r="Q37" s="7" t="s">
        <v>158</v>
      </c>
      <c r="R37" s="20">
        <f t="shared" ca="1" si="180"/>
        <v>0.48978454680534922</v>
      </c>
      <c r="S37" s="21">
        <f t="shared" ca="1" si="181"/>
        <v>0.48977400485250727</v>
      </c>
      <c r="T37" s="21">
        <f t="shared" ca="1" si="182"/>
        <v>0.48978897208985711</v>
      </c>
      <c r="U37" s="21">
        <f t="shared" ca="1" si="183"/>
        <v>0.40763652235223014</v>
      </c>
      <c r="V37" s="21">
        <f t="shared" ca="1" si="184"/>
        <v>0.47876542604087435</v>
      </c>
      <c r="W37" s="21">
        <f t="shared" ca="1" si="185"/>
        <v>0.49018508132361194</v>
      </c>
      <c r="X37" s="21">
        <f t="shared" ca="1" si="186"/>
        <v>0.48370665848419769</v>
      </c>
      <c r="Y37" s="21">
        <f t="shared" ca="1" si="187"/>
        <v>0.52740534162823127</v>
      </c>
      <c r="Z37" s="22">
        <f t="shared" ca="1" si="188"/>
        <v>0.48024247813418047</v>
      </c>
      <c r="AC37" t="s">
        <v>155</v>
      </c>
      <c r="AD37" s="3">
        <f t="shared" ca="1" si="190"/>
        <v>1.7676592597728243E-2</v>
      </c>
      <c r="AE37" s="3">
        <f t="shared" ca="1" si="189"/>
        <v>0.6568533989669636</v>
      </c>
      <c r="AF37" s="3">
        <f t="shared" ca="1" si="189"/>
        <v>3.1320414601171707E-2</v>
      </c>
      <c r="AG37" s="3">
        <f t="shared" ca="1" si="189"/>
        <v>0.13753307680752475</v>
      </c>
      <c r="AH37" s="3">
        <f t="shared" ca="1" si="189"/>
        <v>4.9560324008273531E-2</v>
      </c>
      <c r="AI37" s="3">
        <f t="shared" ca="1" si="189"/>
        <v>2.6605886227337337E-3</v>
      </c>
      <c r="AJ37" s="3">
        <f t="shared" ca="1" si="189"/>
        <v>3.552651344449452E-2</v>
      </c>
      <c r="AK37" s="3">
        <f t="shared" ca="1" si="189"/>
        <v>6.8869090951109879E-2</v>
      </c>
      <c r="AL37" s="3">
        <f t="shared" ca="1" si="189"/>
        <v>1</v>
      </c>
    </row>
    <row r="38" spans="2:38" x14ac:dyDescent="0.2">
      <c r="B38" t="s">
        <v>44</v>
      </c>
      <c r="C38">
        <v>7.44</v>
      </c>
      <c r="D38">
        <v>428.07</v>
      </c>
      <c r="E38">
        <v>17.16</v>
      </c>
      <c r="F38">
        <v>72.400000000000006</v>
      </c>
      <c r="G38">
        <v>22.18</v>
      </c>
      <c r="H38">
        <v>2.1800000000000002</v>
      </c>
      <c r="I38">
        <v>9.6999999999999993</v>
      </c>
      <c r="J38">
        <v>31.16</v>
      </c>
      <c r="K38">
        <v>590.29</v>
      </c>
      <c r="Q38" s="7" t="s">
        <v>156</v>
      </c>
      <c r="R38" s="20">
        <f t="shared" ca="1" si="180"/>
        <v>0.51021545319465089</v>
      </c>
      <c r="S38" s="21">
        <f t="shared" ca="1" si="181"/>
        <v>0.51022599514749267</v>
      </c>
      <c r="T38" s="21">
        <f t="shared" ca="1" si="182"/>
        <v>0.51021102791014306</v>
      </c>
      <c r="U38" s="21">
        <f t="shared" ca="1" si="183"/>
        <v>0.59236347764776975</v>
      </c>
      <c r="V38" s="21">
        <f t="shared" ca="1" si="184"/>
        <v>0.52123457395912565</v>
      </c>
      <c r="W38" s="21">
        <f t="shared" ca="1" si="185"/>
        <v>0.50981491867638817</v>
      </c>
      <c r="X38" s="21">
        <f t="shared" ca="1" si="186"/>
        <v>0.51629334151580242</v>
      </c>
      <c r="Y38" s="21">
        <f t="shared" ca="1" si="187"/>
        <v>0.47259465837176867</v>
      </c>
      <c r="Z38" s="22">
        <f t="shared" ca="1" si="188"/>
        <v>0.51975752186581947</v>
      </c>
      <c r="AC38" t="s">
        <v>157</v>
      </c>
      <c r="AD38" s="3">
        <f t="shared" ca="1" si="190"/>
        <v>1.7160952761093185E-2</v>
      </c>
      <c r="AE38" s="3">
        <f t="shared" ca="1" si="189"/>
        <v>0.63773245552867852</v>
      </c>
      <c r="AF38" s="3">
        <f t="shared" ca="1" si="189"/>
        <v>3.0404966745694737E-2</v>
      </c>
      <c r="AG38" s="3">
        <f t="shared" ca="1" si="189"/>
        <v>0.17739476683514235</v>
      </c>
      <c r="AH38" s="3">
        <f t="shared" ca="1" si="189"/>
        <v>4.6810904911442089E-2</v>
      </c>
      <c r="AI38" s="3">
        <f t="shared" ca="1" si="189"/>
        <v>2.5872474668538975E-3</v>
      </c>
      <c r="AJ38" s="3">
        <f t="shared" ca="1" si="189"/>
        <v>3.3061944859889489E-2</v>
      </c>
      <c r="AK38" s="3">
        <f t="shared" ca="1" si="189"/>
        <v>5.4846760891205756E-2</v>
      </c>
      <c r="AL38" s="3">
        <f t="shared" ca="1" si="189"/>
        <v>1</v>
      </c>
    </row>
    <row r="39" spans="2:38" x14ac:dyDescent="0.2">
      <c r="B39" t="s">
        <v>45</v>
      </c>
      <c r="C39">
        <v>7.4</v>
      </c>
      <c r="D39">
        <v>388.07</v>
      </c>
      <c r="E39">
        <v>16.91</v>
      </c>
      <c r="F39">
        <v>63.42</v>
      </c>
      <c r="G39">
        <v>19.66</v>
      </c>
      <c r="H39">
        <v>1.92</v>
      </c>
      <c r="I39">
        <v>10.95</v>
      </c>
      <c r="J39">
        <v>28.88</v>
      </c>
      <c r="K39">
        <v>537.21</v>
      </c>
      <c r="Q39" s="7" t="s">
        <v>159</v>
      </c>
      <c r="R39" s="20">
        <f t="shared" ca="1" si="180"/>
        <v>0.46639717028802424</v>
      </c>
      <c r="S39" s="21">
        <f t="shared" ca="1" si="181"/>
        <v>0.46643211996971207</v>
      </c>
      <c r="T39" s="21">
        <f t="shared" ca="1" si="182"/>
        <v>0.46640905960670292</v>
      </c>
      <c r="U39" s="21">
        <f t="shared" ca="1" si="183"/>
        <v>0.4834990585048396</v>
      </c>
      <c r="V39" s="21">
        <f t="shared" ca="1" si="184"/>
        <v>0.47631245062600247</v>
      </c>
      <c r="W39" s="21">
        <f t="shared" ca="1" si="185"/>
        <v>0.46683837733419192</v>
      </c>
      <c r="X39" s="21">
        <f t="shared" ca="1" si="186"/>
        <v>0.46570405560366013</v>
      </c>
      <c r="Y39" s="21">
        <f t="shared" ca="1" si="187"/>
        <v>0.51475022944801363</v>
      </c>
      <c r="Z39" s="22">
        <f t="shared" ca="1" si="188"/>
        <v>0.47349078645995191</v>
      </c>
      <c r="AC39" t="s">
        <v>158</v>
      </c>
      <c r="AD39" s="3">
        <f t="shared" ca="1" si="190"/>
        <v>1.9688115953570787E-2</v>
      </c>
      <c r="AE39" s="3">
        <f t="shared" ca="1" si="189"/>
        <v>0.65158679594640323</v>
      </c>
      <c r="AF39" s="3">
        <f t="shared" ca="1" si="189"/>
        <v>3.2231170485993582E-2</v>
      </c>
      <c r="AG39" s="3">
        <f t="shared" ca="1" si="189"/>
        <v>0.1208637784458558</v>
      </c>
      <c r="AH39" s="3">
        <f t="shared" ca="1" si="189"/>
        <v>4.8564517092400492E-2</v>
      </c>
      <c r="AI39" s="3">
        <f t="shared" ca="1" si="189"/>
        <v>2.175124932805065E-3</v>
      </c>
      <c r="AJ39" s="3">
        <f t="shared" ca="1" si="189"/>
        <v>3.9231887231966869E-2</v>
      </c>
      <c r="AK39" s="3">
        <f t="shared" ca="1" si="189"/>
        <v>8.5658609911004047E-2</v>
      </c>
      <c r="AL39" s="3">
        <f t="shared" ca="1" si="189"/>
        <v>1</v>
      </c>
    </row>
    <row r="40" spans="2:38" x14ac:dyDescent="0.2">
      <c r="B40" t="s">
        <v>46</v>
      </c>
      <c r="C40">
        <v>7.4</v>
      </c>
      <c r="D40">
        <v>388.07</v>
      </c>
      <c r="E40">
        <v>16.91</v>
      </c>
      <c r="F40">
        <v>63.42</v>
      </c>
      <c r="G40">
        <v>19.66</v>
      </c>
      <c r="H40">
        <v>1.92</v>
      </c>
      <c r="I40">
        <v>10.88</v>
      </c>
      <c r="J40">
        <v>29.47</v>
      </c>
      <c r="K40">
        <v>537.73</v>
      </c>
      <c r="Q40" s="7" t="s">
        <v>160</v>
      </c>
      <c r="R40" s="20">
        <f t="shared" ca="1" si="180"/>
        <v>0.5336028297119757</v>
      </c>
      <c r="S40" s="21">
        <f t="shared" ca="1" si="181"/>
        <v>0.53356788003028788</v>
      </c>
      <c r="T40" s="21">
        <f t="shared" ca="1" si="182"/>
        <v>0.53359094039329713</v>
      </c>
      <c r="U40" s="21">
        <f t="shared" ca="1" si="183"/>
        <v>0.51650094149516035</v>
      </c>
      <c r="V40" s="21">
        <f t="shared" ca="1" si="184"/>
        <v>0.52368754937399753</v>
      </c>
      <c r="W40" s="21">
        <f t="shared" ca="1" si="185"/>
        <v>0.53316162266580813</v>
      </c>
      <c r="X40" s="21">
        <f t="shared" ca="1" si="186"/>
        <v>0.53429594439633987</v>
      </c>
      <c r="Y40" s="21">
        <f t="shared" ca="1" si="187"/>
        <v>0.48524977055198631</v>
      </c>
      <c r="Z40" s="22">
        <f t="shared" ca="1" si="188"/>
        <v>0.5265092135400482</v>
      </c>
      <c r="AC40" t="s">
        <v>156</v>
      </c>
      <c r="AD40" s="3">
        <f t="shared" ca="1" si="190"/>
        <v>1.8950142338770876E-2</v>
      </c>
      <c r="AE40" s="3">
        <f t="shared" ca="1" si="189"/>
        <v>0.62718969458100904</v>
      </c>
      <c r="AF40" s="3">
        <f t="shared" ca="1" si="189"/>
        <v>3.1022493664889923E-2</v>
      </c>
      <c r="AG40" s="3">
        <f t="shared" ca="1" si="189"/>
        <v>0.16228229526441901</v>
      </c>
      <c r="AH40" s="3">
        <f t="shared" ca="1" si="189"/>
        <v>4.8852781699695091E-2</v>
      </c>
      <c r="AI40" s="3">
        <f t="shared" ca="1" si="189"/>
        <v>2.0902414010366128E-3</v>
      </c>
      <c r="AJ40" s="3">
        <f t="shared" ca="1" si="189"/>
        <v>3.8691311126338883E-2</v>
      </c>
      <c r="AK40" s="3">
        <f t="shared" ca="1" si="189"/>
        <v>7.0921039923840717E-2</v>
      </c>
      <c r="AL40" s="3">
        <f t="shared" ca="1" si="189"/>
        <v>1</v>
      </c>
    </row>
    <row r="41" spans="2:38" x14ac:dyDescent="0.2">
      <c r="B41" t="s">
        <v>47</v>
      </c>
      <c r="C41">
        <v>7.35</v>
      </c>
      <c r="D41">
        <v>385.78</v>
      </c>
      <c r="E41">
        <v>16.809999999999999</v>
      </c>
      <c r="F41">
        <v>66.27</v>
      </c>
      <c r="G41">
        <v>21.76</v>
      </c>
      <c r="H41">
        <v>1.91</v>
      </c>
      <c r="I41">
        <v>13.98</v>
      </c>
      <c r="J41">
        <v>33.65</v>
      </c>
      <c r="K41">
        <v>547.51</v>
      </c>
      <c r="Q41" s="7" t="s">
        <v>161</v>
      </c>
      <c r="R41" s="20">
        <f t="shared" ca="1" si="180"/>
        <v>0.47306863650353953</v>
      </c>
      <c r="S41" s="21">
        <f t="shared" ca="1" si="181"/>
        <v>0.47308457495330347</v>
      </c>
      <c r="T41" s="21">
        <f t="shared" ca="1" si="182"/>
        <v>0.47309626436781615</v>
      </c>
      <c r="U41" s="21">
        <f t="shared" ca="1" si="183"/>
        <v>0.3971184502356529</v>
      </c>
      <c r="V41" s="21">
        <f t="shared" ca="1" si="184"/>
        <v>0.489128929511148</v>
      </c>
      <c r="W41" s="21">
        <f t="shared" ca="1" si="185"/>
        <v>0.47313156269302042</v>
      </c>
      <c r="X41" s="21">
        <f t="shared" ca="1" si="186"/>
        <v>0.45585894034066599</v>
      </c>
      <c r="Y41" s="21">
        <f t="shared" ca="1" si="187"/>
        <v>0.52242428347274428</v>
      </c>
      <c r="Z41" s="22">
        <f t="shared" ca="1" si="188"/>
        <v>0.4680229620631457</v>
      </c>
      <c r="AC41" t="s">
        <v>159</v>
      </c>
      <c r="AD41" s="3">
        <f t="shared" ca="1" si="190"/>
        <v>2.0192861639883031E-2</v>
      </c>
      <c r="AE41" s="3">
        <f t="shared" ca="1" si="189"/>
        <v>0.61392668146228702</v>
      </c>
      <c r="AF41" s="3">
        <f t="shared" ca="1" si="189"/>
        <v>2.963418517537186E-2</v>
      </c>
      <c r="AG41" s="3">
        <f t="shared" ca="1" si="189"/>
        <v>0.14231020727643098</v>
      </c>
      <c r="AH41" s="3">
        <f t="shared" ca="1" si="189"/>
        <v>4.8366121108553345E-2</v>
      </c>
      <c r="AI41" s="3">
        <f t="shared" ca="1" si="189"/>
        <v>1.7623479822938722E-3</v>
      </c>
      <c r="AJ41" s="3">
        <f t="shared" ca="1" si="189"/>
        <v>4.8373413582962835E-2</v>
      </c>
      <c r="AK41" s="3">
        <f t="shared" ca="1" si="189"/>
        <v>9.5434181772217144E-2</v>
      </c>
      <c r="AL41" s="3">
        <f t="shared" ca="1" si="189"/>
        <v>1</v>
      </c>
    </row>
    <row r="42" spans="2:38" x14ac:dyDescent="0.2">
      <c r="B42" t="s">
        <v>48</v>
      </c>
      <c r="C42">
        <v>6.95</v>
      </c>
      <c r="D42">
        <v>364.75</v>
      </c>
      <c r="E42">
        <v>15.89</v>
      </c>
      <c r="F42">
        <v>70.14</v>
      </c>
      <c r="G42">
        <v>21.58</v>
      </c>
      <c r="H42">
        <v>1.8</v>
      </c>
      <c r="I42">
        <v>14.98</v>
      </c>
      <c r="J42">
        <v>38.32</v>
      </c>
      <c r="K42">
        <v>534.41</v>
      </c>
      <c r="Q42" s="7" t="s">
        <v>162</v>
      </c>
      <c r="R42" s="20">
        <f t="shared" ca="1" si="180"/>
        <v>0.52693136349646041</v>
      </c>
      <c r="S42" s="21">
        <f t="shared" ca="1" si="181"/>
        <v>0.52691542504669653</v>
      </c>
      <c r="T42" s="21">
        <f t="shared" ca="1" si="182"/>
        <v>0.52690373563218396</v>
      </c>
      <c r="U42" s="21">
        <f t="shared" ca="1" si="183"/>
        <v>0.60288154976434705</v>
      </c>
      <c r="V42" s="21">
        <f t="shared" ca="1" si="184"/>
        <v>0.51087107048885194</v>
      </c>
      <c r="W42" s="21">
        <f t="shared" ca="1" si="185"/>
        <v>0.52686843730697963</v>
      </c>
      <c r="X42" s="21">
        <f t="shared" ca="1" si="186"/>
        <v>0.54414105965933401</v>
      </c>
      <c r="Y42" s="21">
        <f t="shared" ca="1" si="187"/>
        <v>0.47757571652725572</v>
      </c>
      <c r="Z42" s="22">
        <f t="shared" ca="1" si="188"/>
        <v>0.53197703793685436</v>
      </c>
      <c r="AC42" t="s">
        <v>160</v>
      </c>
      <c r="AD42" s="3">
        <f t="shared" ca="1" si="190"/>
        <v>2.0776177349507152E-2</v>
      </c>
      <c r="AE42" s="3">
        <f t="shared" ca="1" si="189"/>
        <v>0.63157261934169417</v>
      </c>
      <c r="AF42" s="3">
        <f t="shared" ca="1" si="189"/>
        <v>3.0488777934930166E-2</v>
      </c>
      <c r="AG42" s="3">
        <f t="shared" ca="1" si="189"/>
        <v>0.13671529160755233</v>
      </c>
      <c r="AH42" s="3">
        <f t="shared" ca="1" si="189"/>
        <v>4.7821933469888306E-2</v>
      </c>
      <c r="AI42" s="3">
        <f t="shared" ca="1" si="189"/>
        <v>1.8100457539343352E-3</v>
      </c>
      <c r="AJ42" s="3">
        <f t="shared" ca="1" si="189"/>
        <v>4.9909607014583107E-2</v>
      </c>
      <c r="AK42" s="3">
        <f t="shared" ca="1" si="189"/>
        <v>8.0905547527910321E-2</v>
      </c>
      <c r="AL42" s="3">
        <f t="shared" ca="1" si="189"/>
        <v>1</v>
      </c>
    </row>
    <row r="43" spans="2:38" x14ac:dyDescent="0.2">
      <c r="B43" t="s">
        <v>49</v>
      </c>
      <c r="C43">
        <v>7.19</v>
      </c>
      <c r="D43">
        <v>377.3</v>
      </c>
      <c r="E43">
        <v>16.440000000000001</v>
      </c>
      <c r="F43">
        <v>92.52</v>
      </c>
      <c r="G43">
        <v>23.57</v>
      </c>
      <c r="H43">
        <v>1.87</v>
      </c>
      <c r="I43">
        <v>15.88</v>
      </c>
      <c r="J43">
        <v>34.22</v>
      </c>
      <c r="K43">
        <v>568.99</v>
      </c>
      <c r="Q43" s="7" t="s">
        <v>163</v>
      </c>
      <c r="R43" s="20">
        <f t="shared" ca="1" si="180"/>
        <v>0.47383017345703915</v>
      </c>
      <c r="S43" s="21">
        <f t="shared" ca="1" si="181"/>
        <v>0.47384637456404932</v>
      </c>
      <c r="T43" s="21">
        <f t="shared" ca="1" si="182"/>
        <v>0.47385332438826305</v>
      </c>
      <c r="U43" s="21">
        <f t="shared" ca="1" si="183"/>
        <v>0.43386049270927651</v>
      </c>
      <c r="V43" s="21">
        <f t="shared" ca="1" si="184"/>
        <v>0.47769454005534184</v>
      </c>
      <c r="W43" s="21">
        <f t="shared" ca="1" si="185"/>
        <v>0.47326852976913725</v>
      </c>
      <c r="X43" s="21">
        <f t="shared" ca="1" si="186"/>
        <v>0.46924829157175396</v>
      </c>
      <c r="Y43" s="21">
        <f t="shared" ca="1" si="187"/>
        <v>0.51310495053498861</v>
      </c>
      <c r="Z43" s="22">
        <f t="shared" ca="1" si="188"/>
        <v>0.47238929314611516</v>
      </c>
      <c r="AC43" t="s">
        <v>161</v>
      </c>
      <c r="AD43" s="3">
        <f t="shared" ca="1" si="190"/>
        <v>2.1182031793719806E-2</v>
      </c>
      <c r="AE43" s="3">
        <f t="shared" ref="AE43:AE47" ca="1" si="191">S19/$Z19</f>
        <v>0.6253821470982085</v>
      </c>
      <c r="AF43" s="3">
        <f t="shared" ref="AF43:AF47" ca="1" si="192">T19/$Z19</f>
        <v>3.0252498455333291E-2</v>
      </c>
      <c r="AG43" s="3">
        <f t="shared" ref="AG43:AG47" ca="1" si="193">U19/$Z19</f>
        <v>0.1052831046767225</v>
      </c>
      <c r="AH43" s="3">
        <f t="shared" ref="AH43:AH47" ca="1" si="194">V19/$Z19</f>
        <v>4.8675950745229908E-2</v>
      </c>
      <c r="AI43" s="3">
        <f t="shared" ref="AI43:AI47" ca="1" si="195">W19/$Z19</f>
        <v>1.7594270607232025E-3</v>
      </c>
      <c r="AJ43" s="3">
        <f t="shared" ref="AJ43:AJ47" ca="1" si="196">X19/$Z19</f>
        <v>6.1164207832895771E-2</v>
      </c>
      <c r="AK43" s="3">
        <f t="shared" ref="AK43:AK47" ca="1" si="197">Y19/$Z19</f>
        <v>0.10630063233716684</v>
      </c>
      <c r="AL43" s="3">
        <f t="shared" ref="AL43:AL47" ca="1" si="198">Z19/$Z19</f>
        <v>1</v>
      </c>
    </row>
    <row r="44" spans="2:38" ht="17" thickBot="1" x14ac:dyDescent="0.25">
      <c r="B44" t="s">
        <v>50</v>
      </c>
      <c r="C44">
        <v>7.23</v>
      </c>
      <c r="D44">
        <v>379.17</v>
      </c>
      <c r="E44">
        <v>16.52</v>
      </c>
      <c r="F44">
        <v>106.28</v>
      </c>
      <c r="G44">
        <v>23.74</v>
      </c>
      <c r="H44">
        <v>1.88</v>
      </c>
      <c r="I44">
        <v>16.73</v>
      </c>
      <c r="J44">
        <v>27.16</v>
      </c>
      <c r="K44">
        <v>578.71</v>
      </c>
      <c r="Q44" s="7" t="s">
        <v>164</v>
      </c>
      <c r="R44" s="26">
        <f t="shared" ca="1" si="180"/>
        <v>0.52616982654296096</v>
      </c>
      <c r="S44" s="27">
        <f t="shared" ca="1" si="181"/>
        <v>0.52615362543595068</v>
      </c>
      <c r="T44" s="27">
        <f t="shared" ca="1" si="182"/>
        <v>0.52614667561173689</v>
      </c>
      <c r="U44" s="27">
        <f t="shared" ca="1" si="183"/>
        <v>0.5661395072907236</v>
      </c>
      <c r="V44" s="27">
        <f t="shared" ca="1" si="184"/>
        <v>0.52230545994465816</v>
      </c>
      <c r="W44" s="27">
        <f t="shared" ca="1" si="185"/>
        <v>0.52673147023086264</v>
      </c>
      <c r="X44" s="27">
        <f t="shared" ca="1" si="186"/>
        <v>0.53075170842824593</v>
      </c>
      <c r="Y44" s="27">
        <f t="shared" ca="1" si="187"/>
        <v>0.48689504946501144</v>
      </c>
      <c r="Z44" s="28">
        <f t="shared" ca="1" si="188"/>
        <v>0.52761070685388489</v>
      </c>
      <c r="AC44" t="s">
        <v>162</v>
      </c>
      <c r="AD44" s="3">
        <f t="shared" ca="1" si="190"/>
        <v>2.0757343981441252E-2</v>
      </c>
      <c r="AE44" s="3">
        <f t="shared" ca="1" si="191"/>
        <v>0.61280440366082589</v>
      </c>
      <c r="AF44" s="3">
        <f t="shared" ca="1" si="192"/>
        <v>2.9642667334867766E-2</v>
      </c>
      <c r="AG44" s="3">
        <f t="shared" ca="1" si="193"/>
        <v>0.1406192850113466</v>
      </c>
      <c r="AH44" s="3">
        <f t="shared" ca="1" si="194"/>
        <v>4.4727711417953731E-2</v>
      </c>
      <c r="AI44" s="3">
        <f t="shared" ca="1" si="195"/>
        <v>1.7237163567143097E-3</v>
      </c>
      <c r="AJ44" s="3">
        <f t="shared" ca="1" si="196"/>
        <v>6.4232178328864048E-2</v>
      </c>
      <c r="AK44" s="3">
        <f t="shared" ca="1" si="197"/>
        <v>8.5492693907986278E-2</v>
      </c>
      <c r="AL44" s="3">
        <f t="shared" ca="1" si="198"/>
        <v>1</v>
      </c>
    </row>
    <row r="45" spans="2:38" x14ac:dyDescent="0.2">
      <c r="B45" t="s">
        <v>51</v>
      </c>
      <c r="C45">
        <v>8.2799999999999994</v>
      </c>
      <c r="D45">
        <v>434.32</v>
      </c>
      <c r="E45">
        <v>18.920000000000002</v>
      </c>
      <c r="F45">
        <v>129.29</v>
      </c>
      <c r="G45">
        <v>26.49</v>
      </c>
      <c r="H45">
        <v>2.15</v>
      </c>
      <c r="I45">
        <v>16.88</v>
      </c>
      <c r="J45">
        <v>27.29</v>
      </c>
      <c r="K45">
        <v>663.62</v>
      </c>
      <c r="Q45" s="7"/>
      <c r="R45" s="23"/>
      <c r="S45" s="24"/>
      <c r="T45" s="24"/>
      <c r="U45" s="24"/>
      <c r="V45" s="24"/>
      <c r="W45" s="24"/>
      <c r="X45" s="24"/>
      <c r="Y45" s="24"/>
      <c r="Z45" s="25"/>
      <c r="AC45" t="s">
        <v>163</v>
      </c>
      <c r="AD45" s="3">
        <f t="shared" ca="1" si="190"/>
        <v>2.008468182333089E-2</v>
      </c>
      <c r="AE45" s="3">
        <f t="shared" ca="1" si="191"/>
        <v>0.5929822236566219</v>
      </c>
      <c r="AF45" s="3">
        <f t="shared" ca="1" si="192"/>
        <v>2.8683242531563322E-2</v>
      </c>
      <c r="AG45" s="3">
        <f t="shared" ca="1" si="193"/>
        <v>0.11879607325982272</v>
      </c>
      <c r="AH45" s="3">
        <f t="shared" ca="1" si="194"/>
        <v>4.5384498652400566E-2</v>
      </c>
      <c r="AI45" s="3">
        <f t="shared" ca="1" si="195"/>
        <v>1.6649959710944729E-3</v>
      </c>
      <c r="AJ45" s="3">
        <f t="shared" ca="1" si="196"/>
        <v>8.3655895133039393E-2</v>
      </c>
      <c r="AK45" s="3">
        <f t="shared" ca="1" si="197"/>
        <v>0.10874838897212682</v>
      </c>
      <c r="AL45" s="3">
        <f t="shared" ca="1" si="198"/>
        <v>1</v>
      </c>
    </row>
    <row r="46" spans="2:38" x14ac:dyDescent="0.2">
      <c r="B46" t="s">
        <v>52</v>
      </c>
      <c r="C46">
        <v>8.4499999999999993</v>
      </c>
      <c r="D46">
        <v>443.36</v>
      </c>
      <c r="E46">
        <v>19.32</v>
      </c>
      <c r="F46">
        <v>127.41</v>
      </c>
      <c r="G46">
        <v>27.1</v>
      </c>
      <c r="H46">
        <v>2.19</v>
      </c>
      <c r="I46">
        <v>17.16</v>
      </c>
      <c r="J46">
        <v>21.7</v>
      </c>
      <c r="K46">
        <v>666.69</v>
      </c>
      <c r="Q46" s="7"/>
      <c r="R46" s="12"/>
      <c r="S46" s="4"/>
      <c r="T46" s="4"/>
      <c r="U46" s="4"/>
      <c r="V46" s="4"/>
      <c r="W46" s="4"/>
      <c r="X46" s="4"/>
      <c r="Y46" s="4"/>
      <c r="Z46" s="13"/>
      <c r="AC46" t="s">
        <v>164</v>
      </c>
      <c r="AD46" s="3">
        <f t="shared" ca="1" si="190"/>
        <v>1.9968922347970194E-2</v>
      </c>
      <c r="AE46" s="3">
        <f t="shared" ca="1" si="191"/>
        <v>0.58952621889842738</v>
      </c>
      <c r="AF46" s="3">
        <f t="shared" ca="1" si="192"/>
        <v>2.851527665616712E-2</v>
      </c>
      <c r="AG46" s="3">
        <f t="shared" ca="1" si="193"/>
        <v>0.13879118650035788</v>
      </c>
      <c r="AH46" s="3">
        <f t="shared" ca="1" si="194"/>
        <v>4.442917778177518E-2</v>
      </c>
      <c r="AI46" s="3">
        <f t="shared" ca="1" si="195"/>
        <v>1.6591332703105087E-3</v>
      </c>
      <c r="AJ46" s="3">
        <f t="shared" ca="1" si="196"/>
        <v>8.4717220157608103E-2</v>
      </c>
      <c r="AK46" s="3">
        <f t="shared" ca="1" si="197"/>
        <v>9.23928643873837E-2</v>
      </c>
      <c r="AL46" s="3">
        <f t="shared" ca="1" si="198"/>
        <v>1</v>
      </c>
    </row>
    <row r="47" spans="2:38" ht="17" thickBot="1" x14ac:dyDescent="0.25">
      <c r="B47" t="s">
        <v>53</v>
      </c>
      <c r="C47">
        <v>6.99</v>
      </c>
      <c r="D47">
        <v>366.69</v>
      </c>
      <c r="E47">
        <v>15.98</v>
      </c>
      <c r="F47">
        <v>114.21</v>
      </c>
      <c r="G47">
        <v>25.17</v>
      </c>
      <c r="H47">
        <v>1.81</v>
      </c>
      <c r="I47">
        <v>16.190000000000001</v>
      </c>
      <c r="J47">
        <v>26.9</v>
      </c>
      <c r="K47">
        <v>573.94000000000005</v>
      </c>
      <c r="Q47" s="7"/>
      <c r="R47" s="14"/>
      <c r="S47" s="15"/>
      <c r="T47" s="15"/>
      <c r="U47" s="15"/>
      <c r="V47" s="15"/>
      <c r="W47" s="15"/>
      <c r="X47" s="15"/>
      <c r="Y47" s="15"/>
      <c r="Z47" s="16"/>
      <c r="AC47" t="s">
        <v>165</v>
      </c>
      <c r="AD47" s="3">
        <f t="shared" ca="1" si="190"/>
        <v>1.8875581855337081E-2</v>
      </c>
      <c r="AE47" s="3">
        <f t="shared" ca="1" si="191"/>
        <v>0.55727547199203076</v>
      </c>
      <c r="AF47" s="3">
        <f t="shared" ca="1" si="192"/>
        <v>2.6957503807296484E-2</v>
      </c>
      <c r="AG47" s="3">
        <f t="shared" ca="1" si="193"/>
        <v>0.11174901973645103</v>
      </c>
      <c r="AH47" s="3">
        <f t="shared" ca="1" si="194"/>
        <v>4.8450537940759902E-2</v>
      </c>
      <c r="AI47" s="3">
        <f t="shared" ca="1" si="195"/>
        <v>1.5680117406160134E-3</v>
      </c>
      <c r="AJ47" s="3">
        <f t="shared" ca="1" si="196"/>
        <v>0.11460013650925742</v>
      </c>
      <c r="AK47" s="3">
        <f t="shared" ca="1" si="197"/>
        <v>0.12052373641825125</v>
      </c>
      <c r="AL47" s="3">
        <f t="shared" ca="1" si="198"/>
        <v>1</v>
      </c>
    </row>
    <row r="48" spans="2:38" x14ac:dyDescent="0.2">
      <c r="B48" t="s">
        <v>54</v>
      </c>
      <c r="C48">
        <v>6.69</v>
      </c>
      <c r="D48">
        <v>351.11</v>
      </c>
      <c r="E48">
        <v>15.3</v>
      </c>
      <c r="F48">
        <v>112.01</v>
      </c>
      <c r="G48">
        <v>27.29</v>
      </c>
      <c r="H48">
        <v>1.74</v>
      </c>
      <c r="I48">
        <v>16.59</v>
      </c>
      <c r="J48">
        <v>28.74</v>
      </c>
      <c r="K48">
        <v>559.47</v>
      </c>
      <c r="P48" s="41"/>
      <c r="Q48" s="40"/>
      <c r="R48" t="str" cm="1">
        <f t="array" aca="1" ref="R48" ca="1">INDIRECT(S48&amp;26)</f>
        <v>Güneş</v>
      </c>
      <c r="S48" t="s">
        <v>169</v>
      </c>
    </row>
    <row r="49" spans="2:38" ht="17" thickBot="1" x14ac:dyDescent="0.25">
      <c r="B49" t="s">
        <v>55</v>
      </c>
      <c r="C49">
        <v>7.4</v>
      </c>
      <c r="D49">
        <v>388.06</v>
      </c>
      <c r="E49">
        <v>16.91</v>
      </c>
      <c r="F49">
        <v>87.63</v>
      </c>
      <c r="G49">
        <v>28.32</v>
      </c>
      <c r="H49">
        <v>1.92</v>
      </c>
      <c r="I49">
        <v>14.31</v>
      </c>
      <c r="J49">
        <v>30.54</v>
      </c>
      <c r="K49">
        <v>575.09</v>
      </c>
      <c r="P49" s="41"/>
      <c r="Q49" s="40"/>
      <c r="R49" s="32" t="s">
        <v>179</v>
      </c>
      <c r="S49" s="32" t="s">
        <v>180</v>
      </c>
    </row>
    <row r="50" spans="2:38" x14ac:dyDescent="0.2">
      <c r="B50" t="s">
        <v>56</v>
      </c>
      <c r="C50">
        <v>8.7200000000000006</v>
      </c>
      <c r="D50">
        <v>457.7</v>
      </c>
      <c r="E50">
        <v>19.940000000000001</v>
      </c>
      <c r="F50">
        <v>71.86</v>
      </c>
      <c r="G50">
        <v>29.13</v>
      </c>
      <c r="H50">
        <v>2.2599999999999998</v>
      </c>
      <c r="I50">
        <v>12.36</v>
      </c>
      <c r="J50">
        <v>39.119999999999997</v>
      </c>
      <c r="K50">
        <v>641.09</v>
      </c>
      <c r="P50">
        <v>27</v>
      </c>
      <c r="Q50" s="31">
        <v>2016</v>
      </c>
      <c r="R50" s="33" cm="1">
        <f t="array" aca="1" ref="R50" ca="1">INDIRECT($S$48&amp;P50)</f>
        <v>0.44813589897775102</v>
      </c>
      <c r="S50" s="36" cm="1">
        <f t="array" aca="1" ref="S50" ca="1">INDIRECT($S$48&amp;(P50+1))</f>
        <v>0.55186410102224892</v>
      </c>
    </row>
    <row r="51" spans="2:38" x14ac:dyDescent="0.2">
      <c r="B51" t="s">
        <v>57</v>
      </c>
      <c r="C51">
        <v>9.1199999999999992</v>
      </c>
      <c r="D51">
        <v>400.19</v>
      </c>
      <c r="E51">
        <v>17.46</v>
      </c>
      <c r="F51">
        <v>68.89</v>
      </c>
      <c r="G51">
        <v>24.19</v>
      </c>
      <c r="H51">
        <v>1.69</v>
      </c>
      <c r="I51">
        <v>12.35</v>
      </c>
      <c r="J51">
        <v>32.35</v>
      </c>
      <c r="K51">
        <v>566.24</v>
      </c>
      <c r="P51">
        <f>P50+2</f>
        <v>29</v>
      </c>
      <c r="Q51" s="31">
        <v>2017</v>
      </c>
      <c r="R51" s="34" cm="1">
        <f t="array" aca="1" ref="R51" ca="1">INDIRECT($S$48&amp;P51)</f>
        <v>0.44075708708198946</v>
      </c>
      <c r="S51" s="37" cm="1">
        <f t="array" aca="1" ref="S51" ca="1">INDIRECT($S$48&amp;(P51+1))</f>
        <v>0.55924291291801054</v>
      </c>
      <c r="AC51" t="s">
        <v>181</v>
      </c>
    </row>
    <row r="52" spans="2:38" x14ac:dyDescent="0.2">
      <c r="B52" t="s">
        <v>58</v>
      </c>
      <c r="C52">
        <v>9.1199999999999992</v>
      </c>
      <c r="D52">
        <v>400.19</v>
      </c>
      <c r="E52">
        <v>17.46</v>
      </c>
      <c r="F52">
        <v>68.89</v>
      </c>
      <c r="G52">
        <v>24.19</v>
      </c>
      <c r="H52">
        <v>1.69</v>
      </c>
      <c r="I52">
        <v>12.53</v>
      </c>
      <c r="J52">
        <v>32.19</v>
      </c>
      <c r="K52">
        <v>566.26</v>
      </c>
      <c r="P52">
        <f t="shared" ref="P52:P58" si="199">P51+2</f>
        <v>31</v>
      </c>
      <c r="Q52" s="31">
        <v>2018</v>
      </c>
      <c r="R52" s="34" cm="1">
        <f t="array" aca="1" ref="R52" ca="1">INDIRECT($S$48&amp;P52)</f>
        <v>0.47147945050596413</v>
      </c>
      <c r="S52" s="37" cm="1">
        <f t="array" aca="1" ref="S52" ca="1">INDIRECT($S$48&amp;(P52+1))</f>
        <v>0.52852054949403582</v>
      </c>
    </row>
    <row r="53" spans="2:38" x14ac:dyDescent="0.2">
      <c r="B53" t="s">
        <v>59</v>
      </c>
      <c r="C53">
        <v>8.9600000000000009</v>
      </c>
      <c r="D53">
        <v>393.2</v>
      </c>
      <c r="E53">
        <v>17.16</v>
      </c>
      <c r="F53">
        <v>81.13</v>
      </c>
      <c r="G53">
        <v>28.65</v>
      </c>
      <c r="H53">
        <v>1.66</v>
      </c>
      <c r="I53">
        <v>19.12</v>
      </c>
      <c r="J53">
        <v>39.56</v>
      </c>
      <c r="K53">
        <v>589.44000000000005</v>
      </c>
      <c r="P53">
        <f t="shared" si="199"/>
        <v>33</v>
      </c>
      <c r="Q53" s="31">
        <v>2019</v>
      </c>
      <c r="R53" s="34" cm="1">
        <f t="array" aca="1" ref="R53" ca="1">INDIRECT($S$48&amp;P53)</f>
        <v>0.47570218457423091</v>
      </c>
      <c r="S53" s="37" cm="1">
        <f t="array" aca="1" ref="S53" ca="1">INDIRECT($S$48&amp;(P53+1))</f>
        <v>0.52429781542576903</v>
      </c>
      <c r="AD53" t="str">
        <f>R26</f>
        <v>Biyokütle/gaz</v>
      </c>
      <c r="AE53" t="str">
        <f t="shared" ref="AE53:AL53" si="200">S26</f>
        <v>Kömür</v>
      </c>
      <c r="AF53" t="str">
        <f t="shared" si="200"/>
        <v>Gaz</v>
      </c>
      <c r="AG53" t="str">
        <f t="shared" si="200"/>
        <v>Hidro</v>
      </c>
      <c r="AH53" t="str">
        <f t="shared" si="200"/>
        <v>Nükleer</v>
      </c>
      <c r="AI53" t="str">
        <f t="shared" si="200"/>
        <v>Diğer Fosil</v>
      </c>
      <c r="AJ53" t="str">
        <f t="shared" si="200"/>
        <v>Güneş</v>
      </c>
      <c r="AK53" t="str">
        <f t="shared" si="200"/>
        <v>Rüzgar</v>
      </c>
      <c r="AL53" t="str">
        <f t="shared" si="200"/>
        <v>Toplam Üretim</v>
      </c>
    </row>
    <row r="54" spans="2:38" x14ac:dyDescent="0.2">
      <c r="B54" t="s">
        <v>60</v>
      </c>
      <c r="C54">
        <v>8.3699999999999992</v>
      </c>
      <c r="D54">
        <v>367.22</v>
      </c>
      <c r="E54">
        <v>16.02</v>
      </c>
      <c r="F54">
        <v>83.41</v>
      </c>
      <c r="G54">
        <v>27.8</v>
      </c>
      <c r="H54">
        <v>1.55</v>
      </c>
      <c r="I54">
        <v>20.27</v>
      </c>
      <c r="J54">
        <v>39.03</v>
      </c>
      <c r="K54">
        <v>563.66999999999996</v>
      </c>
      <c r="P54">
        <f t="shared" si="199"/>
        <v>35</v>
      </c>
      <c r="Q54" s="31">
        <v>2020</v>
      </c>
      <c r="R54" s="34" cm="1">
        <f t="array" aca="1" ref="R54" ca="1">INDIRECT($S$48&amp;P54)</f>
        <v>0.47212837837837834</v>
      </c>
      <c r="S54" s="37" cm="1">
        <f t="array" aca="1" ref="S54" ca="1">INDIRECT($S$48&amp;(P54+1))</f>
        <v>0.5278716216216216</v>
      </c>
      <c r="AC54" s="7" t="s">
        <v>145</v>
      </c>
      <c r="AD54" s="3">
        <f ca="1">R3/$AL3</f>
        <v>4.5784350723791483E-3</v>
      </c>
      <c r="AE54" s="3">
        <f t="shared" ref="AE54:AL54" ca="1" si="201">S3/$AL3</f>
        <v>0.35713929692895952</v>
      </c>
      <c r="AF54" s="3">
        <f t="shared" ca="1" si="201"/>
        <v>1.2900435058138293E-2</v>
      </c>
      <c r="AG54" s="3">
        <f t="shared" ca="1" si="201"/>
        <v>7.5561979763744208E-2</v>
      </c>
      <c r="AH54" s="3">
        <f t="shared" ca="1" si="201"/>
        <v>1.3765567035267478E-2</v>
      </c>
      <c r="AI54" s="3">
        <f t="shared" ca="1" si="201"/>
        <v>1.8068085530578678E-3</v>
      </c>
      <c r="AJ54" s="3">
        <f t="shared" ca="1" si="201"/>
        <v>0</v>
      </c>
      <c r="AK54" s="3">
        <f t="shared" ca="1" si="201"/>
        <v>1.7229655157681871E-2</v>
      </c>
      <c r="AL54" s="3">
        <f t="shared" ca="1" si="201"/>
        <v>0.4829821775692284</v>
      </c>
    </row>
    <row r="55" spans="2:38" x14ac:dyDescent="0.2">
      <c r="B55" t="s">
        <v>61</v>
      </c>
      <c r="C55">
        <v>8.27</v>
      </c>
      <c r="D55">
        <v>362.88</v>
      </c>
      <c r="E55">
        <v>15.84</v>
      </c>
      <c r="F55">
        <v>102.71</v>
      </c>
      <c r="G55">
        <v>27.19</v>
      </c>
      <c r="H55">
        <v>1.53</v>
      </c>
      <c r="I55">
        <v>21.62</v>
      </c>
      <c r="J55">
        <v>40.96</v>
      </c>
      <c r="K55">
        <v>581</v>
      </c>
      <c r="P55">
        <f t="shared" si="199"/>
        <v>37</v>
      </c>
      <c r="Q55" s="31">
        <v>2021</v>
      </c>
      <c r="R55" s="34" cm="1">
        <f t="array" aca="1" ref="R55" ca="1">INDIRECT($S$48&amp;P55)</f>
        <v>0.48370665848419769</v>
      </c>
      <c r="S55" s="37" cm="1">
        <f t="array" aca="1" ref="S55" ca="1">INDIRECT($S$48&amp;(P55+1))</f>
        <v>0.51629334151580242</v>
      </c>
      <c r="AC55" s="7" t="s">
        <v>146</v>
      </c>
      <c r="AD55" s="3">
        <f t="shared" ref="AD55:AD74" ca="1" si="202">R4/$AL4</f>
        <v>4.665660312871597E-3</v>
      </c>
      <c r="AE55" s="3">
        <f t="shared" ref="AE55:AE74" ca="1" si="203">S4/$AL4</f>
        <v>0.36369899103538139</v>
      </c>
      <c r="AF55" s="3">
        <f t="shared" ref="AF55:AF74" ca="1" si="204">T4/$AL4</f>
        <v>1.3138969389280908E-2</v>
      </c>
      <c r="AG55" s="3">
        <f t="shared" ref="AG55:AG74" ca="1" si="205">U4/$AL4</f>
        <v>0.10102106934584629</v>
      </c>
      <c r="AH55" s="3">
        <f t="shared" ref="AH55:AH74" ca="1" si="206">V4/$AL4</f>
        <v>1.6845152056735566E-2</v>
      </c>
      <c r="AI55" s="3">
        <f t="shared" ref="AI55:AI74" ca="1" si="207">W4/$AL4</f>
        <v>1.8424106920343776E-3</v>
      </c>
      <c r="AJ55" s="3">
        <f t="shared" ref="AJ55:AJ74" ca="1" si="208">X4/$AL4</f>
        <v>0</v>
      </c>
      <c r="AK55" s="3">
        <f t="shared" ref="AK55:AK74" ca="1" si="209">Y4/$AL4</f>
        <v>1.5805569598621484E-2</v>
      </c>
      <c r="AL55" s="3">
        <f t="shared" ref="AL55:AL74" ca="1" si="210">Z4/$AL4</f>
        <v>0.51701782243077166</v>
      </c>
    </row>
    <row r="56" spans="2:38" x14ac:dyDescent="0.2">
      <c r="B56" t="s">
        <v>62</v>
      </c>
      <c r="C56">
        <v>8.73</v>
      </c>
      <c r="D56">
        <v>383.12</v>
      </c>
      <c r="E56">
        <v>16.72</v>
      </c>
      <c r="F56">
        <v>113.69</v>
      </c>
      <c r="G56">
        <v>27.97</v>
      </c>
      <c r="H56">
        <v>1.62</v>
      </c>
      <c r="I56">
        <v>20.81</v>
      </c>
      <c r="J56">
        <v>30.41</v>
      </c>
      <c r="K56">
        <v>603.07000000000005</v>
      </c>
      <c r="P56">
        <f t="shared" si="199"/>
        <v>39</v>
      </c>
      <c r="Q56" s="31">
        <v>2022</v>
      </c>
      <c r="R56" s="34" cm="1">
        <f t="array" aca="1" ref="R56" ca="1">INDIRECT($S$48&amp;P56)</f>
        <v>0.46570405560366013</v>
      </c>
      <c r="S56" s="37" cm="1">
        <f t="array" aca="1" ref="S56" ca="1">INDIRECT($S$48&amp;(P56+1))</f>
        <v>0.53429594439633987</v>
      </c>
      <c r="AC56" s="7" t="s">
        <v>147</v>
      </c>
      <c r="AD56" s="3">
        <f t="shared" ca="1" si="202"/>
        <v>4.9705834574025349E-3</v>
      </c>
      <c r="AE56" s="3">
        <f t="shared" ca="1" si="203"/>
        <v>0.32590146253724167</v>
      </c>
      <c r="AF56" s="3">
        <f t="shared" ca="1" si="204"/>
        <v>1.3099698047103314E-2</v>
      </c>
      <c r="AG56" s="3">
        <f t="shared" ca="1" si="205"/>
        <v>8.0649726266217608E-2</v>
      </c>
      <c r="AH56" s="3">
        <f t="shared" ca="1" si="206"/>
        <v>1.6156070961442809E-2</v>
      </c>
      <c r="AI56" s="3">
        <f t="shared" ca="1" si="207"/>
        <v>1.6747248845695873E-3</v>
      </c>
      <c r="AJ56" s="3">
        <f t="shared" ca="1" si="208"/>
        <v>4.99235488090194E-3</v>
      </c>
      <c r="AK56" s="3">
        <f t="shared" ca="1" si="209"/>
        <v>2.0145265636487567E-2</v>
      </c>
      <c r="AL56" s="3">
        <f t="shared" ca="1" si="210"/>
        <v>0.46758988667136703</v>
      </c>
    </row>
    <row r="57" spans="2:38" x14ac:dyDescent="0.2">
      <c r="B57" t="s">
        <v>63</v>
      </c>
      <c r="C57">
        <v>9.86</v>
      </c>
      <c r="D57">
        <v>432.63</v>
      </c>
      <c r="E57">
        <v>18.88</v>
      </c>
      <c r="F57">
        <v>137.9</v>
      </c>
      <c r="G57">
        <v>31.31</v>
      </c>
      <c r="H57">
        <v>1.83</v>
      </c>
      <c r="I57">
        <v>21.8</v>
      </c>
      <c r="J57">
        <v>24.97</v>
      </c>
      <c r="K57">
        <v>679.18</v>
      </c>
      <c r="P57">
        <f t="shared" si="199"/>
        <v>41</v>
      </c>
      <c r="Q57" s="31">
        <v>2023</v>
      </c>
      <c r="R57" s="34" cm="1">
        <f t="array" aca="1" ref="R57" ca="1">INDIRECT($S$48&amp;P57)</f>
        <v>0.45585894034066599</v>
      </c>
      <c r="S57" s="37" cm="1">
        <f t="array" aca="1" ref="S57" ca="1">INDIRECT($S$48&amp;(P57+1))</f>
        <v>0.54414105965933401</v>
      </c>
      <c r="AC57" s="7" t="s">
        <v>148</v>
      </c>
      <c r="AD57" s="3">
        <f t="shared" ca="1" si="202"/>
        <v>5.6320997868075226E-3</v>
      </c>
      <c r="AE57" s="3">
        <f t="shared" ca="1" si="203"/>
        <v>0.36921487222686494</v>
      </c>
      <c r="AF57" s="3">
        <f t="shared" ca="1" si="204"/>
        <v>1.483973720217111E-2</v>
      </c>
      <c r="AG57" s="3">
        <f t="shared" ca="1" si="205"/>
        <v>9.5013841601170976E-2</v>
      </c>
      <c r="AH57" s="3">
        <f t="shared" ca="1" si="206"/>
        <v>1.9473700957775161E-2</v>
      </c>
      <c r="AI57" s="3">
        <f t="shared" ca="1" si="207"/>
        <v>1.8957885693327728E-3</v>
      </c>
      <c r="AJ57" s="3">
        <f t="shared" ca="1" si="208"/>
        <v>6.1479150512549555E-3</v>
      </c>
      <c r="AK57" s="3">
        <f t="shared" ca="1" si="209"/>
        <v>2.0192157933255513E-2</v>
      </c>
      <c r="AL57" s="3">
        <f t="shared" ca="1" si="210"/>
        <v>0.53241011332863297</v>
      </c>
    </row>
    <row r="58" spans="2:38" ht="17" thickBot="1" x14ac:dyDescent="0.25">
      <c r="B58" t="s">
        <v>64</v>
      </c>
      <c r="C58">
        <v>10.199999999999999</v>
      </c>
      <c r="D58">
        <v>447.7</v>
      </c>
      <c r="E58">
        <v>19.54</v>
      </c>
      <c r="F58">
        <v>129.46</v>
      </c>
      <c r="G58">
        <v>32.86</v>
      </c>
      <c r="H58">
        <v>1.89</v>
      </c>
      <c r="I58">
        <v>22.05</v>
      </c>
      <c r="J58">
        <v>25.74</v>
      </c>
      <c r="K58">
        <v>689.44</v>
      </c>
      <c r="P58">
        <f t="shared" si="199"/>
        <v>43</v>
      </c>
      <c r="Q58" s="31">
        <v>2024</v>
      </c>
      <c r="R58" s="35" cm="1">
        <f t="array" aca="1" ref="R58" ca="1">INDIRECT($S$48&amp;P58)</f>
        <v>0.46924829157175396</v>
      </c>
      <c r="S58" s="38" cm="1">
        <f t="array" aca="1" ref="S58" ca="1">INDIRECT($S$48&amp;(P58+1))</f>
        <v>0.53075170842824593</v>
      </c>
      <c r="AC58" s="7" t="s">
        <v>149</v>
      </c>
      <c r="AD58" s="3">
        <f t="shared" ca="1" si="202"/>
        <v>5.6780661949584425E-3</v>
      </c>
      <c r="AE58" s="3">
        <f t="shared" ca="1" si="203"/>
        <v>0.32647155241780534</v>
      </c>
      <c r="AF58" s="3">
        <f t="shared" ca="1" si="204"/>
        <v>1.3086217200148697E-2</v>
      </c>
      <c r="AG58" s="3">
        <f t="shared" ca="1" si="205"/>
        <v>7.0859756470564236E-2</v>
      </c>
      <c r="AH58" s="3">
        <f t="shared" ca="1" si="206"/>
        <v>1.8102365181219719E-2</v>
      </c>
      <c r="AI58" s="3">
        <f t="shared" ca="1" si="207"/>
        <v>1.6610696410113228E-3</v>
      </c>
      <c r="AJ58" s="3">
        <f t="shared" ca="1" si="208"/>
        <v>8.1453584945909343E-3</v>
      </c>
      <c r="AK58" s="3">
        <f t="shared" ca="1" si="209"/>
        <v>2.3797685168483278E-2</v>
      </c>
      <c r="AL58" s="3">
        <f t="shared" ca="1" si="210"/>
        <v>0.46780207076878194</v>
      </c>
    </row>
    <row r="59" spans="2:38" x14ac:dyDescent="0.2">
      <c r="B59" t="s">
        <v>65</v>
      </c>
      <c r="C59">
        <v>8.9700000000000006</v>
      </c>
      <c r="D59">
        <v>393.68</v>
      </c>
      <c r="E59">
        <v>17.18</v>
      </c>
      <c r="F59">
        <v>112.76</v>
      </c>
      <c r="G59">
        <v>29.67</v>
      </c>
      <c r="H59">
        <v>1.66</v>
      </c>
      <c r="I59">
        <v>20.95</v>
      </c>
      <c r="J59">
        <v>26.19</v>
      </c>
      <c r="K59">
        <v>611.05999999999995</v>
      </c>
      <c r="S59" s="39"/>
      <c r="AC59" s="7" t="s">
        <v>150</v>
      </c>
      <c r="AD59" s="3">
        <f t="shared" ca="1" si="202"/>
        <v>6.2411672347347071E-3</v>
      </c>
      <c r="AE59" s="3">
        <f t="shared" ca="1" si="203"/>
        <v>0.35888829110598375</v>
      </c>
      <c r="AF59" s="3">
        <f t="shared" ca="1" si="204"/>
        <v>1.4386525729325644E-2</v>
      </c>
      <c r="AG59" s="3">
        <f t="shared" ca="1" si="205"/>
        <v>9.5727176761965113E-2</v>
      </c>
      <c r="AH59" s="3">
        <f t="shared" ca="1" si="206"/>
        <v>2.081434762627031E-2</v>
      </c>
      <c r="AI59" s="3">
        <f t="shared" ca="1" si="207"/>
        <v>1.8273334577697746E-3</v>
      </c>
      <c r="AJ59" s="3">
        <f t="shared" ca="1" si="208"/>
        <v>1.033502159076828E-2</v>
      </c>
      <c r="AK59" s="3">
        <f t="shared" ca="1" si="209"/>
        <v>2.397806572440047E-2</v>
      </c>
      <c r="AL59" s="3">
        <f t="shared" ca="1" si="210"/>
        <v>0.532197929231218</v>
      </c>
    </row>
    <row r="60" spans="2:38" x14ac:dyDescent="0.2">
      <c r="B60" t="s">
        <v>66</v>
      </c>
      <c r="C60">
        <v>8.6199999999999992</v>
      </c>
      <c r="D60">
        <v>378.44</v>
      </c>
      <c r="E60">
        <v>16.510000000000002</v>
      </c>
      <c r="F60">
        <v>107.6</v>
      </c>
      <c r="G60">
        <v>28.76</v>
      </c>
      <c r="H60">
        <v>1.6</v>
      </c>
      <c r="I60">
        <v>19.399999999999999</v>
      </c>
      <c r="J60">
        <v>33.549999999999997</v>
      </c>
      <c r="K60">
        <v>594.48</v>
      </c>
      <c r="AC60" s="7" t="s">
        <v>151</v>
      </c>
      <c r="AD60" s="3">
        <f t="shared" ca="1" si="202"/>
        <v>6.2309756230259734E-3</v>
      </c>
      <c r="AE60" s="3">
        <f t="shared" ca="1" si="203"/>
        <v>0.32688854972324266</v>
      </c>
      <c r="AF60" s="3">
        <f t="shared" ca="1" si="204"/>
        <v>1.4243048138295585E-2</v>
      </c>
      <c r="AG60" s="3">
        <f t="shared" ca="1" si="205"/>
        <v>6.6154004747682696E-2</v>
      </c>
      <c r="AH60" s="3">
        <f t="shared" ca="1" si="206"/>
        <v>1.8608453624188552E-2</v>
      </c>
      <c r="AI60" s="3">
        <f t="shared" ca="1" si="207"/>
        <v>1.6178774021184171E-3</v>
      </c>
      <c r="AJ60" s="3">
        <f t="shared" ca="1" si="208"/>
        <v>1.1940794277581945E-2</v>
      </c>
      <c r="AK60" s="3">
        <f t="shared" ca="1" si="209"/>
        <v>2.744664583947792E-2</v>
      </c>
      <c r="AL60" s="3">
        <f t="shared" ca="1" si="210"/>
        <v>0.47313034937561388</v>
      </c>
    </row>
    <row r="61" spans="2:38" x14ac:dyDescent="0.2">
      <c r="B61" t="s">
        <v>67</v>
      </c>
      <c r="C61">
        <v>9.39</v>
      </c>
      <c r="D61">
        <v>411.93</v>
      </c>
      <c r="E61">
        <v>17.98</v>
      </c>
      <c r="F61">
        <v>82.35</v>
      </c>
      <c r="G61">
        <v>32.549999999999997</v>
      </c>
      <c r="H61">
        <v>1.74</v>
      </c>
      <c r="I61">
        <v>16.93</v>
      </c>
      <c r="J61">
        <v>39.08</v>
      </c>
      <c r="K61">
        <v>611.95000000000005</v>
      </c>
      <c r="AC61" s="7" t="s">
        <v>152</v>
      </c>
      <c r="AD61" s="3">
        <f t="shared" ca="1" si="202"/>
        <v>6.6619323469530919E-3</v>
      </c>
      <c r="AE61" s="3">
        <f t="shared" ca="1" si="203"/>
        <v>0.3495245158537667</v>
      </c>
      <c r="AF61" s="3">
        <f t="shared" ca="1" si="204"/>
        <v>1.5229523828613804E-2</v>
      </c>
      <c r="AG61" s="3">
        <f t="shared" ca="1" si="205"/>
        <v>9.1977046185388683E-2</v>
      </c>
      <c r="AH61" s="3">
        <f t="shared" ca="1" si="206"/>
        <v>2.3409111083748775E-2</v>
      </c>
      <c r="AI61" s="3">
        <f t="shared" ca="1" si="207"/>
        <v>1.7281221454486101E-3</v>
      </c>
      <c r="AJ61" s="3">
        <f t="shared" ca="1" si="208"/>
        <v>1.3385429940181487E-2</v>
      </c>
      <c r="AK61" s="3">
        <f t="shared" ca="1" si="209"/>
        <v>2.4953969240284857E-2</v>
      </c>
      <c r="AL61" s="3">
        <f t="shared" ca="1" si="210"/>
        <v>0.52686965062438618</v>
      </c>
    </row>
    <row r="62" spans="2:38" x14ac:dyDescent="0.2">
      <c r="B62" t="s">
        <v>68</v>
      </c>
      <c r="C62">
        <v>11.01</v>
      </c>
      <c r="D62">
        <v>482.98</v>
      </c>
      <c r="E62">
        <v>21.08</v>
      </c>
      <c r="F62">
        <v>68.650000000000006</v>
      </c>
      <c r="G62">
        <v>33.22</v>
      </c>
      <c r="H62">
        <v>2.04</v>
      </c>
      <c r="I62">
        <v>16.47</v>
      </c>
      <c r="J62">
        <v>41.67</v>
      </c>
      <c r="K62">
        <v>677.12</v>
      </c>
      <c r="AC62" s="7" t="s">
        <v>153</v>
      </c>
      <c r="AD62" s="3">
        <f t="shared" ca="1" si="202"/>
        <v>7.1690502133532263E-3</v>
      </c>
      <c r="AE62" s="3">
        <f t="shared" ca="1" si="203"/>
        <v>0.3145817963127871</v>
      </c>
      <c r="AF62" s="3">
        <f t="shared" ca="1" si="204"/>
        <v>1.3727156067645723E-2</v>
      </c>
      <c r="AG62" s="3">
        <f t="shared" ca="1" si="205"/>
        <v>7.0738629002674247E-2</v>
      </c>
      <c r="AH62" s="3">
        <f t="shared" ca="1" si="206"/>
        <v>2.1818077679938798E-2</v>
      </c>
      <c r="AI62" s="3">
        <f t="shared" ca="1" si="207"/>
        <v>1.3282584949222066E-3</v>
      </c>
      <c r="AJ62" s="3">
        <f t="shared" ca="1" si="208"/>
        <v>1.4550839980307954E-2</v>
      </c>
      <c r="AK62" s="3">
        <f t="shared" ca="1" si="209"/>
        <v>2.9251688620206714E-2</v>
      </c>
      <c r="AL62" s="3">
        <f t="shared" ca="1" si="210"/>
        <v>0.47316549637183608</v>
      </c>
    </row>
    <row r="63" spans="2:38" x14ac:dyDescent="0.2">
      <c r="B63" t="s">
        <v>69</v>
      </c>
      <c r="C63">
        <v>9.89</v>
      </c>
      <c r="D63">
        <v>367.62</v>
      </c>
      <c r="E63">
        <v>17.53</v>
      </c>
      <c r="F63">
        <v>59.55</v>
      </c>
      <c r="G63">
        <v>23.65</v>
      </c>
      <c r="H63">
        <v>1.49</v>
      </c>
      <c r="I63">
        <v>15.96</v>
      </c>
      <c r="J63">
        <v>33.14</v>
      </c>
      <c r="K63">
        <v>528.83000000000004</v>
      </c>
      <c r="R63" t="s">
        <v>7</v>
      </c>
      <c r="S63" t="s">
        <v>168</v>
      </c>
      <c r="AC63" s="7" t="s">
        <v>154</v>
      </c>
      <c r="AD63" s="3">
        <f t="shared" ca="1" si="202"/>
        <v>7.9163660811328654E-3</v>
      </c>
      <c r="AE63" s="3">
        <f t="shared" ca="1" si="203"/>
        <v>0.34738732645020876</v>
      </c>
      <c r="AF63" s="3">
        <f t="shared" ca="1" si="204"/>
        <v>1.5160420624281494E-2</v>
      </c>
      <c r="AG63" s="3">
        <f t="shared" ca="1" si="205"/>
        <v>8.7103210048943738E-2</v>
      </c>
      <c r="AH63" s="3">
        <f t="shared" ca="1" si="206"/>
        <v>2.568830109738153E-2</v>
      </c>
      <c r="AI63" s="3">
        <f t="shared" ca="1" si="207"/>
        <v>1.4673574338154977E-3</v>
      </c>
      <c r="AJ63" s="3">
        <f t="shared" ca="1" si="208"/>
        <v>1.60372894253441E-2</v>
      </c>
      <c r="AK63" s="3">
        <f t="shared" ca="1" si="209"/>
        <v>2.6074232467056053E-2</v>
      </c>
      <c r="AL63" s="3">
        <f t="shared" ca="1" si="210"/>
        <v>0.52683450362816397</v>
      </c>
    </row>
    <row r="64" spans="2:38" x14ac:dyDescent="0.2">
      <c r="B64" t="s">
        <v>70</v>
      </c>
      <c r="C64">
        <v>9.89</v>
      </c>
      <c r="D64">
        <v>367.62</v>
      </c>
      <c r="E64">
        <v>17.53</v>
      </c>
      <c r="F64">
        <v>59.55</v>
      </c>
      <c r="G64">
        <v>23.65</v>
      </c>
      <c r="H64">
        <v>1.49</v>
      </c>
      <c r="I64">
        <v>15.3</v>
      </c>
      <c r="J64">
        <v>32.950000000000003</v>
      </c>
      <c r="K64">
        <v>527.98</v>
      </c>
      <c r="R64" t="s">
        <v>166</v>
      </c>
      <c r="S64" t="s">
        <v>167</v>
      </c>
      <c r="AC64" s="7" t="s">
        <v>155</v>
      </c>
      <c r="AD64" s="3">
        <f t="shared" ca="1" si="202"/>
        <v>8.0296568466636051E-3</v>
      </c>
      <c r="AE64" s="3">
        <f t="shared" ca="1" si="203"/>
        <v>0.29837805918246835</v>
      </c>
      <c r="AF64" s="3">
        <f t="shared" ca="1" si="204"/>
        <v>1.422741289941605E-2</v>
      </c>
      <c r="AG64" s="3">
        <f t="shared" ca="1" si="205"/>
        <v>6.2474903221573383E-2</v>
      </c>
      <c r="AH64" s="3">
        <f t="shared" ca="1" si="206"/>
        <v>2.251295846729217E-2</v>
      </c>
      <c r="AI64" s="3">
        <f t="shared" ca="1" si="207"/>
        <v>1.2085821140345122E-3</v>
      </c>
      <c r="AJ64" s="3">
        <f t="shared" ca="1" si="208"/>
        <v>1.6138048684469525E-2</v>
      </c>
      <c r="AK64" s="3">
        <f t="shared" ca="1" si="209"/>
        <v>3.1284036480545896E-2</v>
      </c>
      <c r="AL64" s="3">
        <f t="shared" ca="1" si="210"/>
        <v>0.45425365789646349</v>
      </c>
    </row>
    <row r="65" spans="2:38" x14ac:dyDescent="0.2">
      <c r="B65" t="s">
        <v>71</v>
      </c>
      <c r="C65">
        <v>9.83</v>
      </c>
      <c r="D65">
        <v>365.3</v>
      </c>
      <c r="E65">
        <v>17.420000000000002</v>
      </c>
      <c r="F65">
        <v>75.66</v>
      </c>
      <c r="G65">
        <v>30.63</v>
      </c>
      <c r="H65">
        <v>1.48</v>
      </c>
      <c r="I65">
        <v>21.53</v>
      </c>
      <c r="J65">
        <v>48.81</v>
      </c>
      <c r="K65">
        <v>570.66</v>
      </c>
      <c r="Q65" s="5">
        <v>2016</v>
      </c>
      <c r="R65" s="2">
        <v>0.46758988667136703</v>
      </c>
      <c r="S65" s="2">
        <v>0.53241011332863297</v>
      </c>
      <c r="AC65" s="7" t="s">
        <v>157</v>
      </c>
      <c r="AD65" s="3">
        <f t="shared" ca="1" si="202"/>
        <v>9.3655271963781917E-3</v>
      </c>
      <c r="AE65" s="3">
        <f t="shared" ca="1" si="203"/>
        <v>0.34804015484548256</v>
      </c>
      <c r="AF65" s="3">
        <f t="shared" ca="1" si="204"/>
        <v>1.6593399383242571E-2</v>
      </c>
      <c r="AG65" s="3">
        <f t="shared" ca="1" si="205"/>
        <v>9.6812545108588693E-2</v>
      </c>
      <c r="AH65" s="3">
        <f t="shared" ca="1" si="206"/>
        <v>2.5546880125975991E-2</v>
      </c>
      <c r="AI65" s="3">
        <f t="shared" ca="1" si="207"/>
        <v>1.4119808411521553E-3</v>
      </c>
      <c r="AJ65" s="3">
        <f t="shared" ca="1" si="208"/>
        <v>1.8043435470113511E-2</v>
      </c>
      <c r="AK65" s="3">
        <f t="shared" ca="1" si="209"/>
        <v>2.9932419132602844E-2</v>
      </c>
      <c r="AL65" s="3">
        <f t="shared" ca="1" si="210"/>
        <v>0.54574634210353645</v>
      </c>
    </row>
    <row r="66" spans="2:38" x14ac:dyDescent="0.2">
      <c r="B66" t="s">
        <v>72</v>
      </c>
      <c r="C66">
        <v>10.02</v>
      </c>
      <c r="D66">
        <v>372.25</v>
      </c>
      <c r="E66">
        <v>17.75</v>
      </c>
      <c r="F66">
        <v>75.13</v>
      </c>
      <c r="G66">
        <v>30.77</v>
      </c>
      <c r="H66">
        <v>1.51</v>
      </c>
      <c r="I66">
        <v>23.17</v>
      </c>
      <c r="J66">
        <v>41.79</v>
      </c>
      <c r="K66">
        <v>572.39</v>
      </c>
      <c r="Q66" s="5">
        <v>2017</v>
      </c>
      <c r="R66" s="2">
        <v>0.46780207076878194</v>
      </c>
      <c r="S66" s="2">
        <v>0.532197929231218</v>
      </c>
      <c r="AC66" s="7" t="s">
        <v>158</v>
      </c>
      <c r="AD66" s="3">
        <f t="shared" ca="1" si="202"/>
        <v>9.4550695953359281E-3</v>
      </c>
      <c r="AE66" s="3">
        <f t="shared" ca="1" si="203"/>
        <v>0.31291965760481127</v>
      </c>
      <c r="AF66" s="3">
        <f t="shared" ca="1" si="204"/>
        <v>1.5478777187358817E-2</v>
      </c>
      <c r="AG66" s="3">
        <f t="shared" ca="1" si="205"/>
        <v>5.8043920477498338E-2</v>
      </c>
      <c r="AH66" s="3">
        <f t="shared" ca="1" si="206"/>
        <v>2.3322744037844179E-2</v>
      </c>
      <c r="AI66" s="3">
        <f t="shared" ca="1" si="207"/>
        <v>1.0445873879817472E-3</v>
      </c>
      <c r="AJ66" s="3">
        <f t="shared" ca="1" si="208"/>
        <v>1.8840818746160486E-2</v>
      </c>
      <c r="AK66" s="3">
        <f t="shared" ca="1" si="209"/>
        <v>4.1136903097189655E-2</v>
      </c>
      <c r="AL66" s="3">
        <f t="shared" ca="1" si="210"/>
        <v>0.48024247813418047</v>
      </c>
    </row>
    <row r="67" spans="2:38" x14ac:dyDescent="0.2">
      <c r="B67" t="s">
        <v>73</v>
      </c>
      <c r="C67">
        <v>10.65</v>
      </c>
      <c r="D67">
        <v>395.71</v>
      </c>
      <c r="E67">
        <v>18.87</v>
      </c>
      <c r="F67">
        <v>85.27</v>
      </c>
      <c r="G67">
        <v>31.08</v>
      </c>
      <c r="H67">
        <v>1.6</v>
      </c>
      <c r="I67">
        <v>23.61</v>
      </c>
      <c r="J67">
        <v>45.15</v>
      </c>
      <c r="K67">
        <v>611.94000000000005</v>
      </c>
      <c r="Q67" s="5">
        <v>2018</v>
      </c>
      <c r="R67" s="2">
        <v>0.47313034937561388</v>
      </c>
      <c r="S67" s="2">
        <v>0.52686965062438618</v>
      </c>
      <c r="AC67" s="7" t="s">
        <v>156</v>
      </c>
      <c r="AD67" s="3">
        <f t="shared" ca="1" si="202"/>
        <v>9.8494790210040938E-3</v>
      </c>
      <c r="AE67" s="3">
        <f t="shared" ca="1" si="203"/>
        <v>0.32598656139520543</v>
      </c>
      <c r="AF67" s="3">
        <f t="shared" ca="1" si="204"/>
        <v>1.612417442936127E-2</v>
      </c>
      <c r="AG67" s="3">
        <f t="shared" ca="1" si="205"/>
        <v>8.4347443629331623E-2</v>
      </c>
      <c r="AH67" s="3">
        <f t="shared" ca="1" si="206"/>
        <v>2.5391600752485376E-2</v>
      </c>
      <c r="AI67" s="3">
        <f t="shared" ca="1" si="207"/>
        <v>1.0864186907041282E-3</v>
      </c>
      <c r="AJ67" s="3">
        <f t="shared" ca="1" si="208"/>
        <v>2.0110099988765305E-2</v>
      </c>
      <c r="AK67" s="3">
        <f t="shared" ca="1" si="209"/>
        <v>3.6861743958962294E-2</v>
      </c>
      <c r="AL67" s="3">
        <f t="shared" ca="1" si="210"/>
        <v>0.51975752186581947</v>
      </c>
    </row>
    <row r="68" spans="2:38" x14ac:dyDescent="0.2">
      <c r="B68" t="s">
        <v>74</v>
      </c>
      <c r="C68">
        <v>10.91</v>
      </c>
      <c r="D68">
        <v>405.29</v>
      </c>
      <c r="E68">
        <v>19.32</v>
      </c>
      <c r="F68">
        <v>120.93</v>
      </c>
      <c r="G68">
        <v>31.78</v>
      </c>
      <c r="H68">
        <v>1.64</v>
      </c>
      <c r="I68">
        <v>23.41</v>
      </c>
      <c r="J68">
        <v>36.56</v>
      </c>
      <c r="K68">
        <v>649.84</v>
      </c>
      <c r="Q68" s="5">
        <v>2019</v>
      </c>
      <c r="R68" s="2">
        <v>0.47316549637183608</v>
      </c>
      <c r="S68" s="2">
        <v>0.52683450362816397</v>
      </c>
      <c r="AC68" s="7" t="s">
        <v>159</v>
      </c>
      <c r="AD68" s="3">
        <f t="shared" ca="1" si="202"/>
        <v>9.5611339387452112E-3</v>
      </c>
      <c r="AE68" s="3">
        <f t="shared" ca="1" si="203"/>
        <v>0.29068862723432665</v>
      </c>
      <c r="AF68" s="3">
        <f t="shared" ca="1" si="204"/>
        <v>1.4031513644786669E-2</v>
      </c>
      <c r="AG68" s="3">
        <f t="shared" ca="1" si="205"/>
        <v>6.7382571964596072E-2</v>
      </c>
      <c r="AH68" s="3">
        <f t="shared" ca="1" si="206"/>
        <v>2.2900912721706204E-2</v>
      </c>
      <c r="AI68" s="3">
        <f t="shared" ca="1" si="207"/>
        <v>8.3445553215243497E-4</v>
      </c>
      <c r="AJ68" s="3">
        <f t="shared" ca="1" si="208"/>
        <v>2.2904365641149595E-2</v>
      </c>
      <c r="AK68" s="3">
        <f t="shared" ca="1" si="209"/>
        <v>4.5187205782489102E-2</v>
      </c>
      <c r="AL68" s="3">
        <f t="shared" ca="1" si="210"/>
        <v>0.47349078645995191</v>
      </c>
    </row>
    <row r="69" spans="2:38" x14ac:dyDescent="0.2">
      <c r="B69" t="s">
        <v>75</v>
      </c>
      <c r="C69">
        <v>11.6</v>
      </c>
      <c r="D69">
        <v>431.03</v>
      </c>
      <c r="E69">
        <v>20.55</v>
      </c>
      <c r="F69">
        <v>148.61000000000001</v>
      </c>
      <c r="G69">
        <v>33.409999999999997</v>
      </c>
      <c r="H69">
        <v>1.75</v>
      </c>
      <c r="I69">
        <v>25.56</v>
      </c>
      <c r="J69">
        <v>31.72</v>
      </c>
      <c r="K69">
        <v>704.23</v>
      </c>
      <c r="Q69" s="5">
        <v>2020</v>
      </c>
      <c r="R69" s="2">
        <v>0.45425365789646349</v>
      </c>
      <c r="S69" s="2">
        <v>0.54574634210353645</v>
      </c>
      <c r="AC69" s="7" t="s">
        <v>160</v>
      </c>
      <c r="AD69" s="3">
        <f t="shared" ca="1" si="202"/>
        <v>1.0938848796657574E-2</v>
      </c>
      <c r="AE69" s="3">
        <f t="shared" ca="1" si="203"/>
        <v>0.33252880310302363</v>
      </c>
      <c r="AF69" s="3">
        <f t="shared" ca="1" si="204"/>
        <v>1.6052622492317255E-2</v>
      </c>
      <c r="AG69" s="3">
        <f t="shared" ca="1" si="205"/>
        <v>7.1981860663190733E-2</v>
      </c>
      <c r="AH69" s="3">
        <f t="shared" ca="1" si="206"/>
        <v>2.5178688581195399E-2</v>
      </c>
      <c r="AI69" s="3">
        <f t="shared" ca="1" si="207"/>
        <v>9.530057663754705E-4</v>
      </c>
      <c r="AJ69" s="3">
        <f t="shared" ca="1" si="208"/>
        <v>2.6277867937341024E-2</v>
      </c>
      <c r="AK69" s="3">
        <f t="shared" ca="1" si="209"/>
        <v>4.2597516199947054E-2</v>
      </c>
      <c r="AL69" s="3">
        <f t="shared" ca="1" si="210"/>
        <v>0.5265092135400482</v>
      </c>
    </row>
    <row r="70" spans="2:38" x14ac:dyDescent="0.2">
      <c r="B70" t="s">
        <v>76</v>
      </c>
      <c r="C70">
        <v>12.85</v>
      </c>
      <c r="D70">
        <v>477.59</v>
      </c>
      <c r="E70">
        <v>22.77</v>
      </c>
      <c r="F70">
        <v>143.78</v>
      </c>
      <c r="G70">
        <v>33.15</v>
      </c>
      <c r="H70">
        <v>1.94</v>
      </c>
      <c r="I70">
        <v>26.6</v>
      </c>
      <c r="J70">
        <v>31.47</v>
      </c>
      <c r="K70">
        <v>750.15</v>
      </c>
      <c r="Q70" s="5">
        <v>2021</v>
      </c>
      <c r="R70" s="2">
        <v>0.48024247813418047</v>
      </c>
      <c r="S70" s="2">
        <v>0.51975752186581947</v>
      </c>
      <c r="AC70" s="7" t="s">
        <v>161</v>
      </c>
      <c r="AD70" s="3">
        <f t="shared" ca="1" si="202"/>
        <v>9.9136772626124709E-3</v>
      </c>
      <c r="AE70" s="3">
        <f t="shared" ca="1" si="203"/>
        <v>0.29269320490631345</v>
      </c>
      <c r="AF70" s="3">
        <f t="shared" ca="1" si="204"/>
        <v>1.4158863936875826E-2</v>
      </c>
      <c r="AG70" s="3">
        <f t="shared" ca="1" si="205"/>
        <v>4.9274910506003883E-2</v>
      </c>
      <c r="AH70" s="3">
        <f t="shared" ca="1" si="206"/>
        <v>2.2781462649022283E-2</v>
      </c>
      <c r="AI70" s="3">
        <f t="shared" ca="1" si="207"/>
        <v>8.2345226449372739E-4</v>
      </c>
      <c r="AJ70" s="3">
        <f t="shared" ca="1" si="208"/>
        <v>2.8626253722197736E-2</v>
      </c>
      <c r="AK70" s="3">
        <f t="shared" ca="1" si="209"/>
        <v>4.9751136815626235E-2</v>
      </c>
      <c r="AL70" s="3">
        <f t="shared" ca="1" si="210"/>
        <v>0.4680229620631457</v>
      </c>
    </row>
    <row r="71" spans="2:38" x14ac:dyDescent="0.2">
      <c r="B71" t="s">
        <v>77</v>
      </c>
      <c r="C71">
        <v>10.67</v>
      </c>
      <c r="D71">
        <v>396.57</v>
      </c>
      <c r="E71">
        <v>18.91</v>
      </c>
      <c r="F71">
        <v>141.30000000000001</v>
      </c>
      <c r="G71">
        <v>31.87</v>
      </c>
      <c r="H71">
        <v>1.61</v>
      </c>
      <c r="I71">
        <v>25.34</v>
      </c>
      <c r="J71">
        <v>30.11</v>
      </c>
      <c r="K71">
        <v>656.38</v>
      </c>
      <c r="Q71" s="5">
        <v>2022</v>
      </c>
      <c r="R71" s="2">
        <v>0.47349078645995191</v>
      </c>
      <c r="S71" s="2">
        <v>0.5265092135400482</v>
      </c>
      <c r="AC71" s="7" t="s">
        <v>162</v>
      </c>
      <c r="AD71" s="3">
        <f t="shared" ca="1" si="202"/>
        <v>1.1042430366683507E-2</v>
      </c>
      <c r="AE71" s="3">
        <f t="shared" ca="1" si="203"/>
        <v>0.32599787149414661</v>
      </c>
      <c r="AF71" s="3">
        <f t="shared" ca="1" si="204"/>
        <v>1.5769218365350501E-2</v>
      </c>
      <c r="AG71" s="3">
        <f t="shared" ca="1" si="205"/>
        <v>7.4806230717134464E-2</v>
      </c>
      <c r="AH71" s="3">
        <f t="shared" ca="1" si="206"/>
        <v>2.3794115433817445E-2</v>
      </c>
      <c r="AI71" s="3">
        <f t="shared" ca="1" si="207"/>
        <v>9.1697752168818465E-4</v>
      </c>
      <c r="AJ71" s="3">
        <f t="shared" ca="1" si="208"/>
        <v>3.4170043967620904E-2</v>
      </c>
      <c r="AK71" s="3">
        <f t="shared" ca="1" si="209"/>
        <v>4.5480150070412687E-2</v>
      </c>
      <c r="AL71" s="3">
        <f t="shared" ca="1" si="210"/>
        <v>0.53197703793685436</v>
      </c>
    </row>
    <row r="72" spans="2:38" x14ac:dyDescent="0.2">
      <c r="B72" t="s">
        <v>78</v>
      </c>
      <c r="C72">
        <v>10.11</v>
      </c>
      <c r="D72">
        <v>375.75</v>
      </c>
      <c r="E72">
        <v>17.91</v>
      </c>
      <c r="F72">
        <v>135.49</v>
      </c>
      <c r="G72">
        <v>28.68</v>
      </c>
      <c r="H72">
        <v>1.52</v>
      </c>
      <c r="I72">
        <v>22.69</v>
      </c>
      <c r="J72">
        <v>40.93</v>
      </c>
      <c r="K72">
        <v>633.08000000000004</v>
      </c>
      <c r="Q72" s="5">
        <v>2023</v>
      </c>
      <c r="R72" s="2">
        <v>0.4680229620631457</v>
      </c>
      <c r="S72" s="2">
        <v>0.53197703793685436</v>
      </c>
      <c r="AC72" s="7" t="s">
        <v>163</v>
      </c>
      <c r="AD72" s="3">
        <f t="shared" ca="1" si="202"/>
        <v>9.4877886495879065E-3</v>
      </c>
      <c r="AE72" s="3">
        <f t="shared" ca="1" si="203"/>
        <v>0.28011845348136322</v>
      </c>
      <c r="AF72" s="3">
        <f t="shared" ca="1" si="204"/>
        <v>1.3549656664623785E-2</v>
      </c>
      <c r="AG72" s="3">
        <f t="shared" ca="1" si="205"/>
        <v>5.6117993075741772E-2</v>
      </c>
      <c r="AH72" s="3">
        <f t="shared" ca="1" si="206"/>
        <v>2.1439151238198322E-2</v>
      </c>
      <c r="AI72" s="3">
        <f t="shared" ca="1" si="207"/>
        <v>7.8652626987644764E-4</v>
      </c>
      <c r="AJ72" s="3">
        <f t="shared" ca="1" si="208"/>
        <v>3.9518149169402016E-2</v>
      </c>
      <c r="AK72" s="3">
        <f t="shared" ca="1" si="209"/>
        <v>5.1371574597321779E-2</v>
      </c>
      <c r="AL72" s="3">
        <f t="shared" ca="1" si="210"/>
        <v>0.47238929314611516</v>
      </c>
    </row>
    <row r="73" spans="2:38" x14ac:dyDescent="0.2">
      <c r="B73" t="s">
        <v>79</v>
      </c>
      <c r="C73">
        <v>11.89</v>
      </c>
      <c r="D73">
        <v>441.68</v>
      </c>
      <c r="E73">
        <v>21.06</v>
      </c>
      <c r="F73">
        <v>91.85</v>
      </c>
      <c r="G73">
        <v>32.299999999999997</v>
      </c>
      <c r="H73">
        <v>1.79</v>
      </c>
      <c r="I73">
        <v>18.579999999999998</v>
      </c>
      <c r="J73">
        <v>44.76</v>
      </c>
      <c r="K73">
        <v>663.91</v>
      </c>
      <c r="Q73" s="5">
        <v>2024</v>
      </c>
      <c r="R73" s="2">
        <v>0.47238929314611516</v>
      </c>
      <c r="S73" s="2">
        <v>0.52761070685388489</v>
      </c>
      <c r="AC73" s="7" t="s">
        <v>164</v>
      </c>
      <c r="AD73" s="3">
        <f t="shared" ca="1" si="202"/>
        <v>1.0535817235122893E-2</v>
      </c>
      <c r="AE73" s="3">
        <f t="shared" ca="1" si="203"/>
        <v>0.31104034506189732</v>
      </c>
      <c r="AF73" s="3">
        <f t="shared" ca="1" si="204"/>
        <v>1.5044965272694416E-2</v>
      </c>
      <c r="AG73" s="3">
        <f t="shared" ca="1" si="205"/>
        <v>7.322771601454317E-2</v>
      </c>
      <c r="AH73" s="3">
        <f t="shared" ca="1" si="206"/>
        <v>2.3441309894379318E-2</v>
      </c>
      <c r="AI73" s="3">
        <f t="shared" ca="1" si="207"/>
        <v>8.7537647751332508E-4</v>
      </c>
      <c r="AJ73" s="3">
        <f t="shared" ca="1" si="208"/>
        <v>4.4697712410051792E-2</v>
      </c>
      <c r="AK73" s="3">
        <f t="shared" ca="1" si="209"/>
        <v>4.8747464487682635E-2</v>
      </c>
      <c r="AL73" s="3">
        <f t="shared" ca="1" si="210"/>
        <v>0.52761070685388489</v>
      </c>
    </row>
    <row r="74" spans="2:38" x14ac:dyDescent="0.2">
      <c r="B74" t="s">
        <v>80</v>
      </c>
      <c r="C74">
        <v>14.25</v>
      </c>
      <c r="D74">
        <v>529.62</v>
      </c>
      <c r="E74">
        <v>25.25</v>
      </c>
      <c r="F74">
        <v>76.73</v>
      </c>
      <c r="G74">
        <v>35.270000000000003</v>
      </c>
      <c r="H74">
        <v>2.15</v>
      </c>
      <c r="I74">
        <v>18.73</v>
      </c>
      <c r="J74">
        <v>49.11</v>
      </c>
      <c r="K74">
        <v>751.11</v>
      </c>
      <c r="AC74" s="7"/>
      <c r="AD74" s="3"/>
      <c r="AE74" s="3"/>
      <c r="AF74" s="3"/>
      <c r="AG74" s="3"/>
      <c r="AH74" s="3"/>
      <c r="AI74" s="3"/>
      <c r="AJ74" s="3"/>
      <c r="AK74" s="3"/>
      <c r="AL74" s="3"/>
    </row>
    <row r="75" spans="2:38" x14ac:dyDescent="0.2">
      <c r="B75" t="s">
        <v>81</v>
      </c>
      <c r="C75">
        <v>13.19</v>
      </c>
      <c r="D75">
        <v>436.61</v>
      </c>
      <c r="E75">
        <v>21.6</v>
      </c>
      <c r="F75">
        <v>64.69</v>
      </c>
      <c r="G75">
        <v>29.2</v>
      </c>
      <c r="H75">
        <v>1.46</v>
      </c>
      <c r="I75">
        <v>21.67</v>
      </c>
      <c r="J75">
        <v>57.12</v>
      </c>
      <c r="K75">
        <v>645.54</v>
      </c>
    </row>
    <row r="76" spans="2:38" x14ac:dyDescent="0.2">
      <c r="B76" t="s">
        <v>82</v>
      </c>
      <c r="C76">
        <v>13.19</v>
      </c>
      <c r="D76">
        <v>436.61</v>
      </c>
      <c r="E76">
        <v>21.6</v>
      </c>
      <c r="F76">
        <v>64.69</v>
      </c>
      <c r="G76">
        <v>29.2</v>
      </c>
      <c r="H76">
        <v>1.46</v>
      </c>
      <c r="I76">
        <v>21.76</v>
      </c>
      <c r="J76">
        <v>56.81</v>
      </c>
      <c r="K76">
        <v>645.32000000000005</v>
      </c>
    </row>
    <row r="77" spans="2:38" x14ac:dyDescent="0.2">
      <c r="B77" t="s">
        <v>83</v>
      </c>
      <c r="C77">
        <v>13.87</v>
      </c>
      <c r="D77">
        <v>459</v>
      </c>
      <c r="E77">
        <v>22.7</v>
      </c>
      <c r="F77">
        <v>67.209999999999994</v>
      </c>
      <c r="G77">
        <v>34.229999999999997</v>
      </c>
      <c r="H77">
        <v>1.53</v>
      </c>
      <c r="I77">
        <v>25.37</v>
      </c>
      <c r="J77">
        <v>59.78</v>
      </c>
      <c r="K77">
        <v>683.69</v>
      </c>
    </row>
    <row r="78" spans="2:38" x14ac:dyDescent="0.2">
      <c r="B78" t="s">
        <v>84</v>
      </c>
      <c r="C78">
        <v>12.68</v>
      </c>
      <c r="D78">
        <v>419.56</v>
      </c>
      <c r="E78">
        <v>20.75</v>
      </c>
      <c r="F78">
        <v>78.19</v>
      </c>
      <c r="G78">
        <v>32.380000000000003</v>
      </c>
      <c r="H78">
        <v>1.4</v>
      </c>
      <c r="I78">
        <v>26.58</v>
      </c>
      <c r="J78">
        <v>59.09</v>
      </c>
      <c r="K78">
        <v>650.63</v>
      </c>
    </row>
    <row r="79" spans="2:38" x14ac:dyDescent="0.2">
      <c r="B79" t="s">
        <v>85</v>
      </c>
      <c r="C79">
        <v>12.67</v>
      </c>
      <c r="D79">
        <v>419.2</v>
      </c>
      <c r="E79">
        <v>20.74</v>
      </c>
      <c r="F79">
        <v>96.05</v>
      </c>
      <c r="G79">
        <v>34.24</v>
      </c>
      <c r="H79">
        <v>1.4</v>
      </c>
      <c r="I79">
        <v>31.27</v>
      </c>
      <c r="J79">
        <v>63.73</v>
      </c>
      <c r="K79">
        <v>679.3</v>
      </c>
    </row>
    <row r="80" spans="2:38" x14ac:dyDescent="0.2">
      <c r="B80" t="s">
        <v>86</v>
      </c>
      <c r="C80">
        <v>13.51</v>
      </c>
      <c r="D80">
        <v>447.2</v>
      </c>
      <c r="E80">
        <v>22.12</v>
      </c>
      <c r="F80">
        <v>114.82</v>
      </c>
      <c r="G80">
        <v>35.89</v>
      </c>
      <c r="H80">
        <v>1.49</v>
      </c>
      <c r="I80">
        <v>30.99</v>
      </c>
      <c r="J80">
        <v>47.66</v>
      </c>
      <c r="K80">
        <v>713.68</v>
      </c>
    </row>
    <row r="81" spans="2:11" x14ac:dyDescent="0.2">
      <c r="B81" t="s">
        <v>87</v>
      </c>
      <c r="C81">
        <v>14.73</v>
      </c>
      <c r="D81">
        <v>487.51</v>
      </c>
      <c r="E81">
        <v>24.11</v>
      </c>
      <c r="F81">
        <v>142.83000000000001</v>
      </c>
      <c r="G81">
        <v>38.229999999999997</v>
      </c>
      <c r="H81">
        <v>1.62</v>
      </c>
      <c r="I81">
        <v>31.14</v>
      </c>
      <c r="J81">
        <v>45.98</v>
      </c>
      <c r="K81">
        <v>786.15</v>
      </c>
    </row>
    <row r="82" spans="2:11" x14ac:dyDescent="0.2">
      <c r="B82" t="s">
        <v>88</v>
      </c>
      <c r="C82">
        <v>14.56</v>
      </c>
      <c r="D82">
        <v>481.73</v>
      </c>
      <c r="E82">
        <v>23.83</v>
      </c>
      <c r="F82">
        <v>137.81</v>
      </c>
      <c r="G82">
        <v>36.54</v>
      </c>
      <c r="H82">
        <v>1.61</v>
      </c>
      <c r="I82">
        <v>31.24</v>
      </c>
      <c r="J82">
        <v>38.590000000000003</v>
      </c>
      <c r="K82">
        <v>765.91</v>
      </c>
    </row>
    <row r="83" spans="2:11" x14ac:dyDescent="0.2">
      <c r="B83" t="s">
        <v>89</v>
      </c>
      <c r="C83">
        <v>12.72</v>
      </c>
      <c r="D83">
        <v>421.09</v>
      </c>
      <c r="E83">
        <v>20.83</v>
      </c>
      <c r="F83">
        <v>141.41</v>
      </c>
      <c r="G83">
        <v>33.25</v>
      </c>
      <c r="H83">
        <v>1.4</v>
      </c>
      <c r="I83">
        <v>28.58</v>
      </c>
      <c r="J83">
        <v>40.65</v>
      </c>
      <c r="K83">
        <v>699.93</v>
      </c>
    </row>
    <row r="84" spans="2:11" x14ac:dyDescent="0.2">
      <c r="B84" t="s">
        <v>90</v>
      </c>
      <c r="C84">
        <v>12.04</v>
      </c>
      <c r="D84">
        <v>398.43</v>
      </c>
      <c r="E84">
        <v>19.71</v>
      </c>
      <c r="F84">
        <v>120.72</v>
      </c>
      <c r="G84">
        <v>33.53</v>
      </c>
      <c r="H84">
        <v>1.33</v>
      </c>
      <c r="I84">
        <v>25.68</v>
      </c>
      <c r="J84">
        <v>55.52</v>
      </c>
      <c r="K84">
        <v>666.96</v>
      </c>
    </row>
    <row r="85" spans="2:11" x14ac:dyDescent="0.2">
      <c r="B85" t="s">
        <v>91</v>
      </c>
      <c r="C85">
        <v>13.08</v>
      </c>
      <c r="D85">
        <v>432.91</v>
      </c>
      <c r="E85">
        <v>21.41</v>
      </c>
      <c r="F85">
        <v>90.85</v>
      </c>
      <c r="G85">
        <v>33.630000000000003</v>
      </c>
      <c r="H85">
        <v>1.44</v>
      </c>
      <c r="I85">
        <v>26.23</v>
      </c>
      <c r="J85">
        <v>61.22</v>
      </c>
      <c r="K85">
        <v>680.77</v>
      </c>
    </row>
    <row r="86" spans="2:11" x14ac:dyDescent="0.2">
      <c r="B86" t="s">
        <v>92</v>
      </c>
      <c r="C86">
        <v>15.28</v>
      </c>
      <c r="D86">
        <v>505.84</v>
      </c>
      <c r="E86">
        <v>25.02</v>
      </c>
      <c r="F86">
        <v>72.11</v>
      </c>
      <c r="G86">
        <v>37.270000000000003</v>
      </c>
      <c r="H86">
        <v>1.69</v>
      </c>
      <c r="I86">
        <v>25.39</v>
      </c>
      <c r="J86">
        <v>66.459999999999994</v>
      </c>
      <c r="K86">
        <v>749.06</v>
      </c>
    </row>
    <row r="87" spans="2:11" x14ac:dyDescent="0.2">
      <c r="B87" t="s">
        <v>93</v>
      </c>
      <c r="C87">
        <v>15.15</v>
      </c>
      <c r="D87">
        <v>460.61</v>
      </c>
      <c r="E87">
        <v>22.23</v>
      </c>
      <c r="F87">
        <v>70.739999999999995</v>
      </c>
      <c r="G87">
        <v>32</v>
      </c>
      <c r="H87">
        <v>1.32</v>
      </c>
      <c r="I87">
        <v>26.28</v>
      </c>
      <c r="J87">
        <v>53.16</v>
      </c>
      <c r="K87">
        <v>681.49</v>
      </c>
    </row>
    <row r="88" spans="2:11" x14ac:dyDescent="0.2">
      <c r="B88" t="s">
        <v>94</v>
      </c>
      <c r="C88">
        <v>15.15</v>
      </c>
      <c r="D88">
        <v>460.61</v>
      </c>
      <c r="E88">
        <v>22.23</v>
      </c>
      <c r="F88">
        <v>70.739999999999995</v>
      </c>
      <c r="G88">
        <v>32</v>
      </c>
      <c r="H88">
        <v>1.32</v>
      </c>
      <c r="I88">
        <v>25.65</v>
      </c>
      <c r="J88">
        <v>53</v>
      </c>
      <c r="K88">
        <v>680.7</v>
      </c>
    </row>
    <row r="89" spans="2:11" x14ac:dyDescent="0.2">
      <c r="B89" t="s">
        <v>95</v>
      </c>
      <c r="C89">
        <v>14.31</v>
      </c>
      <c r="D89">
        <v>435.1</v>
      </c>
      <c r="E89">
        <v>21</v>
      </c>
      <c r="F89">
        <v>80.89</v>
      </c>
      <c r="G89">
        <v>34.96</v>
      </c>
      <c r="H89">
        <v>1.25</v>
      </c>
      <c r="I89">
        <v>32.17</v>
      </c>
      <c r="J89">
        <v>77.14</v>
      </c>
      <c r="K89">
        <v>696.82</v>
      </c>
    </row>
    <row r="90" spans="2:11" x14ac:dyDescent="0.2">
      <c r="B90" t="s">
        <v>96</v>
      </c>
      <c r="C90">
        <v>12.23</v>
      </c>
      <c r="D90">
        <v>371.84</v>
      </c>
      <c r="E90">
        <v>17.95</v>
      </c>
      <c r="F90">
        <v>92.25</v>
      </c>
      <c r="G90">
        <v>32.659999999999997</v>
      </c>
      <c r="H90">
        <v>1.07</v>
      </c>
      <c r="I90">
        <v>36.69</v>
      </c>
      <c r="J90">
        <v>75.67</v>
      </c>
      <c r="K90">
        <v>640.36</v>
      </c>
    </row>
    <row r="91" spans="2:11" x14ac:dyDescent="0.2">
      <c r="B91" t="s">
        <v>97</v>
      </c>
      <c r="C91">
        <v>12.34</v>
      </c>
      <c r="D91">
        <v>375.08</v>
      </c>
      <c r="E91">
        <v>18.11</v>
      </c>
      <c r="F91">
        <v>122.24</v>
      </c>
      <c r="G91">
        <v>34.700000000000003</v>
      </c>
      <c r="H91">
        <v>1.08</v>
      </c>
      <c r="I91">
        <v>38.270000000000003</v>
      </c>
      <c r="J91">
        <v>71.87</v>
      </c>
      <c r="K91">
        <v>673.69</v>
      </c>
    </row>
    <row r="92" spans="2:11" x14ac:dyDescent="0.2">
      <c r="B92" t="s">
        <v>98</v>
      </c>
      <c r="C92">
        <v>13.89</v>
      </c>
      <c r="D92">
        <v>422.35</v>
      </c>
      <c r="E92">
        <v>20.39</v>
      </c>
      <c r="F92">
        <v>148.58000000000001</v>
      </c>
      <c r="G92">
        <v>32.65</v>
      </c>
      <c r="H92">
        <v>1.21</v>
      </c>
      <c r="I92">
        <v>39.94</v>
      </c>
      <c r="J92">
        <v>61.76</v>
      </c>
      <c r="K92">
        <v>740.77</v>
      </c>
    </row>
    <row r="93" spans="2:11" x14ac:dyDescent="0.2">
      <c r="B93" t="s">
        <v>99</v>
      </c>
      <c r="C93">
        <v>16.98</v>
      </c>
      <c r="D93">
        <v>516.09</v>
      </c>
      <c r="E93">
        <v>24.91</v>
      </c>
      <c r="F93">
        <v>146.82</v>
      </c>
      <c r="G93">
        <v>36.97</v>
      </c>
      <c r="H93">
        <v>1.48</v>
      </c>
      <c r="I93">
        <v>43.48</v>
      </c>
      <c r="J93">
        <v>50.47</v>
      </c>
      <c r="K93">
        <v>837.2</v>
      </c>
    </row>
    <row r="94" spans="2:11" x14ac:dyDescent="0.2">
      <c r="B94" t="s">
        <v>100</v>
      </c>
      <c r="C94">
        <v>18.28</v>
      </c>
      <c r="D94">
        <v>555.61</v>
      </c>
      <c r="E94">
        <v>26.82</v>
      </c>
      <c r="F94">
        <v>123.73</v>
      </c>
      <c r="G94">
        <v>36.33</v>
      </c>
      <c r="H94">
        <v>1.59</v>
      </c>
      <c r="I94">
        <v>43.57</v>
      </c>
      <c r="J94">
        <v>49.9</v>
      </c>
      <c r="K94">
        <v>855.83</v>
      </c>
    </row>
    <row r="95" spans="2:11" x14ac:dyDescent="0.2">
      <c r="B95" t="s">
        <v>101</v>
      </c>
      <c r="C95">
        <v>14.75</v>
      </c>
      <c r="D95">
        <v>448.43</v>
      </c>
      <c r="E95">
        <v>21.65</v>
      </c>
      <c r="F95">
        <v>100.13</v>
      </c>
      <c r="G95">
        <v>32.36</v>
      </c>
      <c r="H95">
        <v>1.29</v>
      </c>
      <c r="I95">
        <v>42.56</v>
      </c>
      <c r="J95">
        <v>51.13</v>
      </c>
      <c r="K95">
        <v>712.3</v>
      </c>
    </row>
    <row r="96" spans="2:11" x14ac:dyDescent="0.2">
      <c r="B96" t="s">
        <v>102</v>
      </c>
      <c r="C96">
        <v>13.58</v>
      </c>
      <c r="D96">
        <v>412.82</v>
      </c>
      <c r="E96">
        <v>19.93</v>
      </c>
      <c r="F96">
        <v>100.37</v>
      </c>
      <c r="G96">
        <v>36.01</v>
      </c>
      <c r="H96">
        <v>1.18</v>
      </c>
      <c r="I96">
        <v>38.119999999999997</v>
      </c>
      <c r="J96">
        <v>68.349999999999994</v>
      </c>
      <c r="K96">
        <v>690.36</v>
      </c>
    </row>
    <row r="97" spans="2:11" x14ac:dyDescent="0.2">
      <c r="B97" t="s">
        <v>103</v>
      </c>
      <c r="C97">
        <v>14.49</v>
      </c>
      <c r="D97">
        <v>440.56</v>
      </c>
      <c r="E97">
        <v>21.27</v>
      </c>
      <c r="F97">
        <v>78.739999999999995</v>
      </c>
      <c r="G97">
        <v>37.36</v>
      </c>
      <c r="H97">
        <v>1.26</v>
      </c>
      <c r="I97">
        <v>30.25</v>
      </c>
      <c r="J97">
        <v>68.42</v>
      </c>
      <c r="K97">
        <v>692.35</v>
      </c>
    </row>
    <row r="98" spans="2:11" x14ac:dyDescent="0.2">
      <c r="B98" t="s">
        <v>104</v>
      </c>
      <c r="C98">
        <v>16.96</v>
      </c>
      <c r="D98">
        <v>515.6</v>
      </c>
      <c r="E98">
        <v>24.89</v>
      </c>
      <c r="F98">
        <v>75.61</v>
      </c>
      <c r="G98">
        <v>39.729999999999997</v>
      </c>
      <c r="H98">
        <v>1.48</v>
      </c>
      <c r="I98">
        <v>30.33</v>
      </c>
      <c r="J98">
        <v>81.83</v>
      </c>
      <c r="K98">
        <v>786.43</v>
      </c>
    </row>
    <row r="99" spans="2:11" x14ac:dyDescent="0.2">
      <c r="B99" t="s">
        <v>105</v>
      </c>
      <c r="C99">
        <v>15.37</v>
      </c>
      <c r="D99">
        <v>453.74</v>
      </c>
      <c r="E99">
        <v>21.95</v>
      </c>
      <c r="F99">
        <v>68.930000000000007</v>
      </c>
      <c r="G99">
        <v>33.39</v>
      </c>
      <c r="H99">
        <v>1.28</v>
      </c>
      <c r="I99">
        <v>34.56</v>
      </c>
      <c r="J99">
        <v>74.77</v>
      </c>
      <c r="K99">
        <v>703.99</v>
      </c>
    </row>
    <row r="100" spans="2:11" x14ac:dyDescent="0.2">
      <c r="B100" t="s">
        <v>106</v>
      </c>
      <c r="C100">
        <v>15.37</v>
      </c>
      <c r="D100">
        <v>453.74</v>
      </c>
      <c r="E100">
        <v>21.95</v>
      </c>
      <c r="F100">
        <v>68.930000000000007</v>
      </c>
      <c r="G100">
        <v>33.39</v>
      </c>
      <c r="H100">
        <v>1.28</v>
      </c>
      <c r="I100">
        <v>34.36</v>
      </c>
      <c r="J100">
        <v>73.72</v>
      </c>
      <c r="K100">
        <v>702.74</v>
      </c>
    </row>
    <row r="101" spans="2:11" x14ac:dyDescent="0.2">
      <c r="B101" t="s">
        <v>107</v>
      </c>
      <c r="C101">
        <v>16.149999999999999</v>
      </c>
      <c r="D101">
        <v>476.92</v>
      </c>
      <c r="E101">
        <v>23.07</v>
      </c>
      <c r="F101">
        <v>69.06</v>
      </c>
      <c r="G101">
        <v>36.57</v>
      </c>
      <c r="H101">
        <v>1.34</v>
      </c>
      <c r="I101">
        <v>44.58</v>
      </c>
      <c r="J101">
        <v>80.209999999999994</v>
      </c>
      <c r="K101">
        <v>747.9</v>
      </c>
    </row>
    <row r="102" spans="2:11" x14ac:dyDescent="0.2">
      <c r="B102" t="s">
        <v>108</v>
      </c>
      <c r="C102">
        <v>14.11</v>
      </c>
      <c r="D102">
        <v>416.56</v>
      </c>
      <c r="E102">
        <v>20.149999999999999</v>
      </c>
      <c r="F102">
        <v>68.989999999999995</v>
      </c>
      <c r="G102">
        <v>34.53</v>
      </c>
      <c r="H102">
        <v>1.17</v>
      </c>
      <c r="I102">
        <v>45.71</v>
      </c>
      <c r="J102">
        <v>91.45</v>
      </c>
      <c r="K102">
        <v>692.67</v>
      </c>
    </row>
    <row r="103" spans="2:11" x14ac:dyDescent="0.2">
      <c r="B103" t="s">
        <v>109</v>
      </c>
      <c r="C103">
        <v>14.8</v>
      </c>
      <c r="D103">
        <v>437.06</v>
      </c>
      <c r="E103">
        <v>21.14</v>
      </c>
      <c r="F103">
        <v>82.97</v>
      </c>
      <c r="G103">
        <v>36.9</v>
      </c>
      <c r="H103">
        <v>1.23</v>
      </c>
      <c r="I103">
        <v>51.13</v>
      </c>
      <c r="J103">
        <v>82.27</v>
      </c>
      <c r="K103">
        <v>727.5</v>
      </c>
    </row>
    <row r="104" spans="2:11" x14ac:dyDescent="0.2">
      <c r="B104" t="s">
        <v>110</v>
      </c>
      <c r="C104">
        <v>16.420000000000002</v>
      </c>
      <c r="D104">
        <v>484.7</v>
      </c>
      <c r="E104">
        <v>23.45</v>
      </c>
      <c r="F104">
        <v>99.49</v>
      </c>
      <c r="G104">
        <v>37.14</v>
      </c>
      <c r="H104">
        <v>1.36</v>
      </c>
      <c r="I104">
        <v>55.95</v>
      </c>
      <c r="J104">
        <v>60.38</v>
      </c>
      <c r="K104">
        <v>778.89</v>
      </c>
    </row>
    <row r="105" spans="2:11" x14ac:dyDescent="0.2">
      <c r="B105" t="s">
        <v>111</v>
      </c>
      <c r="C105">
        <v>18.87</v>
      </c>
      <c r="D105">
        <v>557.15</v>
      </c>
      <c r="E105">
        <v>26.95</v>
      </c>
      <c r="F105">
        <v>122.21</v>
      </c>
      <c r="G105">
        <v>38.03</v>
      </c>
      <c r="H105">
        <v>1.57</v>
      </c>
      <c r="I105">
        <v>57.8</v>
      </c>
      <c r="J105">
        <v>65.42</v>
      </c>
      <c r="K105">
        <v>888</v>
      </c>
    </row>
    <row r="106" spans="2:11" x14ac:dyDescent="0.2">
      <c r="B106" t="s">
        <v>112</v>
      </c>
      <c r="C106">
        <v>18.510000000000002</v>
      </c>
      <c r="D106">
        <v>546.46</v>
      </c>
      <c r="E106">
        <v>26.43</v>
      </c>
      <c r="F106">
        <v>147.66999999999999</v>
      </c>
      <c r="G106">
        <v>38.33</v>
      </c>
      <c r="H106">
        <v>1.54</v>
      </c>
      <c r="I106">
        <v>59.24</v>
      </c>
      <c r="J106">
        <v>47.52</v>
      </c>
      <c r="K106">
        <v>885.7</v>
      </c>
    </row>
    <row r="107" spans="2:11" x14ac:dyDescent="0.2">
      <c r="B107" t="s">
        <v>113</v>
      </c>
      <c r="C107">
        <v>15.63</v>
      </c>
      <c r="D107">
        <v>461.35</v>
      </c>
      <c r="E107">
        <v>22.32</v>
      </c>
      <c r="F107">
        <v>140.43</v>
      </c>
      <c r="G107">
        <v>34.54</v>
      </c>
      <c r="H107">
        <v>1.3</v>
      </c>
      <c r="I107">
        <v>53.56</v>
      </c>
      <c r="J107">
        <v>54.76</v>
      </c>
      <c r="K107">
        <v>783.89</v>
      </c>
    </row>
    <row r="108" spans="2:11" x14ac:dyDescent="0.2">
      <c r="B108" t="s">
        <v>114</v>
      </c>
      <c r="C108">
        <v>14.63</v>
      </c>
      <c r="D108">
        <v>431.89</v>
      </c>
      <c r="E108">
        <v>20.89</v>
      </c>
      <c r="F108">
        <v>123.29</v>
      </c>
      <c r="G108">
        <v>35.94</v>
      </c>
      <c r="H108">
        <v>1.21</v>
      </c>
      <c r="I108">
        <v>53.57</v>
      </c>
      <c r="J108">
        <v>65.11</v>
      </c>
      <c r="K108">
        <v>746.53</v>
      </c>
    </row>
    <row r="109" spans="2:11" x14ac:dyDescent="0.2">
      <c r="B109" t="s">
        <v>115</v>
      </c>
      <c r="C109">
        <v>15.93</v>
      </c>
      <c r="D109">
        <v>470.32</v>
      </c>
      <c r="E109">
        <v>22.75</v>
      </c>
      <c r="F109">
        <v>83.86</v>
      </c>
      <c r="G109">
        <v>36.450000000000003</v>
      </c>
      <c r="H109">
        <v>1.32</v>
      </c>
      <c r="I109">
        <v>49.79</v>
      </c>
      <c r="J109">
        <v>95.05</v>
      </c>
      <c r="K109">
        <v>775.47</v>
      </c>
    </row>
    <row r="110" spans="2:11" x14ac:dyDescent="0.2">
      <c r="B110" t="s">
        <v>116</v>
      </c>
      <c r="C110">
        <v>19.149999999999999</v>
      </c>
      <c r="D110">
        <v>565.36</v>
      </c>
      <c r="E110">
        <v>27.35</v>
      </c>
      <c r="F110">
        <v>78.41</v>
      </c>
      <c r="G110">
        <v>38.049999999999997</v>
      </c>
      <c r="H110">
        <v>1.59</v>
      </c>
      <c r="I110">
        <v>43.9</v>
      </c>
      <c r="J110">
        <v>95.21</v>
      </c>
      <c r="K110">
        <v>869.02</v>
      </c>
    </row>
    <row r="111" spans="2:11" x14ac:dyDescent="0.2">
      <c r="B111" t="s">
        <v>117</v>
      </c>
      <c r="C111">
        <v>16.920000000000002</v>
      </c>
      <c r="D111">
        <v>499.63</v>
      </c>
      <c r="E111">
        <v>24.17</v>
      </c>
      <c r="F111">
        <v>69.91</v>
      </c>
      <c r="G111">
        <v>34.61</v>
      </c>
      <c r="H111">
        <v>1.4</v>
      </c>
      <c r="I111">
        <v>48.68</v>
      </c>
      <c r="J111">
        <v>84.34</v>
      </c>
      <c r="K111">
        <v>779.66</v>
      </c>
    </row>
    <row r="112" spans="2:11" x14ac:dyDescent="0.2">
      <c r="B112" t="s">
        <v>118</v>
      </c>
      <c r="C112">
        <v>16.920000000000002</v>
      </c>
      <c r="D112">
        <v>499.63</v>
      </c>
      <c r="E112">
        <v>24.17</v>
      </c>
      <c r="F112">
        <v>69.91</v>
      </c>
      <c r="G112">
        <v>34.61</v>
      </c>
      <c r="H112">
        <v>1.4</v>
      </c>
      <c r="I112">
        <v>47.85</v>
      </c>
      <c r="J112">
        <v>81.66</v>
      </c>
      <c r="K112">
        <v>776.15</v>
      </c>
    </row>
    <row r="113" spans="2:11" x14ac:dyDescent="0.2">
      <c r="B113" t="s">
        <v>119</v>
      </c>
      <c r="C113">
        <v>16.29</v>
      </c>
      <c r="D113">
        <v>480.96</v>
      </c>
      <c r="E113">
        <v>23.26</v>
      </c>
      <c r="F113">
        <v>71.349999999999994</v>
      </c>
      <c r="G113">
        <v>34.81</v>
      </c>
      <c r="H113">
        <v>1.35</v>
      </c>
      <c r="I113">
        <v>65.27</v>
      </c>
      <c r="J113">
        <v>97.6</v>
      </c>
      <c r="K113">
        <v>790.89</v>
      </c>
    </row>
    <row r="114" spans="2:11" x14ac:dyDescent="0.2">
      <c r="B114" t="s">
        <v>120</v>
      </c>
      <c r="C114">
        <v>14.35</v>
      </c>
      <c r="D114">
        <v>423.69</v>
      </c>
      <c r="E114">
        <v>20.49</v>
      </c>
      <c r="F114">
        <v>84.09</v>
      </c>
      <c r="G114">
        <v>36.57</v>
      </c>
      <c r="H114">
        <v>1.19</v>
      </c>
      <c r="I114">
        <v>68.36</v>
      </c>
      <c r="J114">
        <v>87.64</v>
      </c>
      <c r="K114">
        <v>736.38</v>
      </c>
    </row>
    <row r="115" spans="2:11" x14ac:dyDescent="0.2">
      <c r="B115" t="s">
        <v>121</v>
      </c>
      <c r="C115">
        <v>14.24</v>
      </c>
      <c r="D115">
        <v>420.24</v>
      </c>
      <c r="E115">
        <v>20.329999999999998</v>
      </c>
      <c r="F115">
        <v>115.65</v>
      </c>
      <c r="G115">
        <v>36.020000000000003</v>
      </c>
      <c r="H115">
        <v>1.18</v>
      </c>
      <c r="I115">
        <v>81.06</v>
      </c>
      <c r="J115">
        <v>84.31</v>
      </c>
      <c r="K115">
        <v>773.03</v>
      </c>
    </row>
    <row r="116" spans="2:11" x14ac:dyDescent="0.2">
      <c r="B116" t="s">
        <v>122</v>
      </c>
      <c r="C116">
        <v>15.25</v>
      </c>
      <c r="D116">
        <v>450.23</v>
      </c>
      <c r="E116">
        <v>21.78</v>
      </c>
      <c r="F116">
        <v>144.9</v>
      </c>
      <c r="G116">
        <v>35.72</v>
      </c>
      <c r="H116">
        <v>1.27</v>
      </c>
      <c r="I116">
        <v>80.180000000000007</v>
      </c>
      <c r="J116">
        <v>73.25</v>
      </c>
      <c r="K116">
        <v>822.58</v>
      </c>
    </row>
    <row r="117" spans="2:11" x14ac:dyDescent="0.2">
      <c r="B117" t="s">
        <v>123</v>
      </c>
      <c r="C117">
        <v>18.02</v>
      </c>
      <c r="D117">
        <v>531.94000000000005</v>
      </c>
      <c r="E117">
        <v>25.73</v>
      </c>
      <c r="F117">
        <v>167.74</v>
      </c>
      <c r="G117">
        <v>39.700000000000003</v>
      </c>
      <c r="H117">
        <v>1.5</v>
      </c>
      <c r="I117">
        <v>83.44</v>
      </c>
      <c r="J117">
        <v>72.25</v>
      </c>
      <c r="K117">
        <v>940.32</v>
      </c>
    </row>
    <row r="118" spans="2:11" x14ac:dyDescent="0.2">
      <c r="B118" t="s">
        <v>124</v>
      </c>
      <c r="C118">
        <v>19.29</v>
      </c>
      <c r="D118">
        <v>569.45000000000005</v>
      </c>
      <c r="E118">
        <v>27.54</v>
      </c>
      <c r="F118">
        <v>164.72</v>
      </c>
      <c r="G118">
        <v>40.22</v>
      </c>
      <c r="H118">
        <v>1.6</v>
      </c>
      <c r="I118">
        <v>88.35</v>
      </c>
      <c r="J118">
        <v>54.98</v>
      </c>
      <c r="K118">
        <v>966.15</v>
      </c>
    </row>
    <row r="119" spans="2:11" x14ac:dyDescent="0.2">
      <c r="B119" t="s">
        <v>125</v>
      </c>
      <c r="C119">
        <v>17.100000000000001</v>
      </c>
      <c r="D119">
        <v>504.86</v>
      </c>
      <c r="E119">
        <v>24.42</v>
      </c>
      <c r="F119">
        <v>120.84</v>
      </c>
      <c r="G119">
        <v>35.520000000000003</v>
      </c>
      <c r="H119">
        <v>1.42</v>
      </c>
      <c r="I119">
        <v>72.709999999999994</v>
      </c>
      <c r="J119">
        <v>76.180000000000007</v>
      </c>
      <c r="K119">
        <v>853.05</v>
      </c>
    </row>
    <row r="120" spans="2:11" x14ac:dyDescent="0.2">
      <c r="B120" t="s">
        <v>126</v>
      </c>
      <c r="C120">
        <v>14.97</v>
      </c>
      <c r="D120">
        <v>441.81</v>
      </c>
      <c r="E120">
        <v>21.37</v>
      </c>
      <c r="F120">
        <v>105.72</v>
      </c>
      <c r="G120">
        <v>36.74</v>
      </c>
      <c r="H120">
        <v>1.24</v>
      </c>
      <c r="I120">
        <v>70.31</v>
      </c>
      <c r="J120">
        <v>88.14</v>
      </c>
      <c r="K120">
        <v>780.3</v>
      </c>
    </row>
    <row r="121" spans="2:11" x14ac:dyDescent="0.2">
      <c r="B121" t="s">
        <v>127</v>
      </c>
      <c r="C121">
        <v>16.23</v>
      </c>
      <c r="D121">
        <v>479.23</v>
      </c>
      <c r="E121">
        <v>23.18</v>
      </c>
      <c r="F121">
        <v>82.9</v>
      </c>
      <c r="G121">
        <v>37.590000000000003</v>
      </c>
      <c r="H121">
        <v>1.35</v>
      </c>
      <c r="I121">
        <v>63.03</v>
      </c>
      <c r="J121">
        <v>90.63</v>
      </c>
      <c r="K121">
        <v>794.14</v>
      </c>
    </row>
    <row r="122" spans="2:11" x14ac:dyDescent="0.2">
      <c r="B122" t="s">
        <v>128</v>
      </c>
      <c r="C122">
        <v>18.739999999999998</v>
      </c>
      <c r="D122">
        <v>553.35</v>
      </c>
      <c r="E122">
        <v>26.77</v>
      </c>
      <c r="F122">
        <v>83.35</v>
      </c>
      <c r="G122">
        <v>42.4</v>
      </c>
      <c r="H122">
        <v>1.56</v>
      </c>
      <c r="I122">
        <v>64.86</v>
      </c>
      <c r="J122">
        <v>100.63</v>
      </c>
      <c r="K122">
        <v>891.66</v>
      </c>
    </row>
    <row r="123" spans="2:11" x14ac:dyDescent="0.2">
      <c r="B123" t="s">
        <v>129</v>
      </c>
      <c r="C123">
        <v>16.02</v>
      </c>
      <c r="D123">
        <v>472.95</v>
      </c>
      <c r="E123">
        <v>22.88</v>
      </c>
      <c r="F123">
        <v>73.61</v>
      </c>
      <c r="G123">
        <v>37.29</v>
      </c>
      <c r="H123">
        <v>1.33</v>
      </c>
      <c r="I123">
        <v>72.69</v>
      </c>
      <c r="J123">
        <v>95.75</v>
      </c>
      <c r="K123">
        <v>792.52</v>
      </c>
    </row>
    <row r="124" spans="2:11" x14ac:dyDescent="0.2">
      <c r="B124" t="s">
        <v>130</v>
      </c>
      <c r="C124">
        <v>16.02</v>
      </c>
      <c r="D124">
        <v>472.95</v>
      </c>
      <c r="E124">
        <v>22.88</v>
      </c>
      <c r="F124">
        <v>73.61</v>
      </c>
      <c r="G124">
        <v>37.29</v>
      </c>
      <c r="H124">
        <v>1.33</v>
      </c>
      <c r="I124">
        <v>73.03</v>
      </c>
      <c r="J124">
        <v>95.08</v>
      </c>
      <c r="K124">
        <v>792.19</v>
      </c>
    </row>
    <row r="125" spans="2:11" x14ac:dyDescent="0.2">
      <c r="B125" t="s">
        <v>131</v>
      </c>
      <c r="C125">
        <v>15.99</v>
      </c>
      <c r="D125">
        <v>472.2</v>
      </c>
      <c r="E125">
        <v>22.84</v>
      </c>
      <c r="F125">
        <v>78.73</v>
      </c>
      <c r="G125">
        <v>42.83</v>
      </c>
      <c r="H125">
        <v>1.33</v>
      </c>
      <c r="I125">
        <v>87.08</v>
      </c>
      <c r="J125">
        <v>112.78</v>
      </c>
      <c r="K125">
        <v>833.78</v>
      </c>
    </row>
    <row r="126" spans="2:11" x14ac:dyDescent="0.2">
      <c r="B126" t="s">
        <v>132</v>
      </c>
      <c r="C126">
        <v>14.09</v>
      </c>
      <c r="D126">
        <v>415.96</v>
      </c>
      <c r="E126">
        <v>20.12</v>
      </c>
      <c r="F126">
        <v>79.22</v>
      </c>
      <c r="G126">
        <v>41.12</v>
      </c>
      <c r="H126">
        <v>1.17</v>
      </c>
      <c r="I126">
        <v>99.31</v>
      </c>
      <c r="J126">
        <v>105.05</v>
      </c>
      <c r="K126">
        <v>776.04</v>
      </c>
    </row>
    <row r="127" spans="2:11" x14ac:dyDescent="0.2">
      <c r="B127" t="s">
        <v>133</v>
      </c>
      <c r="C127">
        <v>14.48</v>
      </c>
      <c r="D127">
        <v>427.36</v>
      </c>
      <c r="E127">
        <v>20.67</v>
      </c>
      <c r="F127">
        <v>99.87</v>
      </c>
      <c r="G127">
        <v>38.44</v>
      </c>
      <c r="H127">
        <v>1.2</v>
      </c>
      <c r="I127">
        <v>108.82</v>
      </c>
      <c r="J127">
        <v>99.27</v>
      </c>
      <c r="K127">
        <v>810.11</v>
      </c>
    </row>
    <row r="128" spans="2:11" x14ac:dyDescent="0.2">
      <c r="B128" t="s">
        <v>134</v>
      </c>
      <c r="C128">
        <v>15.49</v>
      </c>
      <c r="D128">
        <v>457.41</v>
      </c>
      <c r="E128">
        <v>22.13</v>
      </c>
      <c r="F128">
        <v>140.16</v>
      </c>
      <c r="G128">
        <v>39.409999999999997</v>
      </c>
      <c r="H128">
        <v>1.29</v>
      </c>
      <c r="I128">
        <v>118.18</v>
      </c>
      <c r="J128">
        <v>80.08</v>
      </c>
      <c r="K128">
        <v>874.15</v>
      </c>
    </row>
    <row r="129" spans="2:11" x14ac:dyDescent="0.2">
      <c r="B129" t="s">
        <v>135</v>
      </c>
      <c r="C129">
        <v>18.89</v>
      </c>
      <c r="D129">
        <v>557.52</v>
      </c>
      <c r="E129">
        <v>26.97</v>
      </c>
      <c r="F129">
        <v>152.44999999999999</v>
      </c>
      <c r="G129">
        <v>43.01</v>
      </c>
      <c r="H129">
        <v>1.57</v>
      </c>
      <c r="I129">
        <v>128.9</v>
      </c>
      <c r="J129">
        <v>81.790000000000006</v>
      </c>
      <c r="K129">
        <v>1011.1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B42D-49B2-A34F-B28E-D17F1B6B0C39}">
  <dimension ref="C3:T48"/>
  <sheetViews>
    <sheetView zoomScale="125" workbookViewId="0">
      <selection activeCell="Q56" sqref="Q56"/>
    </sheetView>
  </sheetViews>
  <sheetFormatPr baseColWidth="10" defaultRowHeight="16" x14ac:dyDescent="0.2"/>
  <sheetData>
    <row r="3" spans="3:20" x14ac:dyDescent="0.2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8</v>
      </c>
      <c r="L3" t="s">
        <v>7</v>
      </c>
      <c r="S3" t="s">
        <v>1</v>
      </c>
      <c r="T3" t="s">
        <v>7</v>
      </c>
    </row>
    <row r="4" spans="3:20" x14ac:dyDescent="0.2">
      <c r="C4" t="s">
        <v>145</v>
      </c>
      <c r="D4">
        <v>25.72</v>
      </c>
      <c r="E4">
        <v>2006.2800000000002</v>
      </c>
      <c r="F4">
        <v>72.47</v>
      </c>
      <c r="G4">
        <v>424.48</v>
      </c>
      <c r="H4">
        <v>77.33</v>
      </c>
      <c r="I4">
        <v>10.15</v>
      </c>
      <c r="J4">
        <v>0</v>
      </c>
      <c r="K4">
        <v>96.789999999999992</v>
      </c>
      <c r="L4">
        <v>2713.2200000000003</v>
      </c>
      <c r="R4" t="s">
        <v>145</v>
      </c>
      <c r="S4">
        <v>2006.2800000000002</v>
      </c>
      <c r="T4">
        <v>2713.2200000000003</v>
      </c>
    </row>
    <row r="5" spans="3:20" x14ac:dyDescent="0.2">
      <c r="C5" t="s">
        <v>146</v>
      </c>
      <c r="D5">
        <v>26.21</v>
      </c>
      <c r="E5">
        <v>2043.13</v>
      </c>
      <c r="F5">
        <v>73.81</v>
      </c>
      <c r="G5">
        <v>567.5</v>
      </c>
      <c r="H5">
        <v>94.63</v>
      </c>
      <c r="I5">
        <v>10.350000000000001</v>
      </c>
      <c r="J5">
        <v>0</v>
      </c>
      <c r="K5">
        <v>88.789999999999992</v>
      </c>
      <c r="L5">
        <v>2904.42</v>
      </c>
      <c r="R5" t="s">
        <v>146</v>
      </c>
      <c r="S5">
        <v>2043.13</v>
      </c>
      <c r="T5">
        <v>2904.42</v>
      </c>
    </row>
    <row r="6" spans="3:20" x14ac:dyDescent="0.2">
      <c r="C6" t="s">
        <v>147</v>
      </c>
      <c r="D6">
        <v>29.68</v>
      </c>
      <c r="E6">
        <v>1946</v>
      </c>
      <c r="F6">
        <v>78.220000000000013</v>
      </c>
      <c r="G6">
        <v>481.56999999999994</v>
      </c>
      <c r="H6">
        <v>96.47</v>
      </c>
      <c r="I6">
        <v>10</v>
      </c>
      <c r="J6">
        <v>29.810000000000002</v>
      </c>
      <c r="K6">
        <v>120.29</v>
      </c>
      <c r="L6">
        <v>2792.04</v>
      </c>
      <c r="R6" t="s">
        <v>147</v>
      </c>
      <c r="S6">
        <v>1946</v>
      </c>
      <c r="T6">
        <v>2792.04</v>
      </c>
    </row>
    <row r="7" spans="3:20" x14ac:dyDescent="0.2">
      <c r="C7" t="s">
        <v>148</v>
      </c>
      <c r="D7">
        <v>33.630000000000003</v>
      </c>
      <c r="E7">
        <v>2204.63</v>
      </c>
      <c r="F7">
        <v>88.609999999999985</v>
      </c>
      <c r="G7">
        <v>567.34</v>
      </c>
      <c r="H7">
        <v>116.28</v>
      </c>
      <c r="I7">
        <v>11.32</v>
      </c>
      <c r="J7">
        <v>36.71</v>
      </c>
      <c r="K7">
        <v>120.57</v>
      </c>
      <c r="L7">
        <v>3179.09</v>
      </c>
      <c r="R7" t="s">
        <v>148</v>
      </c>
      <c r="S7">
        <v>2204.63</v>
      </c>
      <c r="T7">
        <v>3179.09</v>
      </c>
    </row>
    <row r="8" spans="3:20" x14ac:dyDescent="0.2">
      <c r="C8" t="s">
        <v>149</v>
      </c>
      <c r="D8">
        <v>36.200000000000003</v>
      </c>
      <c r="E8">
        <v>2081.3900000000003</v>
      </c>
      <c r="F8">
        <v>83.43</v>
      </c>
      <c r="G8">
        <v>451.75999999999993</v>
      </c>
      <c r="H8">
        <v>115.41</v>
      </c>
      <c r="I8">
        <v>10.589999999999998</v>
      </c>
      <c r="J8">
        <v>51.929999999999993</v>
      </c>
      <c r="K8">
        <v>151.71999999999997</v>
      </c>
      <c r="L8">
        <v>2982.43</v>
      </c>
      <c r="R8" t="s">
        <v>149</v>
      </c>
      <c r="S8">
        <v>2081.3900000000003</v>
      </c>
      <c r="T8">
        <v>2982.43</v>
      </c>
    </row>
    <row r="9" spans="3:20" x14ac:dyDescent="0.2">
      <c r="C9" t="s">
        <v>150</v>
      </c>
      <c r="D9">
        <v>39.79</v>
      </c>
      <c r="E9">
        <v>2288.06</v>
      </c>
      <c r="F9">
        <v>91.72</v>
      </c>
      <c r="G9">
        <v>610.29999999999995</v>
      </c>
      <c r="H9">
        <v>132.69999999999999</v>
      </c>
      <c r="I9">
        <v>11.649999999999999</v>
      </c>
      <c r="J9">
        <v>65.89</v>
      </c>
      <c r="K9">
        <v>152.87</v>
      </c>
      <c r="L9">
        <v>3392.9799999999996</v>
      </c>
      <c r="R9" t="s">
        <v>150</v>
      </c>
      <c r="S9">
        <v>2288.06</v>
      </c>
      <c r="T9">
        <v>3392.9799999999996</v>
      </c>
    </row>
    <row r="10" spans="3:20" x14ac:dyDescent="0.2">
      <c r="C10" t="s">
        <v>151</v>
      </c>
      <c r="D10">
        <v>43.519999999999996</v>
      </c>
      <c r="E10">
        <v>2283.14</v>
      </c>
      <c r="F10">
        <v>99.47999999999999</v>
      </c>
      <c r="G10">
        <v>462.04999999999995</v>
      </c>
      <c r="H10">
        <v>129.97</v>
      </c>
      <c r="I10">
        <v>11.3</v>
      </c>
      <c r="J10">
        <v>83.4</v>
      </c>
      <c r="K10">
        <v>191.7</v>
      </c>
      <c r="L10">
        <v>3304.5600000000004</v>
      </c>
      <c r="R10" t="s">
        <v>151</v>
      </c>
      <c r="S10">
        <v>2283.14</v>
      </c>
      <c r="T10">
        <v>3304.5600000000004</v>
      </c>
    </row>
    <row r="11" spans="3:20" x14ac:dyDescent="0.2">
      <c r="C11" t="s">
        <v>152</v>
      </c>
      <c r="D11">
        <v>46.53</v>
      </c>
      <c r="E11">
        <v>2441.2399999999998</v>
      </c>
      <c r="F11">
        <v>106.36999999999999</v>
      </c>
      <c r="G11">
        <v>642.41</v>
      </c>
      <c r="H11">
        <v>163.5</v>
      </c>
      <c r="I11">
        <v>12.07</v>
      </c>
      <c r="J11">
        <v>93.490000000000009</v>
      </c>
      <c r="K11">
        <v>174.29</v>
      </c>
      <c r="L11">
        <v>3679.9000000000005</v>
      </c>
      <c r="R11" t="s">
        <v>152</v>
      </c>
      <c r="S11">
        <v>2441.2399999999998</v>
      </c>
      <c r="T11">
        <v>3679.9000000000005</v>
      </c>
    </row>
    <row r="12" spans="3:20" x14ac:dyDescent="0.2">
      <c r="C12" t="s">
        <v>153</v>
      </c>
      <c r="D12">
        <v>52.570000000000007</v>
      </c>
      <c r="E12">
        <v>2306.7999999999997</v>
      </c>
      <c r="F12">
        <v>100.66</v>
      </c>
      <c r="G12">
        <v>518.72</v>
      </c>
      <c r="H12">
        <v>159.99</v>
      </c>
      <c r="I12">
        <v>9.7399999999999984</v>
      </c>
      <c r="J12">
        <v>106.7</v>
      </c>
      <c r="K12">
        <v>214.5</v>
      </c>
      <c r="L12">
        <v>3469.6800000000003</v>
      </c>
      <c r="R12" t="s">
        <v>153</v>
      </c>
      <c r="S12">
        <v>2306.7999999999997</v>
      </c>
      <c r="T12">
        <v>3469.6800000000003</v>
      </c>
    </row>
    <row r="13" spans="3:20" x14ac:dyDescent="0.2">
      <c r="C13" t="s">
        <v>154</v>
      </c>
      <c r="D13">
        <v>58.05</v>
      </c>
      <c r="E13">
        <v>2547.36</v>
      </c>
      <c r="F13">
        <v>111.17</v>
      </c>
      <c r="G13">
        <v>638.72</v>
      </c>
      <c r="H13">
        <v>188.37</v>
      </c>
      <c r="I13">
        <v>10.760000000000002</v>
      </c>
      <c r="J13">
        <v>117.6</v>
      </c>
      <c r="K13">
        <v>191.2</v>
      </c>
      <c r="L13">
        <v>3863.2299999999996</v>
      </c>
      <c r="R13" t="s">
        <v>154</v>
      </c>
      <c r="S13">
        <v>2547.36</v>
      </c>
      <c r="T13">
        <v>3863.2299999999996</v>
      </c>
    </row>
    <row r="14" spans="3:20" x14ac:dyDescent="0.2">
      <c r="C14" t="s">
        <v>155</v>
      </c>
      <c r="D14">
        <v>61.19</v>
      </c>
      <c r="E14">
        <v>2273.79</v>
      </c>
      <c r="F14">
        <v>108.42000000000002</v>
      </c>
      <c r="G14">
        <v>476.09</v>
      </c>
      <c r="H14">
        <v>171.55999999999997</v>
      </c>
      <c r="I14">
        <v>9.2100000000000009</v>
      </c>
      <c r="J14">
        <v>122.98</v>
      </c>
      <c r="K14">
        <v>238.4</v>
      </c>
      <c r="L14">
        <v>3461.64</v>
      </c>
      <c r="R14" t="s">
        <v>155</v>
      </c>
      <c r="S14">
        <v>2273.79</v>
      </c>
      <c r="T14">
        <v>3461.64</v>
      </c>
    </row>
    <row r="15" spans="3:20" x14ac:dyDescent="0.2">
      <c r="C15" t="s">
        <v>157</v>
      </c>
      <c r="D15">
        <v>71.37</v>
      </c>
      <c r="E15">
        <v>2652.24</v>
      </c>
      <c r="F15">
        <v>126.45</v>
      </c>
      <c r="G15">
        <v>737.7600000000001</v>
      </c>
      <c r="H15">
        <v>194.68000000000004</v>
      </c>
      <c r="I15">
        <v>10.76</v>
      </c>
      <c r="J15">
        <v>137.5</v>
      </c>
      <c r="K15">
        <v>228.09999999999997</v>
      </c>
      <c r="L15">
        <v>4158.8599999999997</v>
      </c>
      <c r="R15" t="s">
        <v>157</v>
      </c>
      <c r="S15">
        <v>2652.24</v>
      </c>
      <c r="T15">
        <v>4158.8599999999997</v>
      </c>
    </row>
    <row r="16" spans="3:20" x14ac:dyDescent="0.2">
      <c r="C16" t="s">
        <v>158</v>
      </c>
      <c r="D16">
        <v>79.11</v>
      </c>
      <c r="E16">
        <v>2618.1799999999998</v>
      </c>
      <c r="F16">
        <v>129.51</v>
      </c>
      <c r="G16">
        <v>485.65</v>
      </c>
      <c r="H16">
        <v>195.14</v>
      </c>
      <c r="I16">
        <v>8.74</v>
      </c>
      <c r="J16">
        <v>157.64000000000001</v>
      </c>
      <c r="K16">
        <v>344.19000000000005</v>
      </c>
      <c r="L16">
        <v>4018.1600000000003</v>
      </c>
      <c r="R16" t="s">
        <v>158</v>
      </c>
      <c r="S16">
        <v>2618.1799999999998</v>
      </c>
      <c r="T16">
        <v>4018.1600000000003</v>
      </c>
    </row>
    <row r="17" spans="3:20" x14ac:dyDescent="0.2">
      <c r="C17" t="s">
        <v>156</v>
      </c>
      <c r="D17">
        <v>82.41</v>
      </c>
      <c r="E17">
        <v>2727.51</v>
      </c>
      <c r="F17">
        <v>134.91</v>
      </c>
      <c r="G17">
        <v>705.73</v>
      </c>
      <c r="H17">
        <v>212.45000000000002</v>
      </c>
      <c r="I17">
        <v>9.09</v>
      </c>
      <c r="J17">
        <v>168.26</v>
      </c>
      <c r="K17">
        <v>308.42</v>
      </c>
      <c r="L17">
        <v>4348.78</v>
      </c>
      <c r="R17" t="s">
        <v>156</v>
      </c>
      <c r="S17">
        <v>2727.51</v>
      </c>
      <c r="T17">
        <v>4348.78</v>
      </c>
    </row>
    <row r="18" spans="3:20" x14ac:dyDescent="0.2">
      <c r="C18" t="s">
        <v>159</v>
      </c>
      <c r="D18">
        <v>83.070000000000007</v>
      </c>
      <c r="E18">
        <v>2525.59</v>
      </c>
      <c r="F18">
        <v>121.91000000000001</v>
      </c>
      <c r="G18">
        <v>585.44000000000005</v>
      </c>
      <c r="H18">
        <v>198.97</v>
      </c>
      <c r="I18">
        <v>7.25</v>
      </c>
      <c r="J18">
        <v>199</v>
      </c>
      <c r="K18">
        <v>392.6</v>
      </c>
      <c r="L18">
        <v>4113.83</v>
      </c>
      <c r="R18" t="s">
        <v>159</v>
      </c>
      <c r="S18">
        <v>2525.59</v>
      </c>
      <c r="T18">
        <v>4113.83</v>
      </c>
    </row>
    <row r="19" spans="3:20" x14ac:dyDescent="0.2">
      <c r="C19" t="s">
        <v>160</v>
      </c>
      <c r="D19">
        <v>95.039999999999992</v>
      </c>
      <c r="E19">
        <v>2889.11</v>
      </c>
      <c r="F19">
        <v>139.47</v>
      </c>
      <c r="G19">
        <v>625.4</v>
      </c>
      <c r="H19">
        <v>218.75999999999996</v>
      </c>
      <c r="I19">
        <v>8.2799999999999994</v>
      </c>
      <c r="J19">
        <v>228.31</v>
      </c>
      <c r="K19">
        <v>370.09999999999997</v>
      </c>
      <c r="L19">
        <v>4574.47</v>
      </c>
      <c r="R19" t="s">
        <v>160</v>
      </c>
      <c r="S19">
        <v>2889.11</v>
      </c>
      <c r="T19">
        <v>4574.47</v>
      </c>
    </row>
    <row r="20" spans="3:20" x14ac:dyDescent="0.2">
      <c r="C20" t="s">
        <v>161</v>
      </c>
      <c r="D20">
        <v>92.22</v>
      </c>
      <c r="E20">
        <v>2722.72</v>
      </c>
      <c r="F20">
        <v>131.71</v>
      </c>
      <c r="G20">
        <v>458.37</v>
      </c>
      <c r="H20">
        <v>211.92000000000002</v>
      </c>
      <c r="I20">
        <v>7.660000000000001</v>
      </c>
      <c r="J20">
        <v>266.29000000000002</v>
      </c>
      <c r="K20">
        <v>462.79999999999995</v>
      </c>
      <c r="L20">
        <v>4353.6900000000005</v>
      </c>
      <c r="R20" t="s">
        <v>161</v>
      </c>
      <c r="S20">
        <v>2722.72</v>
      </c>
      <c r="T20">
        <v>4353.6900000000005</v>
      </c>
    </row>
    <row r="21" spans="3:20" x14ac:dyDescent="0.2">
      <c r="C21" t="s">
        <v>162</v>
      </c>
      <c r="D21">
        <v>102.72</v>
      </c>
      <c r="E21">
        <v>3032.53</v>
      </c>
      <c r="F21">
        <v>146.69</v>
      </c>
      <c r="G21">
        <v>695.87</v>
      </c>
      <c r="H21">
        <v>221.34000000000003</v>
      </c>
      <c r="I21">
        <v>8.5300000000000011</v>
      </c>
      <c r="J21">
        <v>317.85999999999996</v>
      </c>
      <c r="K21">
        <v>423.07</v>
      </c>
      <c r="L21">
        <v>4948.6100000000006</v>
      </c>
      <c r="R21" t="s">
        <v>162</v>
      </c>
      <c r="S21">
        <v>3032.53</v>
      </c>
      <c r="T21">
        <v>4948.6100000000006</v>
      </c>
    </row>
    <row r="22" spans="3:20" x14ac:dyDescent="0.2">
      <c r="C22" t="s">
        <v>163</v>
      </c>
      <c r="D22">
        <v>93.97</v>
      </c>
      <c r="E22">
        <v>2774.38</v>
      </c>
      <c r="F22">
        <v>134.19999999999999</v>
      </c>
      <c r="G22">
        <v>555.80999999999995</v>
      </c>
      <c r="H22">
        <v>212.34</v>
      </c>
      <c r="I22">
        <v>7.7899999999999991</v>
      </c>
      <c r="J22">
        <v>391.40000000000003</v>
      </c>
      <c r="K22">
        <v>508.8</v>
      </c>
      <c r="L22">
        <v>4678.6899999999996</v>
      </c>
      <c r="R22" t="s">
        <v>163</v>
      </c>
      <c r="S22">
        <v>2774.38</v>
      </c>
      <c r="T22">
        <v>4678.6899999999996</v>
      </c>
    </row>
    <row r="23" spans="3:20" x14ac:dyDescent="0.2">
      <c r="C23" t="s">
        <v>164</v>
      </c>
      <c r="D23">
        <v>104.35000000000001</v>
      </c>
      <c r="E23">
        <v>3080.64</v>
      </c>
      <c r="F23">
        <v>149.01000000000002</v>
      </c>
      <c r="G23">
        <v>725.2700000000001</v>
      </c>
      <c r="H23">
        <v>232.17000000000002</v>
      </c>
      <c r="I23">
        <v>8.67</v>
      </c>
      <c r="J23">
        <v>442.70000000000005</v>
      </c>
      <c r="K23">
        <v>482.81</v>
      </c>
      <c r="L23">
        <v>5225.62</v>
      </c>
      <c r="R23" t="s">
        <v>164</v>
      </c>
      <c r="S23">
        <v>3080.64</v>
      </c>
      <c r="T23">
        <v>5225.62</v>
      </c>
    </row>
    <row r="24" spans="3:20" x14ac:dyDescent="0.2">
      <c r="C24" t="s">
        <v>165</v>
      </c>
      <c r="D24">
        <v>92.09</v>
      </c>
      <c r="E24">
        <v>2718.83</v>
      </c>
      <c r="F24">
        <v>131.52000000000001</v>
      </c>
      <c r="G24">
        <v>545.19999999999993</v>
      </c>
      <c r="H24">
        <v>236.38</v>
      </c>
      <c r="I24">
        <v>7.65</v>
      </c>
      <c r="J24">
        <v>559.11</v>
      </c>
      <c r="K24">
        <v>588.01</v>
      </c>
      <c r="L24">
        <v>4878.79</v>
      </c>
      <c r="R24" t="s">
        <v>165</v>
      </c>
      <c r="S24">
        <v>2718.83</v>
      </c>
      <c r="T24">
        <v>4878.79</v>
      </c>
    </row>
    <row r="25" spans="3:20" x14ac:dyDescent="0.2">
      <c r="D25">
        <f>AVERAGE(D4:D24)</f>
        <v>64.259047619047607</v>
      </c>
      <c r="E25">
        <f t="shared" ref="E25:L25" si="0">AVERAGE(E4:E24)</f>
        <v>2483.9785714285713</v>
      </c>
      <c r="F25">
        <f t="shared" si="0"/>
        <v>112.36857142857144</v>
      </c>
      <c r="G25">
        <f t="shared" si="0"/>
        <v>569.59238095238106</v>
      </c>
      <c r="H25">
        <f t="shared" si="0"/>
        <v>170.49333333333334</v>
      </c>
      <c r="I25">
        <f t="shared" si="0"/>
        <v>9.5980952380952385</v>
      </c>
      <c r="J25">
        <f t="shared" si="0"/>
        <v>170.31333333333336</v>
      </c>
      <c r="K25">
        <f t="shared" si="0"/>
        <v>278.57238095238097</v>
      </c>
      <c r="L25">
        <f t="shared" si="0"/>
        <v>3859.1757142857145</v>
      </c>
      <c r="S25">
        <v>2483.9785714285713</v>
      </c>
      <c r="T25">
        <v>3859.1757142857145</v>
      </c>
    </row>
    <row r="27" spans="3:20" x14ac:dyDescent="0.2">
      <c r="D27" t="s">
        <v>0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8</v>
      </c>
      <c r="L27" t="s">
        <v>7</v>
      </c>
      <c r="S27" t="s">
        <v>1</v>
      </c>
      <c r="T27" t="s">
        <v>7</v>
      </c>
    </row>
    <row r="28" spans="3:20" x14ac:dyDescent="0.2">
      <c r="C28" t="s">
        <v>145</v>
      </c>
      <c r="D28" s="1">
        <f>100*D4/D$25</f>
        <v>40.025492055963966</v>
      </c>
      <c r="E28" s="1">
        <f t="shared" ref="E28:L28" si="1">100*E4/E$25</f>
        <v>80.768812705423628</v>
      </c>
      <c r="F28" s="1">
        <f t="shared" si="1"/>
        <v>64.493122123623777</v>
      </c>
      <c r="G28" s="1">
        <f t="shared" si="1"/>
        <v>74.523468746237896</v>
      </c>
      <c r="H28" s="1">
        <f t="shared" si="1"/>
        <v>45.356612184249627</v>
      </c>
      <c r="I28" s="1">
        <f t="shared" si="1"/>
        <v>105.75014883905537</v>
      </c>
      <c r="J28" s="1">
        <f t="shared" si="1"/>
        <v>0</v>
      </c>
      <c r="K28" s="1">
        <f t="shared" si="1"/>
        <v>34.745009418771218</v>
      </c>
      <c r="L28" s="1">
        <f t="shared" si="1"/>
        <v>70.30568703975645</v>
      </c>
      <c r="R28" t="s">
        <v>145</v>
      </c>
      <c r="S28" s="1">
        <v>80.768812705423628</v>
      </c>
      <c r="T28" s="1">
        <v>70.30568703975645</v>
      </c>
    </row>
    <row r="29" spans="3:20" x14ac:dyDescent="0.2">
      <c r="C29" t="s">
        <v>146</v>
      </c>
      <c r="D29" s="1">
        <f t="shared" ref="D29:L48" si="2">100*D5/D$25</f>
        <v>40.788030590467166</v>
      </c>
      <c r="E29" s="1">
        <f t="shared" si="2"/>
        <v>82.252319867033592</v>
      </c>
      <c r="F29" s="1">
        <f t="shared" si="2"/>
        <v>65.685626382567563</v>
      </c>
      <c r="G29" s="1">
        <f t="shared" si="2"/>
        <v>99.632652924731445</v>
      </c>
      <c r="H29" s="1">
        <f t="shared" si="2"/>
        <v>55.503636505826229</v>
      </c>
      <c r="I29" s="1">
        <f t="shared" si="2"/>
        <v>107.83389561420918</v>
      </c>
      <c r="J29" s="1">
        <f t="shared" si="2"/>
        <v>0</v>
      </c>
      <c r="K29" s="1">
        <f t="shared" si="2"/>
        <v>31.873224365044905</v>
      </c>
      <c r="L29" s="1">
        <f t="shared" si="2"/>
        <v>75.260112910862162</v>
      </c>
      <c r="R29" t="s">
        <v>146</v>
      </c>
      <c r="S29" s="1">
        <v>82.252319867033592</v>
      </c>
      <c r="T29" s="1">
        <v>75.260112910862162</v>
      </c>
    </row>
    <row r="30" spans="3:20" x14ac:dyDescent="0.2">
      <c r="C30" t="s">
        <v>147</v>
      </c>
      <c r="D30" s="1">
        <f t="shared" si="2"/>
        <v>46.188048375622486</v>
      </c>
      <c r="E30" s="1">
        <f t="shared" si="2"/>
        <v>78.342060691804917</v>
      </c>
      <c r="F30" s="1">
        <f t="shared" si="2"/>
        <v>69.610211294464648</v>
      </c>
      <c r="G30" s="1">
        <f t="shared" si="2"/>
        <v>84.546425848392801</v>
      </c>
      <c r="H30" s="1">
        <f t="shared" si="2"/>
        <v>56.582857589739575</v>
      </c>
      <c r="I30" s="1">
        <f t="shared" si="2"/>
        <v>104.18733875769001</v>
      </c>
      <c r="J30" s="1">
        <f t="shared" si="2"/>
        <v>17.503033624300308</v>
      </c>
      <c r="K30" s="1">
        <f t="shared" si="2"/>
        <v>43.180878014092258</v>
      </c>
      <c r="L30" s="1">
        <f t="shared" si="2"/>
        <v>72.348092098127537</v>
      </c>
      <c r="R30" t="s">
        <v>147</v>
      </c>
      <c r="S30" s="1">
        <v>78.342060691804917</v>
      </c>
      <c r="T30" s="1">
        <v>72.348092098127537</v>
      </c>
    </row>
    <row r="31" spans="3:20" x14ac:dyDescent="0.2">
      <c r="C31" t="s">
        <v>148</v>
      </c>
      <c r="D31" s="1">
        <f t="shared" si="2"/>
        <v>52.335042684372794</v>
      </c>
      <c r="E31" s="1">
        <f t="shared" si="2"/>
        <v>88.753986260521003</v>
      </c>
      <c r="F31" s="1">
        <f t="shared" si="2"/>
        <v>78.856568944036184</v>
      </c>
      <c r="G31" s="1">
        <f t="shared" si="2"/>
        <v>99.604562661351792</v>
      </c>
      <c r="H31" s="1">
        <f t="shared" si="2"/>
        <v>68.202080237741455</v>
      </c>
      <c r="I31" s="1">
        <f t="shared" si="2"/>
        <v>117.9400674737051</v>
      </c>
      <c r="J31" s="1">
        <f t="shared" si="2"/>
        <v>21.554389947939089</v>
      </c>
      <c r="K31" s="1">
        <f t="shared" si="2"/>
        <v>43.281390490972676</v>
      </c>
      <c r="L31" s="1">
        <f t="shared" si="2"/>
        <v>82.377435892120559</v>
      </c>
      <c r="R31" t="s">
        <v>148</v>
      </c>
      <c r="S31" s="1">
        <v>88.753986260521003</v>
      </c>
      <c r="T31" s="1">
        <v>82.377435892120559</v>
      </c>
    </row>
    <row r="32" spans="3:20" x14ac:dyDescent="0.2">
      <c r="C32" t="s">
        <v>149</v>
      </c>
      <c r="D32" s="1">
        <f t="shared" si="2"/>
        <v>56.334479487787547</v>
      </c>
      <c r="E32" s="1">
        <f t="shared" si="2"/>
        <v>83.792590803348332</v>
      </c>
      <c r="F32" s="1">
        <f t="shared" si="2"/>
        <v>74.246739047522169</v>
      </c>
      <c r="G32" s="1">
        <f t="shared" si="2"/>
        <v>79.312858652469913</v>
      </c>
      <c r="H32" s="1">
        <f t="shared" si="2"/>
        <v>67.691796355673731</v>
      </c>
      <c r="I32" s="1">
        <f t="shared" si="2"/>
        <v>110.3343917443937</v>
      </c>
      <c r="J32" s="1">
        <f t="shared" si="2"/>
        <v>30.490859983559702</v>
      </c>
      <c r="K32" s="1">
        <f t="shared" si="2"/>
        <v>54.46340354391949</v>
      </c>
      <c r="L32" s="1">
        <f t="shared" si="2"/>
        <v>77.281529031180966</v>
      </c>
      <c r="R32" t="s">
        <v>149</v>
      </c>
      <c r="S32" s="1">
        <v>83.792590803348332</v>
      </c>
      <c r="T32" s="1">
        <v>77.281529031180966</v>
      </c>
    </row>
    <row r="33" spans="3:20" x14ac:dyDescent="0.2">
      <c r="C33" t="s">
        <v>150</v>
      </c>
      <c r="D33" s="1">
        <f t="shared" si="2"/>
        <v>61.921241403841606</v>
      </c>
      <c r="E33" s="1">
        <f t="shared" si="2"/>
        <v>92.112710887199981</v>
      </c>
      <c r="F33" s="1">
        <f t="shared" si="2"/>
        <v>81.624246739047507</v>
      </c>
      <c r="G33" s="1">
        <f t="shared" si="2"/>
        <v>107.14679837879048</v>
      </c>
      <c r="H33" s="1">
        <f t="shared" si="2"/>
        <v>77.832955345272524</v>
      </c>
      <c r="I33" s="1">
        <f t="shared" si="2"/>
        <v>121.37824965270885</v>
      </c>
      <c r="J33" s="1">
        <f t="shared" si="2"/>
        <v>38.687517125298463</v>
      </c>
      <c r="K33" s="1">
        <f t="shared" si="2"/>
        <v>54.876222645392666</v>
      </c>
      <c r="L33" s="1">
        <f t="shared" si="2"/>
        <v>87.919811151382049</v>
      </c>
      <c r="R33" t="s">
        <v>150</v>
      </c>
      <c r="S33" s="1">
        <v>92.112710887199981</v>
      </c>
      <c r="T33" s="1">
        <v>87.919811151382049</v>
      </c>
    </row>
    <row r="34" spans="3:20" x14ac:dyDescent="0.2">
      <c r="C34" t="s">
        <v>151</v>
      </c>
      <c r="D34" s="1">
        <f t="shared" si="2"/>
        <v>67.725871472610876</v>
      </c>
      <c r="E34" s="1">
        <f t="shared" si="2"/>
        <v>91.914641545677014</v>
      </c>
      <c r="F34" s="1">
        <f t="shared" si="2"/>
        <v>88.530092298304027</v>
      </c>
      <c r="G34" s="1">
        <f t="shared" si="2"/>
        <v>81.119413716074291</v>
      </c>
      <c r="H34" s="1">
        <f t="shared" si="2"/>
        <v>76.231719715335885</v>
      </c>
      <c r="I34" s="1">
        <f t="shared" si="2"/>
        <v>117.73169279618972</v>
      </c>
      <c r="J34" s="1">
        <f t="shared" si="2"/>
        <v>48.968567737894851</v>
      </c>
      <c r="K34" s="1">
        <f t="shared" si="2"/>
        <v>68.815149349916751</v>
      </c>
      <c r="L34" s="1">
        <f t="shared" si="2"/>
        <v>85.628648308687687</v>
      </c>
      <c r="R34" t="s">
        <v>151</v>
      </c>
      <c r="S34" s="1">
        <v>91.914641545677014</v>
      </c>
      <c r="T34" s="1">
        <v>85.628648308687687</v>
      </c>
    </row>
    <row r="35" spans="3:20" x14ac:dyDescent="0.2">
      <c r="C35" t="s">
        <v>152</v>
      </c>
      <c r="D35" s="1">
        <f t="shared" si="2"/>
        <v>72.410036755987676</v>
      </c>
      <c r="E35" s="1">
        <f t="shared" si="2"/>
        <v>98.279430751933091</v>
      </c>
      <c r="F35" s="1">
        <f t="shared" si="2"/>
        <v>94.661700017798537</v>
      </c>
      <c r="G35" s="1">
        <f t="shared" si="2"/>
        <v>112.784163110796</v>
      </c>
      <c r="H35" s="1">
        <f t="shared" si="2"/>
        <v>95.898177836865557</v>
      </c>
      <c r="I35" s="1">
        <f t="shared" si="2"/>
        <v>125.75411788053185</v>
      </c>
      <c r="J35" s="1">
        <f t="shared" si="2"/>
        <v>54.892942419853597</v>
      </c>
      <c r="K35" s="1">
        <f t="shared" si="2"/>
        <v>62.565427126744865</v>
      </c>
      <c r="L35" s="1">
        <f t="shared" si="2"/>
        <v>95.354559430344679</v>
      </c>
      <c r="R35" t="s">
        <v>152</v>
      </c>
      <c r="S35" s="1">
        <v>98.279430751933091</v>
      </c>
      <c r="T35" s="1">
        <v>95.354559430344679</v>
      </c>
    </row>
    <row r="36" spans="3:20" x14ac:dyDescent="0.2">
      <c r="C36" t="s">
        <v>153</v>
      </c>
      <c r="D36" s="1">
        <f t="shared" si="2"/>
        <v>81.80949134455777</v>
      </c>
      <c r="E36" s="1">
        <f t="shared" si="2"/>
        <v>92.867145736821968</v>
      </c>
      <c r="F36" s="1">
        <f t="shared" si="2"/>
        <v>89.580207989015733</v>
      </c>
      <c r="G36" s="1">
        <f t="shared" si="2"/>
        <v>91.068633876857618</v>
      </c>
      <c r="H36" s="1">
        <f t="shared" si="2"/>
        <v>93.839446312661295</v>
      </c>
      <c r="I36" s="1">
        <f t="shared" si="2"/>
        <v>101.47846794999006</v>
      </c>
      <c r="J36" s="1">
        <f t="shared" si="2"/>
        <v>62.649234743805522</v>
      </c>
      <c r="K36" s="1">
        <f t="shared" si="2"/>
        <v>76.999736753036743</v>
      </c>
      <c r="L36" s="1">
        <f t="shared" si="2"/>
        <v>89.907282199048424</v>
      </c>
      <c r="R36" t="s">
        <v>153</v>
      </c>
      <c r="S36" s="1">
        <v>92.867145736821968</v>
      </c>
      <c r="T36" s="1">
        <v>89.907282199048424</v>
      </c>
    </row>
    <row r="37" spans="3:20" x14ac:dyDescent="0.2">
      <c r="C37" t="s">
        <v>154</v>
      </c>
      <c r="D37" s="1">
        <f t="shared" si="2"/>
        <v>90.33747332226703</v>
      </c>
      <c r="E37" s="1">
        <f t="shared" si="2"/>
        <v>102.55160931339988</v>
      </c>
      <c r="F37" s="1">
        <f t="shared" si="2"/>
        <v>98.933357064761353</v>
      </c>
      <c r="G37" s="1">
        <f t="shared" si="2"/>
        <v>112.1363314116026</v>
      </c>
      <c r="H37" s="1">
        <f t="shared" si="2"/>
        <v>110.48525846562914</v>
      </c>
      <c r="I37" s="1">
        <f t="shared" si="2"/>
        <v>112.10557650327448</v>
      </c>
      <c r="J37" s="1">
        <f t="shared" si="2"/>
        <v>69.049203428974039</v>
      </c>
      <c r="K37" s="1">
        <f t="shared" si="2"/>
        <v>68.635662784058852</v>
      </c>
      <c r="L37" s="1">
        <f t="shared" si="2"/>
        <v>100.10505574284366</v>
      </c>
      <c r="R37" t="s">
        <v>154</v>
      </c>
      <c r="S37" s="1">
        <v>102.55160931339988</v>
      </c>
      <c r="T37" s="1">
        <v>100.10505574284366</v>
      </c>
    </row>
    <row r="38" spans="3:20" x14ac:dyDescent="0.2">
      <c r="C38" t="s">
        <v>155</v>
      </c>
      <c r="D38" s="1">
        <f t="shared" si="2"/>
        <v>95.223944747450815</v>
      </c>
      <c r="E38" s="1">
        <f t="shared" si="2"/>
        <v>91.538229280790901</v>
      </c>
      <c r="F38" s="1">
        <f t="shared" si="2"/>
        <v>96.486053548272267</v>
      </c>
      <c r="G38" s="1">
        <f t="shared" si="2"/>
        <v>83.584334327639468</v>
      </c>
      <c r="H38" s="1">
        <f t="shared" si="2"/>
        <v>100.62563541096424</v>
      </c>
      <c r="I38" s="1">
        <f t="shared" si="2"/>
        <v>95.956538995832517</v>
      </c>
      <c r="J38" s="1">
        <f t="shared" si="2"/>
        <v>72.208087055231516</v>
      </c>
      <c r="K38" s="1">
        <f t="shared" si="2"/>
        <v>85.579194601044094</v>
      </c>
      <c r="L38" s="1">
        <f t="shared" si="2"/>
        <v>89.698947554677659</v>
      </c>
      <c r="R38" t="s">
        <v>155</v>
      </c>
      <c r="S38" s="1">
        <v>91.538229280790901</v>
      </c>
      <c r="T38" s="1">
        <v>89.698947554677659</v>
      </c>
    </row>
    <row r="39" spans="3:20" x14ac:dyDescent="0.2">
      <c r="C39" t="s">
        <v>157</v>
      </c>
      <c r="D39" s="1">
        <f t="shared" si="2"/>
        <v>111.06607185202753</v>
      </c>
      <c r="E39" s="1">
        <f t="shared" si="2"/>
        <v>106.77386795952347</v>
      </c>
      <c r="F39" s="1">
        <f t="shared" si="2"/>
        <v>112.53146533092628</v>
      </c>
      <c r="G39" s="1">
        <f t="shared" si="2"/>
        <v>129.52420444361215</v>
      </c>
      <c r="H39" s="1">
        <f t="shared" si="2"/>
        <v>114.18628294361463</v>
      </c>
      <c r="I39" s="1">
        <f t="shared" si="2"/>
        <v>112.10557650327445</v>
      </c>
      <c r="J39" s="1">
        <f t="shared" si="2"/>
        <v>80.733549927584434</v>
      </c>
      <c r="K39" s="1">
        <f t="shared" si="2"/>
        <v>81.881771344371458</v>
      </c>
      <c r="L39" s="1">
        <f t="shared" si="2"/>
        <v>107.76549988654125</v>
      </c>
      <c r="R39" t="s">
        <v>157</v>
      </c>
      <c r="S39" s="1">
        <v>106.77386795952347</v>
      </c>
      <c r="T39" s="1">
        <v>107.76549988654125</v>
      </c>
    </row>
    <row r="40" spans="3:20" x14ac:dyDescent="0.2">
      <c r="C40" t="s">
        <v>158</v>
      </c>
      <c r="D40" s="1">
        <f t="shared" si="2"/>
        <v>123.11106829499647</v>
      </c>
      <c r="E40" s="1">
        <f t="shared" si="2"/>
        <v>105.40268060743564</v>
      </c>
      <c r="F40" s="1">
        <f t="shared" si="2"/>
        <v>115.25464669836506</v>
      </c>
      <c r="G40" s="1">
        <f t="shared" si="2"/>
        <v>85.262727564574149</v>
      </c>
      <c r="H40" s="1">
        <f t="shared" si="2"/>
        <v>114.45608821459294</v>
      </c>
      <c r="I40" s="1">
        <f t="shared" si="2"/>
        <v>91.059734074221069</v>
      </c>
      <c r="J40" s="1">
        <f t="shared" si="2"/>
        <v>92.55881316788664</v>
      </c>
      <c r="K40" s="1">
        <f t="shared" si="2"/>
        <v>123.55496220525744</v>
      </c>
      <c r="L40" s="1">
        <f t="shared" si="2"/>
        <v>104.11964361005293</v>
      </c>
      <c r="R40" t="s">
        <v>158</v>
      </c>
      <c r="S40" s="1">
        <v>105.40268060743564</v>
      </c>
      <c r="T40" s="1">
        <v>104.11964361005293</v>
      </c>
    </row>
    <row r="41" spans="3:20" x14ac:dyDescent="0.2">
      <c r="C41" t="s">
        <v>156</v>
      </c>
      <c r="D41" s="1">
        <f t="shared" si="2"/>
        <v>128.24653189471189</v>
      </c>
      <c r="E41" s="1">
        <f t="shared" si="2"/>
        <v>109.80408733684729</v>
      </c>
      <c r="F41" s="1">
        <f t="shared" si="2"/>
        <v>120.06026087619821</v>
      </c>
      <c r="G41" s="1">
        <f t="shared" si="2"/>
        <v>123.90088484329644</v>
      </c>
      <c r="H41" s="1">
        <f t="shared" si="2"/>
        <v>124.60897786814733</v>
      </c>
      <c r="I41" s="1">
        <f t="shared" si="2"/>
        <v>94.706290930740224</v>
      </c>
      <c r="J41" s="1">
        <f t="shared" si="2"/>
        <v>98.794378987748061</v>
      </c>
      <c r="K41" s="1">
        <f t="shared" si="2"/>
        <v>110.71449328378364</v>
      </c>
      <c r="L41" s="1">
        <f t="shared" si="2"/>
        <v>112.68675805307053</v>
      </c>
      <c r="R41" t="s">
        <v>156</v>
      </c>
      <c r="S41" s="1">
        <v>109.80408733684729</v>
      </c>
      <c r="T41" s="1">
        <v>112.68675805307053</v>
      </c>
    </row>
    <row r="42" spans="3:20" x14ac:dyDescent="0.2">
      <c r="C42" t="s">
        <v>159</v>
      </c>
      <c r="D42" s="1">
        <f t="shared" si="2"/>
        <v>129.27362461465501</v>
      </c>
      <c r="E42" s="1">
        <f t="shared" si="2"/>
        <v>101.67519273515703</v>
      </c>
      <c r="F42" s="1">
        <f t="shared" si="2"/>
        <v>108.49118970734064</v>
      </c>
      <c r="G42" s="1">
        <f t="shared" si="2"/>
        <v>102.78227370617584</v>
      </c>
      <c r="H42" s="1">
        <f t="shared" si="2"/>
        <v>116.70251036208649</v>
      </c>
      <c r="I42" s="1">
        <f t="shared" si="2"/>
        <v>75.535820599325262</v>
      </c>
      <c r="J42" s="1">
        <f t="shared" si="2"/>
        <v>116.84346498610402</v>
      </c>
      <c r="K42" s="1">
        <f t="shared" si="2"/>
        <v>140.93285151161876</v>
      </c>
      <c r="L42" s="1">
        <f t="shared" si="2"/>
        <v>106.59867040444979</v>
      </c>
      <c r="R42" t="s">
        <v>159</v>
      </c>
      <c r="S42" s="1">
        <v>101.67519273515703</v>
      </c>
      <c r="T42" s="1">
        <v>106.59867040444979</v>
      </c>
    </row>
    <row r="43" spans="3:20" x14ac:dyDescent="0.2">
      <c r="C43" t="s">
        <v>160</v>
      </c>
      <c r="D43" s="1">
        <f t="shared" si="2"/>
        <v>147.90135167180463</v>
      </c>
      <c r="E43" s="1">
        <f t="shared" si="2"/>
        <v>116.30977952995914</v>
      </c>
      <c r="F43" s="1">
        <f t="shared" si="2"/>
        <v>124.11833507081288</v>
      </c>
      <c r="G43" s="1">
        <f t="shared" si="2"/>
        <v>109.7978169852459</v>
      </c>
      <c r="H43" s="1">
        <f t="shared" si="2"/>
        <v>128.31000234613276</v>
      </c>
      <c r="I43" s="1">
        <f t="shared" si="2"/>
        <v>86.267116491367318</v>
      </c>
      <c r="J43" s="1">
        <f t="shared" si="2"/>
        <v>134.05292206521312</v>
      </c>
      <c r="K43" s="1">
        <f t="shared" si="2"/>
        <v>132.8559560480135</v>
      </c>
      <c r="L43" s="1">
        <f t="shared" si="2"/>
        <v>118.5348980888961</v>
      </c>
      <c r="R43" t="s">
        <v>160</v>
      </c>
      <c r="S43" s="1">
        <v>116.30977952995914</v>
      </c>
      <c r="T43" s="1">
        <v>118.5348980888961</v>
      </c>
    </row>
    <row r="44" spans="3:20" x14ac:dyDescent="0.2">
      <c r="C44" t="s">
        <v>161</v>
      </c>
      <c r="D44" s="1">
        <f t="shared" si="2"/>
        <v>143.51286459568416</v>
      </c>
      <c r="E44" s="1">
        <f t="shared" si="2"/>
        <v>109.61125153483611</v>
      </c>
      <c r="F44" s="1">
        <f t="shared" si="2"/>
        <v>117.21248951155634</v>
      </c>
      <c r="G44" s="1">
        <f t="shared" si="2"/>
        <v>80.473337658342118</v>
      </c>
      <c r="H44" s="1">
        <f t="shared" si="2"/>
        <v>124.29811527332447</v>
      </c>
      <c r="I44" s="1">
        <f t="shared" si="2"/>
        <v>79.807501488390557</v>
      </c>
      <c r="J44" s="1">
        <f t="shared" si="2"/>
        <v>156.35299643793792</v>
      </c>
      <c r="K44" s="1">
        <f t="shared" si="2"/>
        <v>166.1327653580671</v>
      </c>
      <c r="L44" s="1">
        <f t="shared" si="2"/>
        <v>112.81398729484424</v>
      </c>
      <c r="R44" t="s">
        <v>161</v>
      </c>
      <c r="S44" s="1">
        <v>109.61125153483611</v>
      </c>
      <c r="T44" s="1">
        <v>112.81398729484424</v>
      </c>
    </row>
    <row r="45" spans="3:20" x14ac:dyDescent="0.2">
      <c r="C45" t="s">
        <v>162</v>
      </c>
      <c r="D45" s="1">
        <f t="shared" si="2"/>
        <v>159.85297604932418</v>
      </c>
      <c r="E45" s="1">
        <f t="shared" si="2"/>
        <v>122.08358135134591</v>
      </c>
      <c r="F45" s="1">
        <f t="shared" si="2"/>
        <v>130.54361921228607</v>
      </c>
      <c r="G45" s="1">
        <f t="shared" si="2"/>
        <v>122.16982236252488</v>
      </c>
      <c r="H45" s="1">
        <f t="shared" si="2"/>
        <v>129.82325799640262</v>
      </c>
      <c r="I45" s="1">
        <f t="shared" si="2"/>
        <v>88.871799960309588</v>
      </c>
      <c r="J45" s="1">
        <f t="shared" si="2"/>
        <v>186.63248130895991</v>
      </c>
      <c r="K45" s="1">
        <f t="shared" si="2"/>
        <v>151.87076283499886</v>
      </c>
      <c r="L45" s="1">
        <f t="shared" si="2"/>
        <v>128.22971448751269</v>
      </c>
      <c r="R45" t="s">
        <v>162</v>
      </c>
      <c r="S45" s="1">
        <v>122.08358135134591</v>
      </c>
      <c r="T45" s="1">
        <v>128.22971448751269</v>
      </c>
    </row>
    <row r="46" spans="3:20" x14ac:dyDescent="0.2">
      <c r="C46" t="s">
        <v>163</v>
      </c>
      <c r="D46" s="1">
        <f t="shared" si="2"/>
        <v>146.23621650462417</v>
      </c>
      <c r="E46" s="1">
        <f t="shared" si="2"/>
        <v>111.69097962082719</v>
      </c>
      <c r="F46" s="1">
        <f t="shared" si="2"/>
        <v>119.42841160466828</v>
      </c>
      <c r="G46" s="1">
        <f t="shared" si="2"/>
        <v>97.580308056555026</v>
      </c>
      <c r="H46" s="1">
        <f t="shared" si="2"/>
        <v>124.54445921639164</v>
      </c>
      <c r="I46" s="1">
        <f t="shared" si="2"/>
        <v>81.161936892240504</v>
      </c>
      <c r="J46" s="1">
        <f t="shared" si="2"/>
        <v>229.81171957568401</v>
      </c>
      <c r="K46" s="1">
        <f t="shared" si="2"/>
        <v>182.64552941699344</v>
      </c>
      <c r="L46" s="1">
        <f t="shared" si="2"/>
        <v>121.23547478495591</v>
      </c>
      <c r="R46" t="s">
        <v>163</v>
      </c>
      <c r="S46" s="1">
        <v>111.69097962082719</v>
      </c>
      <c r="T46" s="1">
        <v>121.23547478495591</v>
      </c>
    </row>
    <row r="47" spans="3:20" x14ac:dyDescent="0.2">
      <c r="C47" t="s">
        <v>164</v>
      </c>
      <c r="D47" s="1">
        <f t="shared" si="2"/>
        <v>162.38958382736547</v>
      </c>
      <c r="E47" s="1">
        <f t="shared" si="2"/>
        <v>124.02039355066901</v>
      </c>
      <c r="F47" s="1">
        <f t="shared" si="2"/>
        <v>132.60825345165145</v>
      </c>
      <c r="G47" s="1">
        <f t="shared" si="2"/>
        <v>127.33140825853744</v>
      </c>
      <c r="H47" s="1">
        <f t="shared" si="2"/>
        <v>136.17541252834911</v>
      </c>
      <c r="I47" s="1">
        <f t="shared" si="2"/>
        <v>90.330422702917247</v>
      </c>
      <c r="J47" s="1">
        <f t="shared" si="2"/>
        <v>259.93267311230284</v>
      </c>
      <c r="K47" s="1">
        <f t="shared" si="2"/>
        <v>173.31581772370009</v>
      </c>
      <c r="L47" s="1">
        <f t="shared" si="2"/>
        <v>135.4076721786999</v>
      </c>
      <c r="R47" t="s">
        <v>164</v>
      </c>
      <c r="S47" s="1">
        <v>124.02039355066901</v>
      </c>
      <c r="T47" s="1">
        <v>135.4076721786999</v>
      </c>
    </row>
    <row r="48" spans="3:20" x14ac:dyDescent="0.2">
      <c r="C48" t="s">
        <v>165</v>
      </c>
      <c r="D48" s="1">
        <f t="shared" si="2"/>
        <v>143.31055845387718</v>
      </c>
      <c r="E48" s="1">
        <f t="shared" si="2"/>
        <v>109.45464792944499</v>
      </c>
      <c r="F48" s="1">
        <f t="shared" si="2"/>
        <v>117.04340308678074</v>
      </c>
      <c r="G48" s="1">
        <f t="shared" si="2"/>
        <v>95.717572466191328</v>
      </c>
      <c r="H48" s="1">
        <f t="shared" si="2"/>
        <v>138.64471729099867</v>
      </c>
      <c r="I48" s="1">
        <f t="shared" si="2"/>
        <v>79.70331414963286</v>
      </c>
      <c r="J48" s="1">
        <f t="shared" si="2"/>
        <v>328.28316436372171</v>
      </c>
      <c r="K48" s="1">
        <f t="shared" si="2"/>
        <v>211.07979118020108</v>
      </c>
      <c r="L48" s="1">
        <f t="shared" si="2"/>
        <v>126.42051985194469</v>
      </c>
      <c r="R48" t="s">
        <v>165</v>
      </c>
      <c r="S48" s="1">
        <v>109.45464792944499</v>
      </c>
      <c r="T48" s="1">
        <v>126.42051985194469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Sanli</dc:creator>
  <cp:lastModifiedBy>B Sanli</cp:lastModifiedBy>
  <dcterms:created xsi:type="dcterms:W3CDTF">2025-09-14T19:29:03Z</dcterms:created>
  <dcterms:modified xsi:type="dcterms:W3CDTF">2025-09-16T11:03:52Z</dcterms:modified>
</cp:coreProperties>
</file>