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pringeg\Desktop\"/>
    </mc:Choice>
  </mc:AlternateContent>
  <xr:revisionPtr revIDLastSave="1" documentId="11_9E32B93B5B80710BC44A10A601366FB3BE4E9E79" xr6:coauthVersionLast="40" xr6:coauthVersionMax="40" xr10:uidLastSave="{CC5483D8-8C91-4520-A7A0-DDF7AA319E9A}"/>
  <bookViews>
    <workbookView xWindow="0" yWindow="0" windowWidth="28800" windowHeight="12435" tabRatio="500" xr2:uid="{00000000-000D-0000-FFFF-FFFF00000000}"/>
  </bookViews>
  <sheets>
    <sheet name="Z-Tests" sheetId="5" r:id="rId1"/>
    <sheet name="ANOVA" sheetId="4" r:id="rId2"/>
  </sheets>
  <definedNames>
    <definedName name="grandmean" localSheetId="1">ANOVA!$L$14</definedName>
    <definedName name="grandmean">#REF!</definedName>
  </definedNames>
  <calcPr calcId="17902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E14" i="5"/>
  <c r="F14" i="5"/>
  <c r="K24" i="4"/>
  <c r="K23" i="4"/>
  <c r="J23" i="4"/>
  <c r="K22" i="4"/>
  <c r="J22" i="4"/>
  <c r="K21" i="4"/>
  <c r="J21" i="4"/>
  <c r="I22" i="4"/>
  <c r="I21" i="4"/>
  <c r="H21" i="4"/>
  <c r="G14" i="4"/>
  <c r="L14" i="4"/>
  <c r="G17" i="4"/>
  <c r="H14" i="4"/>
  <c r="H17" i="4"/>
  <c r="I14" i="4"/>
  <c r="I17" i="4"/>
  <c r="J14" i="4"/>
  <c r="J17" i="4"/>
  <c r="K14" i="4"/>
  <c r="K17" i="4"/>
  <c r="L17" i="4"/>
  <c r="O4" i="4"/>
  <c r="P4" i="4"/>
  <c r="Q4" i="4"/>
  <c r="O6" i="4"/>
  <c r="O5" i="4"/>
  <c r="P5" i="4"/>
  <c r="Q5" i="4"/>
  <c r="R4" i="4"/>
  <c r="S4" i="4"/>
  <c r="R8" i="4"/>
  <c r="P6" i="4"/>
  <c r="Q6" i="4"/>
  <c r="L15" i="4"/>
  <c r="I15" i="4"/>
  <c r="J15" i="4"/>
  <c r="K15" i="4"/>
  <c r="H15" i="4"/>
  <c r="G15" i="4"/>
  <c r="L16" i="4"/>
  <c r="H16" i="4"/>
  <c r="I16" i="4"/>
  <c r="J16" i="4"/>
  <c r="K16" i="4"/>
  <c r="G16" i="4"/>
  <c r="C14" i="5"/>
  <c r="B14" i="5"/>
  <c r="C22" i="5"/>
  <c r="C23" i="5"/>
  <c r="F13" i="5"/>
  <c r="E13" i="5"/>
  <c r="D13" i="5"/>
  <c r="C13" i="5"/>
  <c r="B13" i="5"/>
  <c r="M17" i="4"/>
  <c r="G13" i="5"/>
  <c r="G14" i="5"/>
  <c r="I25" i="4"/>
  <c r="I24" i="4"/>
  <c r="H23" i="4"/>
  <c r="G23" i="4"/>
  <c r="J25" i="4"/>
  <c r="H25" i="4"/>
  <c r="G25" i="4"/>
  <c r="Q14" i="4"/>
  <c r="H24" i="4"/>
  <c r="G24" i="4"/>
  <c r="Q13" i="4"/>
  <c r="Q12" i="4"/>
  <c r="G22" i="4"/>
  <c r="M16" i="4"/>
  <c r="M15" i="4"/>
  <c r="M14" i="4"/>
</calcChain>
</file>

<file path=xl/sharedStrings.xml><?xml version="1.0" encoding="utf-8"?>
<sst xmlns="http://schemas.openxmlformats.org/spreadsheetml/2006/main" count="77" uniqueCount="51">
  <si>
    <t>Population</t>
  </si>
  <si>
    <t>Table 1: z- and t-tests</t>
  </si>
  <si>
    <t>User-select.</t>
  </si>
  <si>
    <t>Random x-y</t>
  </si>
  <si>
    <t>Stratified</t>
  </si>
  <si>
    <t>Systematic</t>
  </si>
  <si>
    <t>Road</t>
  </si>
  <si>
    <t>Needed $ to stop columns changing during drag.</t>
  </si>
  <si>
    <t>Use: Z.TEST(data1, average(population), stdev(population))</t>
  </si>
  <si>
    <t>Meaning: Z.TEST(data1, known mean mu, known sd sigma)</t>
  </si>
  <si>
    <t>Use: T.TEST(data1, data2, 2, 3)</t>
  </si>
  <si>
    <t>Meaning: T.TEST(data1, data2, 2 tails, unequal variances)</t>
  </si>
  <si>
    <t>mu =</t>
  </si>
  <si>
    <t>sigma =</t>
  </si>
  <si>
    <t>Table 2: Results</t>
  </si>
  <si>
    <t>Table 3: ANOVA</t>
  </si>
  <si>
    <t>Dots</t>
  </si>
  <si>
    <t>Variance Sources</t>
  </si>
  <si>
    <t>Sum of Squares</t>
  </si>
  <si>
    <t>d.f.</t>
  </si>
  <si>
    <t>Mean Squares</t>
  </si>
  <si>
    <t>F-statistic</t>
  </si>
  <si>
    <t>p-value</t>
  </si>
  <si>
    <t>x1</t>
  </si>
  <si>
    <t>x2</t>
  </si>
  <si>
    <t>x3</t>
  </si>
  <si>
    <t>x4</t>
  </si>
  <si>
    <t>x5</t>
  </si>
  <si>
    <t>Method</t>
  </si>
  <si>
    <t>Error</t>
  </si>
  <si>
    <t>Total</t>
  </si>
  <si>
    <t>See pages 78-83.</t>
  </si>
  <si>
    <r>
      <rPr>
        <b/>
        <i/>
        <sz val="12"/>
        <color theme="1"/>
        <rFont val="Calibri"/>
        <scheme val="minor"/>
      </rPr>
      <t>F</t>
    </r>
    <r>
      <rPr>
        <b/>
        <i/>
        <vertAlign val="subscript"/>
        <sz val="12"/>
        <color theme="1"/>
        <rFont val="Calibri"/>
        <scheme val="minor"/>
      </rPr>
      <t>crit</t>
    </r>
    <r>
      <rPr>
        <sz val="12"/>
        <color theme="1"/>
        <rFont val="Calibri"/>
        <family val="2"/>
        <scheme val="minor"/>
      </rPr>
      <t xml:space="preserve"> =      </t>
    </r>
  </si>
  <si>
    <t>d.f. = m-1, N-m</t>
  </si>
  <si>
    <t>Treatments</t>
  </si>
  <si>
    <r>
      <t>SS</t>
    </r>
    <r>
      <rPr>
        <i/>
        <vertAlign val="subscript"/>
        <sz val="12"/>
        <color theme="1"/>
        <rFont val="Calibri"/>
        <scheme val="minor"/>
      </rPr>
      <t>A</t>
    </r>
  </si>
  <si>
    <r>
      <rPr>
        <i/>
        <sz val="12"/>
        <color theme="1"/>
        <rFont val="Calibri"/>
        <scheme val="minor"/>
      </rPr>
      <t>m</t>
    </r>
    <r>
      <rPr>
        <sz val="12"/>
        <color theme="1"/>
        <rFont val="Calibri"/>
        <family val="2"/>
        <scheme val="minor"/>
      </rPr>
      <t xml:space="preserve"> - 1</t>
    </r>
  </si>
  <si>
    <t>F</t>
  </si>
  <si>
    <t>p</t>
  </si>
  <si>
    <t>Levels</t>
  </si>
  <si>
    <r>
      <t>SS</t>
    </r>
    <r>
      <rPr>
        <i/>
        <vertAlign val="subscript"/>
        <sz val="12"/>
        <color theme="1"/>
        <rFont val="Calibri"/>
        <scheme val="minor"/>
      </rPr>
      <t>E</t>
    </r>
  </si>
  <si>
    <r>
      <rPr>
        <i/>
        <sz val="12"/>
        <color theme="1"/>
        <rFont val="Calibri"/>
        <scheme val="minor"/>
      </rPr>
      <t>N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scheme val="minor"/>
      </rPr>
      <t>m</t>
    </r>
  </si>
  <si>
    <t>MEAN =</t>
  </si>
  <si>
    <t>Responses</t>
  </si>
  <si>
    <r>
      <t>SS</t>
    </r>
    <r>
      <rPr>
        <i/>
        <vertAlign val="subscript"/>
        <sz val="12"/>
        <color theme="1"/>
        <rFont val="Calibri"/>
        <scheme val="minor"/>
      </rPr>
      <t>T</t>
    </r>
  </si>
  <si>
    <r>
      <rPr>
        <i/>
        <sz val="12"/>
        <color theme="1"/>
        <rFont val="Calibri"/>
        <scheme val="minor"/>
      </rPr>
      <t>N</t>
    </r>
    <r>
      <rPr>
        <sz val="12"/>
        <color theme="1"/>
        <rFont val="Calibri"/>
        <family val="2"/>
        <scheme val="minor"/>
      </rPr>
      <t xml:space="preserve"> - 1</t>
    </r>
  </si>
  <si>
    <t>VAR =</t>
  </si>
  <si>
    <t>STDEV =</t>
  </si>
  <si>
    <t>SSA TERMS =</t>
  </si>
  <si>
    <t>Table 4: t-tests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</si>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</sst>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  <font>
      <b/>
      <i/>
      <vertAlign val="subscript"/>
      <sz val="12"/>
      <color theme="1"/>
      <name val="Calibri"/>
      <scheme val="minor"/>
    </font>
    <font>
      <sz val="12"/>
      <color theme="0" tint="-0.34998626667073579"/>
      <name val="Calibri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2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2" fontId="0" fillId="4" borderId="1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5" fontId="0" fillId="4" borderId="21" xfId="0" applyNumberForma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1" fillId="0" borderId="18" xfId="0" applyFont="1" applyBorder="1" applyAlignment="1">
      <alignment vertical="top"/>
    </xf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6" fillId="0" borderId="18" xfId="0" applyFont="1" applyBorder="1" applyAlignment="1">
      <alignment vertical="top"/>
    </xf>
    <xf numFmtId="0" fontId="1" fillId="0" borderId="0" xfId="0" applyFont="1" applyAlignment="1">
      <alignment horizontal="left"/>
    </xf>
    <xf numFmtId="2" fontId="0" fillId="4" borderId="23" xfId="0" applyNumberFormat="1" applyFill="1" applyBorder="1" applyAlignment="1">
      <alignment horizontal="center" vertical="center"/>
    </xf>
    <xf numFmtId="0" fontId="3" fillId="0" borderId="30" xfId="0" applyFont="1" applyBorder="1"/>
    <xf numFmtId="2" fontId="0" fillId="4" borderId="1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left" vertical="center" wrapText="1"/>
    </xf>
  </cellXfs>
  <cellStyles count="57">
    <cellStyle name="Followed Hyperlink" xfId="52" builtinId="9" hidden="1"/>
    <cellStyle name="Followed Hyperlink" xfId="56" builtinId="9" hidden="1"/>
    <cellStyle name="Followed Hyperlink" xfId="54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10" builtinId="9" hidden="1"/>
    <cellStyle name="Followed Hyperlink" xfId="46" builtinId="9" hidden="1"/>
    <cellStyle name="Followed Hyperlink" xfId="50" builtinId="9" hidden="1"/>
    <cellStyle name="Followed Hyperlink" xfId="34" builtinId="9" hidden="1"/>
    <cellStyle name="Followed Hyperlink" xfId="36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40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Hyperlink" xfId="15" builtinId="8" hidden="1"/>
    <cellStyle name="Hyperlink" xfId="17" builtinId="8" hidden="1"/>
    <cellStyle name="Hyperlink" xfId="7" builtinId="8" hidden="1"/>
    <cellStyle name="Hyperlink" xfId="3" builtinId="8" hidden="1"/>
    <cellStyle name="Hyperlink" xfId="1" builtinId="8" hidden="1"/>
    <cellStyle name="Hyperlink" xfId="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1" builtinId="8" hidden="1"/>
    <cellStyle name="Hyperlink" xfId="25" builtinId="8" hidden="1"/>
    <cellStyle name="Hyperlink" xfId="9" builtinId="8" hidden="1"/>
    <cellStyle name="Hyperlink" xfId="13" builtinId="8" hidden="1"/>
    <cellStyle name="Hyperlink" xfId="11" builtinId="8" hidden="1"/>
    <cellStyle name="Hyperlink" xfId="33" builtinId="8" hidden="1"/>
    <cellStyle name="Hyperlink" xfId="55" builtinId="8" hidden="1"/>
    <cellStyle name="Hyperlink" xfId="49" builtinId="8" hidden="1"/>
    <cellStyle name="Hyperlink" xfId="19" builtinId="8" hidden="1"/>
    <cellStyle name="Hyperlink" xfId="21" builtinId="8" hidden="1"/>
    <cellStyle name="Hyperlink" xfId="23" builtinId="8" hidden="1"/>
    <cellStyle name="Hyperlink" xfId="51" builtinId="8" hidden="1"/>
    <cellStyle name="Hyperlink" xfId="53" builtinId="8" hidden="1"/>
    <cellStyle name="Hyperlink" xfId="47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ANOVA!$G$3</c:f>
              <c:strCache>
                <c:ptCount val="1"/>
                <c:pt idx="0">
                  <c:v>User-select.</c:v>
                </c:pt>
              </c:strCache>
            </c:strRef>
          </c:tx>
          <c:spPr>
            <a:ln w="47625">
              <a:noFill/>
            </a:ln>
          </c:spPr>
          <c:xVal>
            <c:numRef>
              <c:f>ANOVA!$A$4:$A$13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ANOVA!$G$4:$G$13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1-4CA0-B7F7-741C8AAB733A}"/>
            </c:ext>
          </c:extLst>
        </c:ser>
        <c:ser>
          <c:idx val="1"/>
          <c:order val="1"/>
          <c:tx>
            <c:strRef>
              <c:f>ANOVA!$H$3</c:f>
              <c:strCache>
                <c:ptCount val="1"/>
                <c:pt idx="0">
                  <c:v>Random x-y</c:v>
                </c:pt>
              </c:strCache>
            </c:strRef>
          </c:tx>
          <c:spPr>
            <a:ln w="47625">
              <a:noFill/>
            </a:ln>
          </c:spPr>
          <c:xVal>
            <c:numRef>
              <c:f>ANOVA!$B$4:$B$13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ANOVA!$H$4:$H$13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1-4CA0-B7F7-741C8AAB733A}"/>
            </c:ext>
          </c:extLst>
        </c:ser>
        <c:ser>
          <c:idx val="2"/>
          <c:order val="2"/>
          <c:tx>
            <c:strRef>
              <c:f>ANOVA!$I$3</c:f>
              <c:strCache>
                <c:ptCount val="1"/>
                <c:pt idx="0">
                  <c:v>Stratified</c:v>
                </c:pt>
              </c:strCache>
            </c:strRef>
          </c:tx>
          <c:spPr>
            <a:ln w="47625">
              <a:noFill/>
            </a:ln>
          </c:spPr>
          <c:xVal>
            <c:numRef>
              <c:f>ANOVA!$C$4:$C$13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ANOVA!$I$4:$I$13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1-4CA0-B7F7-741C8AAB733A}"/>
            </c:ext>
          </c:extLst>
        </c:ser>
        <c:ser>
          <c:idx val="3"/>
          <c:order val="3"/>
          <c:tx>
            <c:strRef>
              <c:f>ANOVA!$J$3</c:f>
              <c:strCache>
                <c:ptCount val="1"/>
                <c:pt idx="0">
                  <c:v>Systematic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ANOVA!$D$4:$D$13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ANOVA!$J$4:$J$13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51-4CA0-B7F7-741C8AAB733A}"/>
            </c:ext>
          </c:extLst>
        </c:ser>
        <c:ser>
          <c:idx val="4"/>
          <c:order val="4"/>
          <c:tx>
            <c:strRef>
              <c:f>ANOVA!$K$3</c:f>
              <c:strCache>
                <c:ptCount val="1"/>
                <c:pt idx="0">
                  <c:v>Road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ANOVA!$E$4:$E$13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ANOVA!$K$4:$K$13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51-4CA0-B7F7-741C8AAB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47584"/>
        <c:axId val="371848128"/>
      </c:scatterChart>
      <c:valAx>
        <c:axId val="3718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848128"/>
        <c:crosses val="autoZero"/>
        <c:crossBetween val="midCat"/>
      </c:valAx>
      <c:valAx>
        <c:axId val="37184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Dots/Cell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84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15</xdr:row>
      <xdr:rowOff>10160</xdr:rowOff>
    </xdr:from>
    <xdr:to>
      <xdr:col>18</xdr:col>
      <xdr:colOff>523240</xdr:colOff>
      <xdr:row>29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50" zoomScaleNormal="150" zoomScalePageLayoutView="150" workbookViewId="0" xr3:uid="{AEA406A1-0E4B-5B11-9CD5-51D6E497D94C}">
      <selection activeCell="G6" sqref="G6"/>
    </sheetView>
  </sheetViews>
  <sheetFormatPr defaultColWidth="11" defaultRowHeight="15.75"/>
  <cols>
    <col min="1" max="1" width="10.875" style="1"/>
  </cols>
  <sheetData>
    <row r="1" spans="1:7" ht="16.5" thickBot="1">
      <c r="A1" s="47" t="s">
        <v>0</v>
      </c>
      <c r="B1" s="64" t="s">
        <v>1</v>
      </c>
    </row>
    <row r="2" spans="1:7" ht="16.5" thickBot="1">
      <c r="A2" s="48">
        <v>1</v>
      </c>
      <c r="B2" s="61" t="s">
        <v>2</v>
      </c>
      <c r="C2" s="62" t="s">
        <v>3</v>
      </c>
      <c r="D2" s="62" t="s">
        <v>4</v>
      </c>
      <c r="E2" s="62" t="s">
        <v>5</v>
      </c>
      <c r="F2" s="63" t="s">
        <v>6</v>
      </c>
    </row>
    <row r="3" spans="1:7">
      <c r="A3" s="48">
        <v>1</v>
      </c>
      <c r="B3" s="49">
        <v>4</v>
      </c>
      <c r="C3" s="50">
        <v>10</v>
      </c>
      <c r="D3" s="50">
        <v>7</v>
      </c>
      <c r="E3" s="50">
        <v>8</v>
      </c>
      <c r="F3" s="51">
        <v>5</v>
      </c>
    </row>
    <row r="4" spans="1:7">
      <c r="A4" s="48">
        <v>1</v>
      </c>
      <c r="B4" s="52">
        <v>7</v>
      </c>
      <c r="C4" s="24">
        <v>7</v>
      </c>
      <c r="D4" s="24">
        <v>3</v>
      </c>
      <c r="E4" s="24">
        <v>7</v>
      </c>
      <c r="F4" s="53">
        <v>3</v>
      </c>
    </row>
    <row r="5" spans="1:7">
      <c r="A5" s="48">
        <v>2</v>
      </c>
      <c r="B5" s="52">
        <v>6</v>
      </c>
      <c r="C5" s="24">
        <v>8</v>
      </c>
      <c r="D5" s="24">
        <v>6</v>
      </c>
      <c r="E5" s="24">
        <v>6</v>
      </c>
      <c r="F5" s="53">
        <v>3</v>
      </c>
    </row>
    <row r="6" spans="1:7">
      <c r="A6" s="48">
        <v>2</v>
      </c>
      <c r="B6" s="52">
        <v>8</v>
      </c>
      <c r="C6" s="24">
        <v>8</v>
      </c>
      <c r="D6" s="24">
        <v>7</v>
      </c>
      <c r="E6" s="24">
        <v>2</v>
      </c>
      <c r="F6" s="53">
        <v>3</v>
      </c>
    </row>
    <row r="7" spans="1:7">
      <c r="A7" s="48">
        <v>2</v>
      </c>
      <c r="B7" s="52">
        <v>8</v>
      </c>
      <c r="C7" s="24">
        <v>2</v>
      </c>
      <c r="D7" s="24">
        <v>8</v>
      </c>
      <c r="E7" s="24">
        <v>1</v>
      </c>
      <c r="F7" s="53">
        <v>4</v>
      </c>
    </row>
    <row r="8" spans="1:7">
      <c r="A8" s="48">
        <v>2</v>
      </c>
      <c r="B8" s="52">
        <v>4</v>
      </c>
      <c r="C8" s="24">
        <v>7</v>
      </c>
      <c r="D8" s="24">
        <v>11</v>
      </c>
      <c r="E8" s="24">
        <v>4</v>
      </c>
      <c r="F8" s="53">
        <v>5</v>
      </c>
    </row>
    <row r="9" spans="1:7">
      <c r="A9" s="48">
        <v>2</v>
      </c>
      <c r="B9" s="52">
        <v>1</v>
      </c>
      <c r="C9" s="24">
        <v>3</v>
      </c>
      <c r="D9" s="24">
        <v>2</v>
      </c>
      <c r="E9" s="24">
        <v>3</v>
      </c>
      <c r="F9" s="53">
        <v>4</v>
      </c>
    </row>
    <row r="10" spans="1:7">
      <c r="A10" s="48">
        <v>2</v>
      </c>
      <c r="B10" s="52">
        <v>3</v>
      </c>
      <c r="C10" s="24">
        <v>3</v>
      </c>
      <c r="D10" s="24">
        <v>3</v>
      </c>
      <c r="E10" s="24">
        <v>1</v>
      </c>
      <c r="F10" s="53">
        <v>2</v>
      </c>
    </row>
    <row r="11" spans="1:7">
      <c r="A11" s="48">
        <v>2</v>
      </c>
      <c r="B11" s="52">
        <v>5</v>
      </c>
      <c r="C11" s="24">
        <v>5</v>
      </c>
      <c r="D11" s="24">
        <v>6</v>
      </c>
      <c r="E11" s="24">
        <v>7</v>
      </c>
      <c r="F11" s="53">
        <v>5</v>
      </c>
    </row>
    <row r="12" spans="1:7" ht="16.5" thickBot="1">
      <c r="A12" s="48">
        <v>3</v>
      </c>
      <c r="B12" s="54">
        <v>5</v>
      </c>
      <c r="C12" s="32">
        <v>5</v>
      </c>
      <c r="D12" s="32">
        <v>10</v>
      </c>
      <c r="E12" s="32">
        <v>4</v>
      </c>
      <c r="F12" s="55">
        <v>8</v>
      </c>
    </row>
    <row r="13" spans="1:7" ht="16.5" thickBot="1">
      <c r="A13" s="48">
        <v>3</v>
      </c>
      <c r="B13" s="56">
        <f>_xlfn.Z.TEST(B3:B12,C22,C23)</f>
        <v>0.64899475449768862</v>
      </c>
      <c r="C13" s="56">
        <f>_xlfn.Z.TEST(C3:C12,C22,C23)</f>
        <v>0.2830137126161642</v>
      </c>
      <c r="D13" s="56">
        <f>_xlfn.Z.TEST(D3:D12,C22,C23)</f>
        <v>0.10435141186100368</v>
      </c>
      <c r="E13" s="56">
        <f>_xlfn.Z.TEST(E3:E12,C22,C23)</f>
        <v>0.92999763803519375</v>
      </c>
      <c r="F13" s="56">
        <f>_xlfn.Z.TEST(F3:F12,C22,C23)</f>
        <v>0.94656461712130591</v>
      </c>
      <c r="G13" s="15" t="str">
        <f>"= p-value of z.test"</f>
        <v>= p-value of z.test</v>
      </c>
    </row>
    <row r="14" spans="1:7" ht="16.5" thickBot="1">
      <c r="A14" s="48">
        <v>3</v>
      </c>
      <c r="B14" s="56">
        <f>_xlfn.T.TEST(B3:B12,A2:A101,2,3)</f>
        <v>0.7136545636274112</v>
      </c>
      <c r="C14" s="56">
        <f>_xlfn.T.TEST(C3:C12,A2:A101,2,3)</f>
        <v>0.63511100977280999</v>
      </c>
      <c r="D14" s="56">
        <f>_xlfn.T.TEST(D3:D12,$A2:$A101,2,3)</f>
        <v>0.36576858755577923</v>
      </c>
      <c r="E14" s="73">
        <f t="shared" ref="E14:F14" si="0">_xlfn.T.TEST(E3:E12,$A2:$A101,2,3)</f>
        <v>0.23108910024360219</v>
      </c>
      <c r="F14" s="73">
        <f t="shared" si="0"/>
        <v>6.4056483931253752E-2</v>
      </c>
      <c r="G14" s="15" t="str">
        <f>"= p-value of t.test"</f>
        <v>= p-value of t.test</v>
      </c>
    </row>
    <row r="15" spans="1:7">
      <c r="A15" s="48">
        <v>3</v>
      </c>
      <c r="B15" s="74" t="s">
        <v>7</v>
      </c>
      <c r="C15" s="75"/>
      <c r="D15" s="75"/>
      <c r="E15" s="75"/>
      <c r="F15" s="75"/>
    </row>
    <row r="16" spans="1:7">
      <c r="A16" s="48">
        <v>3</v>
      </c>
      <c r="B16" t="s">
        <v>8</v>
      </c>
    </row>
    <row r="17" spans="1:3">
      <c r="A17" s="48">
        <v>3</v>
      </c>
      <c r="B17" t="s">
        <v>9</v>
      </c>
    </row>
    <row r="18" spans="1:3">
      <c r="A18" s="48">
        <v>3</v>
      </c>
    </row>
    <row r="19" spans="1:3">
      <c r="A19" s="48">
        <v>3</v>
      </c>
      <c r="B19" t="s">
        <v>10</v>
      </c>
    </row>
    <row r="20" spans="1:3">
      <c r="A20" s="48">
        <v>3</v>
      </c>
      <c r="B20" t="s">
        <v>11</v>
      </c>
    </row>
    <row r="21" spans="1:3">
      <c r="A21" s="48">
        <v>3</v>
      </c>
    </row>
    <row r="22" spans="1:3">
      <c r="A22" s="48">
        <v>3</v>
      </c>
      <c r="B22" s="5" t="s">
        <v>12</v>
      </c>
      <c r="C22" s="72">
        <f>AVERAGE(A2:A101)</f>
        <v>5.38</v>
      </c>
    </row>
    <row r="23" spans="1:3">
      <c r="A23" s="48">
        <v>3</v>
      </c>
      <c r="B23" s="5" t="s">
        <v>13</v>
      </c>
      <c r="C23" s="72">
        <f>_xlfn.STDEV.P(A2:A101)</f>
        <v>2.3142169301947475</v>
      </c>
    </row>
    <row r="24" spans="1:3">
      <c r="A24" s="48">
        <v>4</v>
      </c>
    </row>
    <row r="25" spans="1:3">
      <c r="A25" s="48">
        <v>4</v>
      </c>
    </row>
    <row r="26" spans="1:3">
      <c r="A26" s="48">
        <v>4</v>
      </c>
    </row>
    <row r="27" spans="1:3">
      <c r="A27" s="48">
        <v>4</v>
      </c>
    </row>
    <row r="28" spans="1:3">
      <c r="A28" s="48">
        <v>4</v>
      </c>
    </row>
    <row r="29" spans="1:3">
      <c r="A29" s="48">
        <v>4</v>
      </c>
    </row>
    <row r="30" spans="1:3">
      <c r="A30" s="48">
        <v>4</v>
      </c>
    </row>
    <row r="31" spans="1:3">
      <c r="A31" s="48">
        <v>4</v>
      </c>
    </row>
    <row r="32" spans="1:3">
      <c r="A32" s="48">
        <v>4</v>
      </c>
    </row>
    <row r="33" spans="1:1">
      <c r="A33" s="48">
        <v>4</v>
      </c>
    </row>
    <row r="34" spans="1:1">
      <c r="A34" s="48">
        <v>4</v>
      </c>
    </row>
    <row r="35" spans="1:1">
      <c r="A35" s="48">
        <v>4</v>
      </c>
    </row>
    <row r="36" spans="1:1">
      <c r="A36" s="48">
        <v>4</v>
      </c>
    </row>
    <row r="37" spans="1:1">
      <c r="A37" s="48">
        <v>4</v>
      </c>
    </row>
    <row r="38" spans="1:1">
      <c r="A38" s="48">
        <v>4</v>
      </c>
    </row>
    <row r="39" spans="1:1">
      <c r="A39" s="48">
        <v>4</v>
      </c>
    </row>
    <row r="40" spans="1:1">
      <c r="A40" s="48">
        <v>5</v>
      </c>
    </row>
    <row r="41" spans="1:1">
      <c r="A41" s="48">
        <v>5</v>
      </c>
    </row>
    <row r="42" spans="1:1">
      <c r="A42" s="48">
        <v>5</v>
      </c>
    </row>
    <row r="43" spans="1:1">
      <c r="A43" s="48">
        <v>5</v>
      </c>
    </row>
    <row r="44" spans="1:1">
      <c r="A44" s="48">
        <v>5</v>
      </c>
    </row>
    <row r="45" spans="1:1">
      <c r="A45" s="48">
        <v>5</v>
      </c>
    </row>
    <row r="46" spans="1:1">
      <c r="A46" s="48">
        <v>5</v>
      </c>
    </row>
    <row r="47" spans="1:1">
      <c r="A47" s="48">
        <v>5</v>
      </c>
    </row>
    <row r="48" spans="1:1">
      <c r="A48" s="48">
        <v>5</v>
      </c>
    </row>
    <row r="49" spans="1:1">
      <c r="A49" s="48">
        <v>5</v>
      </c>
    </row>
    <row r="50" spans="1:1">
      <c r="A50" s="48">
        <v>5</v>
      </c>
    </row>
    <row r="51" spans="1:1">
      <c r="A51" s="48">
        <v>5</v>
      </c>
    </row>
    <row r="52" spans="1:1">
      <c r="A52" s="48">
        <v>5</v>
      </c>
    </row>
    <row r="53" spans="1:1">
      <c r="A53" s="48">
        <v>5</v>
      </c>
    </row>
    <row r="54" spans="1:1">
      <c r="A54" s="48">
        <v>5</v>
      </c>
    </row>
    <row r="55" spans="1:1">
      <c r="A55" s="48">
        <v>5</v>
      </c>
    </row>
    <row r="56" spans="1:1">
      <c r="A56" s="48">
        <v>5</v>
      </c>
    </row>
    <row r="57" spans="1:1">
      <c r="A57" s="48">
        <v>6</v>
      </c>
    </row>
    <row r="58" spans="1:1">
      <c r="A58" s="48">
        <v>6</v>
      </c>
    </row>
    <row r="59" spans="1:1">
      <c r="A59" s="48">
        <v>6</v>
      </c>
    </row>
    <row r="60" spans="1:1">
      <c r="A60" s="48">
        <v>6</v>
      </c>
    </row>
    <row r="61" spans="1:1">
      <c r="A61" s="48">
        <v>6</v>
      </c>
    </row>
    <row r="62" spans="1:1">
      <c r="A62" s="48">
        <v>6</v>
      </c>
    </row>
    <row r="63" spans="1:1">
      <c r="A63" s="48">
        <v>6</v>
      </c>
    </row>
    <row r="64" spans="1:1">
      <c r="A64" s="48">
        <v>6</v>
      </c>
    </row>
    <row r="65" spans="1:1">
      <c r="A65" s="48">
        <v>6</v>
      </c>
    </row>
    <row r="66" spans="1:1">
      <c r="A66" s="48">
        <v>6</v>
      </c>
    </row>
    <row r="67" spans="1:1">
      <c r="A67" s="48">
        <v>6</v>
      </c>
    </row>
    <row r="68" spans="1:1">
      <c r="A68" s="48">
        <v>6</v>
      </c>
    </row>
    <row r="69" spans="1:1">
      <c r="A69" s="48">
        <v>6</v>
      </c>
    </row>
    <row r="70" spans="1:1">
      <c r="A70" s="48">
        <v>6</v>
      </c>
    </row>
    <row r="71" spans="1:1">
      <c r="A71" s="48">
        <v>6</v>
      </c>
    </row>
    <row r="72" spans="1:1">
      <c r="A72" s="48">
        <v>7</v>
      </c>
    </row>
    <row r="73" spans="1:1">
      <c r="A73" s="48">
        <v>7</v>
      </c>
    </row>
    <row r="74" spans="1:1">
      <c r="A74" s="48">
        <v>7</v>
      </c>
    </row>
    <row r="75" spans="1:1">
      <c r="A75" s="48">
        <v>7</v>
      </c>
    </row>
    <row r="76" spans="1:1">
      <c r="A76" s="48">
        <v>7</v>
      </c>
    </row>
    <row r="77" spans="1:1">
      <c r="A77" s="48">
        <v>7</v>
      </c>
    </row>
    <row r="78" spans="1:1">
      <c r="A78" s="48">
        <v>7</v>
      </c>
    </row>
    <row r="79" spans="1:1">
      <c r="A79" s="48">
        <v>7</v>
      </c>
    </row>
    <row r="80" spans="1:1">
      <c r="A80" s="48">
        <v>7</v>
      </c>
    </row>
    <row r="81" spans="1:1">
      <c r="A81" s="48">
        <v>7</v>
      </c>
    </row>
    <row r="82" spans="1:1">
      <c r="A82" s="48">
        <v>7</v>
      </c>
    </row>
    <row r="83" spans="1:1">
      <c r="A83" s="48">
        <v>7</v>
      </c>
    </row>
    <row r="84" spans="1:1">
      <c r="A84" s="48">
        <v>8</v>
      </c>
    </row>
    <row r="85" spans="1:1">
      <c r="A85" s="48">
        <v>8</v>
      </c>
    </row>
    <row r="86" spans="1:1">
      <c r="A86" s="48">
        <v>8</v>
      </c>
    </row>
    <row r="87" spans="1:1">
      <c r="A87" s="48">
        <v>8</v>
      </c>
    </row>
    <row r="88" spans="1:1">
      <c r="A88" s="48">
        <v>8</v>
      </c>
    </row>
    <row r="89" spans="1:1">
      <c r="A89" s="48">
        <v>8</v>
      </c>
    </row>
    <row r="90" spans="1:1">
      <c r="A90" s="48">
        <v>8</v>
      </c>
    </row>
    <row r="91" spans="1:1">
      <c r="A91" s="48">
        <v>8</v>
      </c>
    </row>
    <row r="92" spans="1:1">
      <c r="A92" s="48">
        <v>9</v>
      </c>
    </row>
    <row r="93" spans="1:1">
      <c r="A93" s="48">
        <v>9</v>
      </c>
    </row>
    <row r="94" spans="1:1">
      <c r="A94" s="48">
        <v>9</v>
      </c>
    </row>
    <row r="95" spans="1:1">
      <c r="A95" s="48">
        <v>9</v>
      </c>
    </row>
    <row r="96" spans="1:1">
      <c r="A96" s="48">
        <v>9</v>
      </c>
    </row>
    <row r="97" spans="1:1">
      <c r="A97" s="48">
        <v>10</v>
      </c>
    </row>
    <row r="98" spans="1:1">
      <c r="A98" s="48">
        <v>10</v>
      </c>
    </row>
    <row r="99" spans="1:1">
      <c r="A99" s="48">
        <v>10</v>
      </c>
    </row>
    <row r="100" spans="1:1">
      <c r="A100" s="48">
        <v>11</v>
      </c>
    </row>
    <row r="101" spans="1:1">
      <c r="A101" s="48">
        <v>12</v>
      </c>
    </row>
  </sheetData>
  <sortState ref="A2:A102">
    <sortCondition ref="A1"/>
  </sortState>
  <mergeCells count="1">
    <mergeCell ref="B15:F15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zoomScale="125" zoomScaleNormal="125" zoomScalePageLayoutView="125" workbookViewId="0" xr3:uid="{958C4451-9541-5A59-BF78-D2F731DF1C81}">
      <selection activeCell="S4" sqref="S4"/>
    </sheetView>
  </sheetViews>
  <sheetFormatPr defaultColWidth="10.875" defaultRowHeight="15.75"/>
  <cols>
    <col min="1" max="4" width="0.625" style="6" customWidth="1"/>
    <col min="5" max="5" width="0.5" style="6" customWidth="1"/>
    <col min="6" max="6" width="12" style="2" bestFit="1" customWidth="1"/>
    <col min="7" max="7" width="11" style="2" bestFit="1" customWidth="1"/>
    <col min="8" max="8" width="11.125" style="2" bestFit="1" customWidth="1"/>
    <col min="9" max="9" width="9" style="2" bestFit="1" customWidth="1"/>
    <col min="10" max="10" width="10.125" style="2" bestFit="1" customWidth="1"/>
    <col min="11" max="12" width="10.875" style="2"/>
    <col min="13" max="13" width="12.875" style="2" bestFit="1" customWidth="1"/>
    <col min="14" max="14" width="10.875" style="2"/>
    <col min="15" max="15" width="13.375" style="2" customWidth="1"/>
    <col min="16" max="18" width="10.875" style="2"/>
    <col min="19" max="19" width="12.125" style="2" bestFit="1" customWidth="1"/>
    <col min="20" max="16384" width="10.875" style="2"/>
  </cols>
  <sheetData>
    <row r="1" spans="1:38" ht="20.100000000000001" customHeight="1" thickBot="1">
      <c r="G1" s="93" t="s">
        <v>14</v>
      </c>
      <c r="H1" s="93"/>
      <c r="N1" s="3" t="s">
        <v>15</v>
      </c>
      <c r="O1" s="3"/>
      <c r="P1" s="3"/>
      <c r="Q1" s="3"/>
      <c r="R1" s="3"/>
      <c r="S1" s="3"/>
    </row>
    <row r="2" spans="1:38" s="3" customFormat="1" ht="15.95" customHeight="1">
      <c r="A2" s="69"/>
      <c r="B2" s="69"/>
      <c r="C2" s="69"/>
      <c r="D2" s="69"/>
      <c r="E2" s="69"/>
      <c r="F2" s="65"/>
      <c r="G2" s="90" t="s">
        <v>16</v>
      </c>
      <c r="H2" s="91"/>
      <c r="I2" s="91"/>
      <c r="J2" s="91"/>
      <c r="K2" s="92"/>
      <c r="N2" s="82" t="s">
        <v>17</v>
      </c>
      <c r="O2" s="84" t="s">
        <v>18</v>
      </c>
      <c r="P2" s="86" t="s">
        <v>19</v>
      </c>
      <c r="Q2" s="84" t="s">
        <v>20</v>
      </c>
      <c r="R2" s="78" t="s">
        <v>21</v>
      </c>
      <c r="S2" s="80" t="s">
        <v>22</v>
      </c>
    </row>
    <row r="3" spans="1:38" s="3" customFormat="1" ht="16.5" thickBot="1">
      <c r="A3" s="69"/>
      <c r="B3" s="69"/>
      <c r="C3" s="69"/>
      <c r="D3" s="69"/>
      <c r="E3" s="69"/>
      <c r="F3" s="68"/>
      <c r="G3" s="21" t="s">
        <v>2</v>
      </c>
      <c r="H3" s="9" t="s">
        <v>3</v>
      </c>
      <c r="I3" s="9" t="s">
        <v>4</v>
      </c>
      <c r="J3" s="9" t="s">
        <v>5</v>
      </c>
      <c r="K3" s="22" t="s">
        <v>6</v>
      </c>
      <c r="N3" s="83"/>
      <c r="O3" s="85"/>
      <c r="P3" s="87"/>
      <c r="Q3" s="85"/>
      <c r="R3" s="79"/>
      <c r="S3" s="81"/>
      <c r="AH3" s="3" t="s">
        <v>23</v>
      </c>
      <c r="AI3" s="3" t="s">
        <v>24</v>
      </c>
      <c r="AJ3" s="3" t="s">
        <v>25</v>
      </c>
      <c r="AK3" s="3" t="s">
        <v>26</v>
      </c>
      <c r="AL3" s="3" t="s">
        <v>27</v>
      </c>
    </row>
    <row r="4" spans="1:38" ht="16.5" thickBot="1">
      <c r="A4" s="6">
        <v>1</v>
      </c>
      <c r="B4" s="6">
        <v>2</v>
      </c>
      <c r="C4" s="6">
        <v>3</v>
      </c>
      <c r="D4" s="6">
        <v>4</v>
      </c>
      <c r="E4" s="6">
        <v>5</v>
      </c>
      <c r="G4" s="49">
        <v>4</v>
      </c>
      <c r="H4" s="50">
        <v>10</v>
      </c>
      <c r="I4" s="50">
        <v>7</v>
      </c>
      <c r="J4" s="50">
        <v>8</v>
      </c>
      <c r="K4" s="51">
        <v>5</v>
      </c>
      <c r="N4" s="28" t="s">
        <v>28</v>
      </c>
      <c r="O4" s="25">
        <f>L17</f>
        <v>33.719999999999992</v>
      </c>
      <c r="P4" s="26">
        <f>COUNT(G4:K4)-1</f>
        <v>4</v>
      </c>
      <c r="Q4" s="27">
        <f>O4/P4</f>
        <v>8.4299999999999979</v>
      </c>
      <c r="R4" s="33">
        <f>Q4/Q5</f>
        <v>1.3931325743665073</v>
      </c>
      <c r="S4" s="34">
        <f>_xlfn.F.DIST.RT(R4,P4,P5)</f>
        <v>0.25158618409909994</v>
      </c>
      <c r="AH4" s="2">
        <v>1</v>
      </c>
      <c r="AI4" s="2">
        <v>2</v>
      </c>
      <c r="AJ4" s="2">
        <v>3</v>
      </c>
      <c r="AK4" s="2">
        <v>4</v>
      </c>
      <c r="AL4" s="2">
        <v>5</v>
      </c>
    </row>
    <row r="5" spans="1:38">
      <c r="A5" s="6">
        <v>1</v>
      </c>
      <c r="B5" s="6">
        <v>2</v>
      </c>
      <c r="C5" s="6">
        <v>3</v>
      </c>
      <c r="D5" s="6">
        <v>4</v>
      </c>
      <c r="E5" s="6">
        <v>5</v>
      </c>
      <c r="G5" s="52">
        <v>7</v>
      </c>
      <c r="H5" s="24">
        <v>7</v>
      </c>
      <c r="I5" s="24">
        <v>3</v>
      </c>
      <c r="J5" s="24">
        <v>7</v>
      </c>
      <c r="K5" s="53">
        <v>3</v>
      </c>
      <c r="N5" s="29" t="s">
        <v>29</v>
      </c>
      <c r="O5" s="23">
        <f>O6-O4</f>
        <v>272.3</v>
      </c>
      <c r="P5" s="24">
        <f>COUNT(G4:K13)-COUNT(G4:K4)</f>
        <v>45</v>
      </c>
      <c r="Q5" s="27">
        <f t="shared" ref="Q5:Q6" si="0">O5/P5</f>
        <v>6.0511111111111111</v>
      </c>
      <c r="R5" s="7"/>
      <c r="S5" s="7"/>
      <c r="AH5" s="2">
        <v>1</v>
      </c>
      <c r="AI5" s="2">
        <v>2</v>
      </c>
      <c r="AJ5" s="2">
        <v>3</v>
      </c>
      <c r="AK5" s="2">
        <v>4</v>
      </c>
      <c r="AL5" s="2">
        <v>5</v>
      </c>
    </row>
    <row r="6" spans="1:38" ht="16.5" thickBot="1">
      <c r="A6" s="6">
        <v>1</v>
      </c>
      <c r="B6" s="6">
        <v>2</v>
      </c>
      <c r="C6" s="6">
        <v>3</v>
      </c>
      <c r="D6" s="6">
        <v>4</v>
      </c>
      <c r="E6" s="6">
        <v>5</v>
      </c>
      <c r="G6" s="52">
        <v>6</v>
      </c>
      <c r="H6" s="24">
        <v>8</v>
      </c>
      <c r="I6" s="24">
        <v>6</v>
      </c>
      <c r="J6" s="24">
        <v>6</v>
      </c>
      <c r="K6" s="53">
        <v>3</v>
      </c>
      <c r="N6" s="30" t="s">
        <v>30</v>
      </c>
      <c r="O6" s="31">
        <f>_xlfn.VAR.S(G4:K13)*(COUNT(G4:K13)-1)</f>
        <v>306.02</v>
      </c>
      <c r="P6" s="32">
        <f>COUNT(G4:K13)-1</f>
        <v>49</v>
      </c>
      <c r="Q6" s="27">
        <f t="shared" si="0"/>
        <v>6.2453061224489792</v>
      </c>
      <c r="R6" s="7"/>
      <c r="S6" s="7"/>
      <c r="AH6" s="2">
        <v>1</v>
      </c>
      <c r="AI6" s="2">
        <v>2</v>
      </c>
      <c r="AJ6" s="2">
        <v>3</v>
      </c>
      <c r="AK6" s="2">
        <v>4</v>
      </c>
      <c r="AL6" s="2">
        <v>5</v>
      </c>
    </row>
    <row r="7" spans="1:38" ht="16.5" thickBot="1">
      <c r="A7" s="6">
        <v>1</v>
      </c>
      <c r="B7" s="6">
        <v>2</v>
      </c>
      <c r="C7" s="6">
        <v>3</v>
      </c>
      <c r="D7" s="6">
        <v>4</v>
      </c>
      <c r="E7" s="6">
        <v>5</v>
      </c>
      <c r="G7" s="52">
        <v>8</v>
      </c>
      <c r="H7" s="24">
        <v>8</v>
      </c>
      <c r="I7" s="24">
        <v>7</v>
      </c>
      <c r="J7" s="24">
        <v>2</v>
      </c>
      <c r="K7" s="53">
        <v>3</v>
      </c>
      <c r="AH7" s="2">
        <v>1</v>
      </c>
      <c r="AI7" s="2">
        <v>2</v>
      </c>
      <c r="AJ7" s="2">
        <v>3</v>
      </c>
      <c r="AK7" s="2">
        <v>4</v>
      </c>
      <c r="AL7" s="2">
        <v>5</v>
      </c>
    </row>
    <row r="8" spans="1:38" ht="19.5" thickBot="1">
      <c r="A8" s="6">
        <v>1</v>
      </c>
      <c r="B8" s="6">
        <v>2</v>
      </c>
      <c r="C8" s="6">
        <v>3</v>
      </c>
      <c r="D8" s="6">
        <v>4</v>
      </c>
      <c r="E8" s="6">
        <v>5</v>
      </c>
      <c r="G8" s="52">
        <v>8</v>
      </c>
      <c r="H8" s="24">
        <v>2</v>
      </c>
      <c r="I8" s="24">
        <v>8</v>
      </c>
      <c r="J8" s="24">
        <v>1</v>
      </c>
      <c r="K8" s="53">
        <v>4</v>
      </c>
      <c r="N8" s="88" t="s">
        <v>31</v>
      </c>
      <c r="O8" s="89"/>
      <c r="Q8" s="8" t="s">
        <v>32</v>
      </c>
      <c r="R8" s="70">
        <f>_xlfn.F.INV(0.95,P4,P5)</f>
        <v>2.5787391843115586</v>
      </c>
      <c r="S8" s="2" t="s">
        <v>33</v>
      </c>
      <c r="AH8" s="2">
        <v>1</v>
      </c>
      <c r="AI8" s="2">
        <v>2</v>
      </c>
      <c r="AJ8" s="2">
        <v>3</v>
      </c>
      <c r="AK8" s="2">
        <v>4</v>
      </c>
      <c r="AL8" s="2">
        <v>5</v>
      </c>
    </row>
    <row r="9" spans="1:38" ht="16.5" thickBot="1">
      <c r="A9" s="6">
        <v>1</v>
      </c>
      <c r="B9" s="6">
        <v>2</v>
      </c>
      <c r="C9" s="6">
        <v>3</v>
      </c>
      <c r="D9" s="6">
        <v>4</v>
      </c>
      <c r="E9" s="6">
        <v>5</v>
      </c>
      <c r="G9" s="52">
        <v>4</v>
      </c>
      <c r="H9" s="24">
        <v>7</v>
      </c>
      <c r="I9" s="24">
        <v>11</v>
      </c>
      <c r="J9" s="24">
        <v>4</v>
      </c>
      <c r="K9" s="53">
        <v>5</v>
      </c>
      <c r="AH9" s="2">
        <v>1</v>
      </c>
      <c r="AI9" s="2">
        <v>2</v>
      </c>
      <c r="AJ9" s="2">
        <v>3</v>
      </c>
      <c r="AK9" s="2">
        <v>4</v>
      </c>
      <c r="AL9" s="2">
        <v>5</v>
      </c>
    </row>
    <row r="10" spans="1:38">
      <c r="A10" s="6">
        <v>1</v>
      </c>
      <c r="B10" s="6">
        <v>2</v>
      </c>
      <c r="C10" s="6">
        <v>3</v>
      </c>
      <c r="D10" s="6">
        <v>4</v>
      </c>
      <c r="E10" s="6">
        <v>5</v>
      </c>
      <c r="G10" s="52">
        <v>1</v>
      </c>
      <c r="H10" s="24">
        <v>3</v>
      </c>
      <c r="I10" s="24">
        <v>2</v>
      </c>
      <c r="J10" s="24">
        <v>3</v>
      </c>
      <c r="K10" s="53">
        <v>4</v>
      </c>
      <c r="N10" s="82" t="s">
        <v>17</v>
      </c>
      <c r="O10" s="84" t="s">
        <v>18</v>
      </c>
      <c r="P10" s="86" t="s">
        <v>19</v>
      </c>
      <c r="Q10" s="84" t="s">
        <v>20</v>
      </c>
      <c r="R10" s="78" t="s">
        <v>21</v>
      </c>
      <c r="S10" s="80" t="s">
        <v>22</v>
      </c>
      <c r="AH10" s="2">
        <v>1</v>
      </c>
      <c r="AI10" s="2">
        <v>2</v>
      </c>
      <c r="AJ10" s="2">
        <v>3</v>
      </c>
      <c r="AK10" s="2">
        <v>4</v>
      </c>
      <c r="AL10" s="2">
        <v>5</v>
      </c>
    </row>
    <row r="11" spans="1:38" ht="15" customHeight="1" thickBot="1">
      <c r="A11" s="6">
        <v>1</v>
      </c>
      <c r="B11" s="6">
        <v>2</v>
      </c>
      <c r="C11" s="6">
        <v>3</v>
      </c>
      <c r="D11" s="6">
        <v>4</v>
      </c>
      <c r="E11" s="6">
        <v>5</v>
      </c>
      <c r="G11" s="52">
        <v>3</v>
      </c>
      <c r="H11" s="24">
        <v>3</v>
      </c>
      <c r="I11" s="24">
        <v>3</v>
      </c>
      <c r="J11" s="24">
        <v>1</v>
      </c>
      <c r="K11" s="53">
        <v>2</v>
      </c>
      <c r="N11" s="83"/>
      <c r="O11" s="85"/>
      <c r="P11" s="87"/>
      <c r="Q11" s="85"/>
      <c r="R11" s="79"/>
      <c r="S11" s="81"/>
      <c r="AH11" s="2">
        <v>1</v>
      </c>
      <c r="AI11" s="2">
        <v>2</v>
      </c>
      <c r="AJ11" s="2">
        <v>3</v>
      </c>
      <c r="AK11" s="2">
        <v>4</v>
      </c>
      <c r="AL11" s="2">
        <v>5</v>
      </c>
    </row>
    <row r="12" spans="1:38" ht="19.5" thickBot="1">
      <c r="A12" s="6">
        <v>1</v>
      </c>
      <c r="B12" s="6">
        <v>2</v>
      </c>
      <c r="C12" s="6">
        <v>3</v>
      </c>
      <c r="D12" s="6">
        <v>4</v>
      </c>
      <c r="E12" s="6">
        <v>5</v>
      </c>
      <c r="G12" s="52">
        <v>5</v>
      </c>
      <c r="H12" s="24">
        <v>5</v>
      </c>
      <c r="I12" s="24">
        <v>6</v>
      </c>
      <c r="J12" s="24">
        <v>7</v>
      </c>
      <c r="K12" s="53">
        <v>5</v>
      </c>
      <c r="N12" s="28" t="s">
        <v>34</v>
      </c>
      <c r="O12" s="35" t="s">
        <v>35</v>
      </c>
      <c r="P12" s="36" t="s">
        <v>36</v>
      </c>
      <c r="Q12" s="37" t="str">
        <f>O12 &amp; " / (" &amp; P12 &amp; ")"</f>
        <v>SSA / (m - 1)</v>
      </c>
      <c r="R12" s="38" t="s">
        <v>37</v>
      </c>
      <c r="S12" s="39" t="s">
        <v>38</v>
      </c>
      <c r="AH12" s="2">
        <v>1</v>
      </c>
      <c r="AI12" s="2">
        <v>2</v>
      </c>
      <c r="AJ12" s="2">
        <v>3</v>
      </c>
      <c r="AK12" s="2">
        <v>4</v>
      </c>
      <c r="AL12" s="2">
        <v>5</v>
      </c>
    </row>
    <row r="13" spans="1:38" ht="19.5" thickBot="1">
      <c r="A13" s="6">
        <v>1</v>
      </c>
      <c r="B13" s="6">
        <v>2</v>
      </c>
      <c r="C13" s="6">
        <v>3</v>
      </c>
      <c r="D13" s="6">
        <v>4</v>
      </c>
      <c r="E13" s="6">
        <v>5</v>
      </c>
      <c r="G13" s="54">
        <v>5</v>
      </c>
      <c r="H13" s="32">
        <v>5</v>
      </c>
      <c r="I13" s="32">
        <v>10</v>
      </c>
      <c r="J13" s="32">
        <v>4</v>
      </c>
      <c r="K13" s="55">
        <v>8</v>
      </c>
      <c r="N13" s="29" t="s">
        <v>39</v>
      </c>
      <c r="O13" s="40" t="s">
        <v>40</v>
      </c>
      <c r="P13" s="41" t="s">
        <v>41</v>
      </c>
      <c r="Q13" s="42" t="str">
        <f t="shared" ref="Q13:Q14" si="1">O13 &amp; " / (" &amp; P13 &amp; ")"</f>
        <v>SSE / (N - m)</v>
      </c>
      <c r="R13" s="76" t="s">
        <v>33</v>
      </c>
      <c r="S13" s="77"/>
      <c r="AH13" s="2">
        <v>1</v>
      </c>
      <c r="AI13" s="2">
        <v>2</v>
      </c>
      <c r="AJ13" s="2">
        <v>3</v>
      </c>
      <c r="AK13" s="2">
        <v>4</v>
      </c>
      <c r="AL13" s="2">
        <v>5</v>
      </c>
    </row>
    <row r="14" spans="1:38" ht="17.100000000000001" customHeight="1" thickBot="1">
      <c r="F14" s="5" t="s">
        <v>42</v>
      </c>
      <c r="G14" s="18">
        <f>AVERAGE(G4:G13)</f>
        <v>5.0999999999999996</v>
      </c>
      <c r="H14" s="18">
        <f t="shared" ref="H14:K14" si="2">AVERAGE(H4:H13)</f>
        <v>5.8</v>
      </c>
      <c r="I14" s="18">
        <f t="shared" si="2"/>
        <v>6.3</v>
      </c>
      <c r="J14" s="18">
        <f t="shared" si="2"/>
        <v>4.3</v>
      </c>
      <c r="K14" s="18">
        <f t="shared" si="2"/>
        <v>4.2</v>
      </c>
      <c r="L14" s="17">
        <f>AVERAGE(G4:K13)</f>
        <v>5.14</v>
      </c>
      <c r="M14" s="2" t="str">
        <f>"= Grand Mean"</f>
        <v>= Grand Mean</v>
      </c>
      <c r="N14" s="30" t="s">
        <v>43</v>
      </c>
      <c r="O14" s="43" t="s">
        <v>44</v>
      </c>
      <c r="P14" s="44" t="s">
        <v>45</v>
      </c>
      <c r="Q14" s="45" t="str">
        <f t="shared" si="1"/>
        <v>SST / (N - 1)</v>
      </c>
      <c r="R14" s="7"/>
      <c r="S14" s="46"/>
    </row>
    <row r="15" spans="1:38">
      <c r="F15" s="5" t="s">
        <v>46</v>
      </c>
      <c r="G15" s="17">
        <f>_xlfn.VAR.S(G4:G13)</f>
        <v>4.9888888888888863</v>
      </c>
      <c r="H15" s="16">
        <f>_xlfn.VAR.S(H4:H13)</f>
        <v>6.8444444444444468</v>
      </c>
      <c r="I15" s="17">
        <f t="shared" ref="I15:K15" si="3">_xlfn.VAR.S(I4:I13)</f>
        <v>8.9000000000000021</v>
      </c>
      <c r="J15" s="16">
        <f t="shared" si="3"/>
        <v>6.6777777777777771</v>
      </c>
      <c r="K15" s="17">
        <f t="shared" si="3"/>
        <v>2.8444444444444437</v>
      </c>
      <c r="L15" s="17">
        <f>_xlfn.VAR.S(G4:K13)</f>
        <v>6.2453061224489792</v>
      </c>
      <c r="M15" s="2" t="str">
        <f>"= Total Var"</f>
        <v>= Total Var</v>
      </c>
    </row>
    <row r="16" spans="1:38">
      <c r="F16" s="5" t="s">
        <v>47</v>
      </c>
      <c r="G16" s="17">
        <f>_xlfn.STDEV.S(G4:G13)</f>
        <v>2.2335820757001268</v>
      </c>
      <c r="H16" s="17">
        <f t="shared" ref="H16:K16" si="4">_xlfn.STDEV.S(H4:H13)</f>
        <v>2.6161889160464784</v>
      </c>
      <c r="I16" s="17">
        <f t="shared" si="4"/>
        <v>2.9832867780352599</v>
      </c>
      <c r="J16" s="17">
        <f t="shared" si="4"/>
        <v>2.5841396591085739</v>
      </c>
      <c r="K16" s="17">
        <f t="shared" si="4"/>
        <v>1.6865480854231354</v>
      </c>
      <c r="L16" s="17">
        <f>_xlfn.STDEV.S(G4:K13)</f>
        <v>2.4990610481636857</v>
      </c>
      <c r="M16" s="2" t="str">
        <f>"= Total STDEV"</f>
        <v>= Total STDEV</v>
      </c>
    </row>
    <row r="17" spans="6:20" ht="16.5" thickBot="1">
      <c r="F17" s="5" t="s">
        <v>48</v>
      </c>
      <c r="G17" s="19">
        <f>COUNT(G4:G13)*(G14-grandmean)^2</f>
        <v>1.6000000000000028E-2</v>
      </c>
      <c r="H17" s="20">
        <f>COUNT(H4:H13)*(H14-grandmean)^2</f>
        <v>4.3560000000000016</v>
      </c>
      <c r="I17" s="19">
        <f>COUNT(I4:I13)*(I14-grandmean)^2</f>
        <v>13.456000000000003</v>
      </c>
      <c r="J17" s="20">
        <f>COUNT(J4:J13)*(J14-grandmean)^2</f>
        <v>7.0559999999999974</v>
      </c>
      <c r="K17" s="19">
        <f>COUNT(K4:K13)*(K14-grandmean)^2</f>
        <v>8.8359999999999914</v>
      </c>
      <c r="L17" s="17">
        <f>SUM(G17:K17)</f>
        <v>33.719999999999992</v>
      </c>
      <c r="M17" s="2" t="str">
        <f>"= sum(SSA)"</f>
        <v>= sum(SSA)</v>
      </c>
    </row>
    <row r="19" spans="6:20">
      <c r="G19" s="66" t="s">
        <v>49</v>
      </c>
      <c r="H19" s="66"/>
      <c r="I19" s="67"/>
      <c r="J19" s="67"/>
      <c r="K19" s="67"/>
    </row>
    <row r="20" spans="6:20" ht="16.5" thickBot="1">
      <c r="F20" s="71"/>
      <c r="G20" s="57" t="s">
        <v>2</v>
      </c>
      <c r="H20" s="9" t="s">
        <v>3</v>
      </c>
      <c r="I20" s="9" t="s">
        <v>4</v>
      </c>
      <c r="J20" s="9" t="s">
        <v>5</v>
      </c>
      <c r="K20" s="9" t="s">
        <v>6</v>
      </c>
    </row>
    <row r="21" spans="6:20">
      <c r="F21" s="60" t="s">
        <v>2</v>
      </c>
      <c r="G21" s="58" t="s">
        <v>50</v>
      </c>
      <c r="H21" s="16">
        <f>_xlfn.T.TEST(H4:H13,G4:G13,2,3)</f>
        <v>0.52821505299848803</v>
      </c>
      <c r="I21" s="16">
        <f>_xlfn.T.TEST(I4:I13,G4:G13,2,3)</f>
        <v>0.32311173211690358</v>
      </c>
      <c r="J21" s="16">
        <f>_xlfn.T.TEST(J4:J13,G4:G13,2,3)</f>
        <v>0.46865222809989349</v>
      </c>
      <c r="K21" s="16">
        <f>_xlfn.T.TEST(K4:K13,G4:G13,2,3)</f>
        <v>0.32367940888119318</v>
      </c>
    </row>
    <row r="22" spans="6:20">
      <c r="F22" s="60" t="s">
        <v>3</v>
      </c>
      <c r="G22" s="59">
        <f>H21</f>
        <v>0.52821505299848803</v>
      </c>
      <c r="H22" s="10" t="s">
        <v>50</v>
      </c>
      <c r="I22" s="16">
        <f>_xlfn.T.TEST(H4:H13,I4:I13,2,3)</f>
        <v>0.69504284414351436</v>
      </c>
      <c r="J22" s="16">
        <f>_xlfn.T.TEST(J4:J13,H4:H13,2,3)</f>
        <v>0.21340342932367151</v>
      </c>
      <c r="K22" s="16">
        <f>_xlfn.T.TEST(K4:K13,H4:H13,2,3)</f>
        <v>0.12437242366521782</v>
      </c>
    </row>
    <row r="23" spans="6:20">
      <c r="F23" s="60" t="s">
        <v>4</v>
      </c>
      <c r="G23" s="59">
        <f>I21</f>
        <v>0.32311173211690358</v>
      </c>
      <c r="H23" s="11">
        <f>I22</f>
        <v>0.69504284414351436</v>
      </c>
      <c r="I23" s="10" t="s">
        <v>50</v>
      </c>
      <c r="J23" s="16">
        <f>_xlfn.T.TEST(J4:J13,I4:I13,2,3)</f>
        <v>0.12681588455117587</v>
      </c>
      <c r="K23" s="16">
        <f>_xlfn.T.TEST(K4:K13,I4:I13,2,3)</f>
        <v>7.2769714831225726E-2</v>
      </c>
    </row>
    <row r="24" spans="6:20">
      <c r="F24" s="60" t="s">
        <v>5</v>
      </c>
      <c r="G24" s="59">
        <f>J21</f>
        <v>0.46865222809989349</v>
      </c>
      <c r="H24" s="11">
        <f>J22</f>
        <v>0.21340342932367151</v>
      </c>
      <c r="I24" s="11">
        <f>J23</f>
        <v>0.12681588455117587</v>
      </c>
      <c r="J24" s="10" t="s">
        <v>50</v>
      </c>
      <c r="K24" s="16">
        <f>_xlfn.T.TEST(J4:J13,K4:K13,2,3)</f>
        <v>0.91969216695806799</v>
      </c>
      <c r="N24" s="12"/>
      <c r="O24" s="12"/>
      <c r="P24" s="12"/>
      <c r="Q24" s="12"/>
      <c r="R24" s="12"/>
      <c r="S24" s="12"/>
    </row>
    <row r="25" spans="6:20">
      <c r="F25" s="60" t="s">
        <v>6</v>
      </c>
      <c r="G25" s="59">
        <f>K21</f>
        <v>0.32367940888119318</v>
      </c>
      <c r="H25" s="11">
        <f>K22</f>
        <v>0.12437242366521782</v>
      </c>
      <c r="I25" s="11">
        <f>K23</f>
        <v>7.2769714831225726E-2</v>
      </c>
      <c r="J25" s="11">
        <f>K24</f>
        <v>0.91969216695806799</v>
      </c>
      <c r="K25" s="10" t="s">
        <v>50</v>
      </c>
      <c r="N25" s="12"/>
      <c r="O25" s="12"/>
      <c r="P25" s="12"/>
      <c r="Q25" s="12"/>
      <c r="R25" s="12"/>
      <c r="S25" s="12"/>
      <c r="T25" s="12"/>
    </row>
    <row r="26" spans="6:20"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12"/>
    </row>
    <row r="27" spans="6:20">
      <c r="M27" s="12"/>
      <c r="N27" s="4"/>
      <c r="O27" s="4"/>
      <c r="P27" s="4"/>
      <c r="Q27" s="4"/>
      <c r="R27" s="4"/>
      <c r="S27" s="4"/>
      <c r="T27" s="12"/>
    </row>
    <row r="28" spans="6:20">
      <c r="M28" s="6"/>
      <c r="N28" s="4"/>
      <c r="O28" s="4"/>
      <c r="P28" s="4"/>
      <c r="Q28" s="4"/>
      <c r="R28" s="4"/>
      <c r="S28" s="4"/>
    </row>
    <row r="29" spans="6:20">
      <c r="M29" s="6"/>
      <c r="N29" s="12"/>
      <c r="O29" s="12"/>
      <c r="P29" s="12"/>
      <c r="Q29" s="12"/>
      <c r="R29" s="12"/>
      <c r="S29" s="14"/>
    </row>
    <row r="30" spans="6:20">
      <c r="M30" s="6"/>
      <c r="N30" s="12"/>
      <c r="O30" s="12"/>
      <c r="P30" s="12"/>
      <c r="Q30" s="12"/>
      <c r="R30" s="12"/>
      <c r="S30" s="12"/>
      <c r="T30" s="12"/>
    </row>
    <row r="31" spans="6:20">
      <c r="M31" s="6"/>
      <c r="N31" s="12"/>
      <c r="O31" s="12"/>
      <c r="P31" s="12"/>
      <c r="Q31" s="12"/>
      <c r="R31" s="12"/>
      <c r="S31" s="12"/>
      <c r="T31" s="12"/>
    </row>
    <row r="32" spans="6:20">
      <c r="M32" s="6"/>
      <c r="N32" s="12"/>
      <c r="O32" s="12"/>
      <c r="P32" s="12"/>
      <c r="Q32" s="12"/>
      <c r="R32" s="12"/>
      <c r="S32" s="12"/>
      <c r="T32" s="12"/>
    </row>
    <row r="33" spans="13:20">
      <c r="M33" s="6"/>
      <c r="N33" s="12"/>
      <c r="O33" s="12"/>
      <c r="P33" s="12"/>
      <c r="Q33" s="12"/>
      <c r="R33" s="12"/>
      <c r="S33" s="12"/>
      <c r="T33" s="12"/>
    </row>
    <row r="34" spans="13:20">
      <c r="M34" s="6"/>
      <c r="N34" s="12"/>
      <c r="O34" s="12"/>
      <c r="P34" s="12"/>
      <c r="Q34" s="12"/>
      <c r="R34" s="12"/>
      <c r="S34" s="12"/>
      <c r="T34" s="12"/>
    </row>
    <row r="35" spans="13:20">
      <c r="M35" s="6"/>
      <c r="N35" s="12"/>
      <c r="O35" s="12"/>
      <c r="P35" s="12"/>
      <c r="Q35" s="12"/>
      <c r="R35" s="12"/>
      <c r="S35" s="12"/>
      <c r="T35" s="12"/>
    </row>
    <row r="36" spans="13:20">
      <c r="M36" s="6"/>
      <c r="N36" s="13"/>
      <c r="O36" s="13"/>
      <c r="P36" s="13"/>
      <c r="Q36" s="13"/>
      <c r="R36" s="13"/>
      <c r="S36" s="12"/>
      <c r="T36" s="12"/>
    </row>
    <row r="37" spans="13:20">
      <c r="M37" s="6"/>
      <c r="N37" s="13"/>
      <c r="O37" s="13"/>
      <c r="P37" s="13"/>
      <c r="Q37" s="13"/>
      <c r="R37" s="13"/>
      <c r="S37" s="12"/>
      <c r="T37" s="12"/>
    </row>
    <row r="38" spans="13:20">
      <c r="M38" s="6"/>
      <c r="N38" s="13"/>
      <c r="O38" s="13"/>
      <c r="P38" s="13"/>
      <c r="Q38" s="13"/>
      <c r="R38" s="13"/>
      <c r="S38" s="12"/>
      <c r="T38" s="12"/>
    </row>
    <row r="39" spans="13:20">
      <c r="M39" s="6"/>
      <c r="N39" s="13"/>
      <c r="O39" s="13"/>
      <c r="P39" s="13"/>
      <c r="Q39" s="13"/>
      <c r="R39" s="13"/>
      <c r="S39" s="12"/>
      <c r="T39" s="12"/>
    </row>
    <row r="40" spans="13:20">
      <c r="M40" s="6"/>
      <c r="N40" s="13"/>
      <c r="O40" s="13"/>
      <c r="P40" s="13"/>
      <c r="Q40" s="13"/>
      <c r="R40" s="13"/>
      <c r="S40" s="12"/>
      <c r="T40" s="12"/>
    </row>
    <row r="41" spans="13:20">
      <c r="M41" s="6"/>
      <c r="N41" s="13"/>
      <c r="O41" s="13"/>
      <c r="P41" s="13"/>
      <c r="Q41" s="13"/>
      <c r="R41" s="13"/>
      <c r="S41" s="12"/>
      <c r="T41" s="12"/>
    </row>
    <row r="42" spans="13:20">
      <c r="M42" s="6"/>
      <c r="N42" s="13"/>
      <c r="O42" s="13"/>
      <c r="P42" s="13"/>
      <c r="Q42" s="13"/>
      <c r="R42" s="13"/>
      <c r="S42" s="12"/>
      <c r="T42" s="12"/>
    </row>
    <row r="43" spans="13:20">
      <c r="M43" s="6"/>
      <c r="N43" s="13"/>
      <c r="O43" s="13"/>
      <c r="P43" s="13"/>
      <c r="Q43" s="13"/>
      <c r="R43" s="13"/>
      <c r="S43" s="12"/>
      <c r="T43" s="12"/>
    </row>
    <row r="44" spans="13:20">
      <c r="M44" s="6"/>
      <c r="N44" s="13"/>
      <c r="O44" s="13"/>
      <c r="P44" s="13"/>
      <c r="Q44" s="13"/>
      <c r="R44" s="13"/>
      <c r="S44" s="12"/>
      <c r="T44" s="12"/>
    </row>
    <row r="45" spans="13:20">
      <c r="M45" s="6"/>
      <c r="N45" s="13"/>
      <c r="O45" s="13"/>
      <c r="P45" s="13"/>
      <c r="Q45" s="13"/>
      <c r="R45" s="13"/>
      <c r="S45" s="12"/>
      <c r="T45" s="12"/>
    </row>
    <row r="46" spans="13:20">
      <c r="M46" s="6"/>
      <c r="N46" s="13"/>
      <c r="O46" s="13"/>
      <c r="P46" s="13"/>
      <c r="Q46" s="13"/>
      <c r="R46" s="13"/>
      <c r="S46" s="12"/>
      <c r="T46" s="12"/>
    </row>
    <row r="47" spans="13:20">
      <c r="N47" s="12"/>
      <c r="O47" s="12"/>
      <c r="P47" s="12"/>
      <c r="Q47" s="12"/>
      <c r="R47" s="12"/>
      <c r="S47" s="12"/>
      <c r="T47" s="12"/>
    </row>
    <row r="48" spans="13:20">
      <c r="N48" s="12"/>
      <c r="O48" s="12"/>
      <c r="P48" s="12"/>
      <c r="Q48" s="12"/>
      <c r="R48" s="12"/>
      <c r="S48" s="12"/>
      <c r="T48" s="12"/>
    </row>
    <row r="49" spans="14:20">
      <c r="N49" s="12"/>
      <c r="O49" s="12"/>
      <c r="P49" s="12"/>
      <c r="Q49" s="12"/>
      <c r="R49" s="12"/>
      <c r="S49" s="12"/>
      <c r="T49" s="12"/>
    </row>
    <row r="50" spans="14:20">
      <c r="N50" s="12"/>
      <c r="O50" s="12"/>
      <c r="P50" s="12"/>
      <c r="Q50" s="12"/>
      <c r="R50" s="12"/>
      <c r="S50" s="12"/>
      <c r="T50" s="12"/>
    </row>
    <row r="51" spans="14:20">
      <c r="N51" s="12"/>
      <c r="O51" s="12"/>
      <c r="P51" s="12"/>
      <c r="Q51" s="12"/>
      <c r="R51" s="12"/>
      <c r="S51" s="12"/>
      <c r="T51" s="12"/>
    </row>
    <row r="52" spans="14:20">
      <c r="N52" s="12"/>
      <c r="O52" s="12"/>
      <c r="P52" s="12"/>
      <c r="Q52" s="12"/>
      <c r="R52" s="12"/>
      <c r="S52" s="12"/>
      <c r="T52" s="12"/>
    </row>
    <row r="53" spans="14:20">
      <c r="N53" s="12"/>
      <c r="O53" s="12"/>
      <c r="P53" s="12"/>
      <c r="Q53" s="12"/>
      <c r="R53" s="12"/>
      <c r="S53" s="12"/>
      <c r="T53" s="12"/>
    </row>
    <row r="54" spans="14:20">
      <c r="N54" s="12"/>
      <c r="O54" s="12"/>
      <c r="P54" s="12"/>
      <c r="Q54" s="12"/>
      <c r="R54" s="12"/>
      <c r="S54" s="12"/>
      <c r="T54" s="12"/>
    </row>
    <row r="55" spans="14:20">
      <c r="N55" s="12"/>
      <c r="O55" s="12"/>
      <c r="P55" s="12"/>
      <c r="Q55" s="12"/>
      <c r="R55" s="12"/>
      <c r="S55" s="12"/>
      <c r="T55" s="12"/>
    </row>
    <row r="56" spans="14:20">
      <c r="N56" s="12"/>
      <c r="O56" s="12"/>
      <c r="P56" s="12"/>
      <c r="Q56" s="12"/>
      <c r="R56" s="12"/>
      <c r="S56" s="12"/>
      <c r="T56" s="12"/>
    </row>
    <row r="57" spans="14:20">
      <c r="N57" s="12"/>
      <c r="O57" s="12"/>
      <c r="P57" s="12"/>
      <c r="Q57" s="12"/>
      <c r="R57" s="12"/>
      <c r="S57" s="12"/>
      <c r="T57" s="12"/>
    </row>
    <row r="58" spans="14:20">
      <c r="N58" s="12"/>
      <c r="O58" s="12"/>
      <c r="P58" s="12"/>
      <c r="Q58" s="12"/>
      <c r="R58" s="12"/>
      <c r="S58" s="12"/>
      <c r="T58" s="12"/>
    </row>
    <row r="59" spans="14:20">
      <c r="N59" s="12"/>
      <c r="O59" s="12"/>
      <c r="P59" s="12"/>
      <c r="Q59" s="12"/>
      <c r="R59" s="12"/>
      <c r="S59" s="12"/>
      <c r="T59" s="12"/>
    </row>
    <row r="60" spans="14:20">
      <c r="N60" s="12"/>
      <c r="O60" s="12"/>
      <c r="P60" s="12"/>
      <c r="Q60" s="12"/>
      <c r="R60" s="12"/>
      <c r="S60" s="12"/>
      <c r="T60" s="12"/>
    </row>
    <row r="61" spans="14:20">
      <c r="N61" s="12"/>
      <c r="O61" s="12"/>
      <c r="P61" s="12"/>
      <c r="Q61" s="12"/>
      <c r="R61" s="12"/>
      <c r="S61" s="12"/>
      <c r="T61" s="12"/>
    </row>
    <row r="62" spans="14:20">
      <c r="N62" s="12"/>
      <c r="O62" s="12"/>
      <c r="P62" s="12"/>
      <c r="Q62" s="12"/>
      <c r="R62" s="12"/>
      <c r="S62" s="12"/>
      <c r="T62" s="12"/>
    </row>
    <row r="63" spans="14:20">
      <c r="N63" s="12"/>
      <c r="O63" s="12"/>
      <c r="P63" s="12"/>
      <c r="Q63" s="12"/>
      <c r="R63" s="12"/>
      <c r="S63" s="12"/>
      <c r="T63" s="12"/>
    </row>
    <row r="64" spans="14:20">
      <c r="N64" s="12"/>
      <c r="O64" s="12"/>
      <c r="P64" s="12"/>
      <c r="Q64" s="12"/>
      <c r="R64" s="12"/>
      <c r="S64" s="12"/>
      <c r="T64" s="12"/>
    </row>
    <row r="65" spans="14:20">
      <c r="N65" s="12"/>
      <c r="O65" s="12"/>
      <c r="P65" s="12"/>
      <c r="Q65" s="12"/>
      <c r="R65" s="12"/>
      <c r="S65" s="12"/>
      <c r="T65" s="12"/>
    </row>
    <row r="66" spans="14:20">
      <c r="N66" s="12"/>
      <c r="O66" s="12"/>
      <c r="P66" s="12"/>
      <c r="Q66" s="12"/>
      <c r="R66" s="12"/>
      <c r="S66" s="12"/>
      <c r="T66" s="12"/>
    </row>
    <row r="67" spans="14:20">
      <c r="N67" s="12"/>
      <c r="O67" s="12"/>
      <c r="P67" s="12"/>
      <c r="Q67" s="12"/>
      <c r="R67" s="12"/>
      <c r="S67" s="12"/>
      <c r="T67" s="12"/>
    </row>
    <row r="68" spans="14:20">
      <c r="N68" s="12"/>
      <c r="O68" s="12"/>
      <c r="P68" s="12"/>
      <c r="Q68" s="12"/>
      <c r="R68" s="12"/>
      <c r="S68" s="12"/>
      <c r="T68" s="12"/>
    </row>
    <row r="69" spans="14:20">
      <c r="N69" s="12"/>
      <c r="O69" s="12"/>
      <c r="P69" s="12"/>
      <c r="Q69" s="12"/>
      <c r="R69" s="12"/>
      <c r="S69" s="12"/>
      <c r="T69" s="12"/>
    </row>
    <row r="70" spans="14:20">
      <c r="T70" s="12"/>
    </row>
  </sheetData>
  <mergeCells count="16">
    <mergeCell ref="G2:K2"/>
    <mergeCell ref="N2:N3"/>
    <mergeCell ref="O2:O3"/>
    <mergeCell ref="P2:P3"/>
    <mergeCell ref="G1:H1"/>
    <mergeCell ref="R13:S13"/>
    <mergeCell ref="R2:R3"/>
    <mergeCell ref="S2:S3"/>
    <mergeCell ref="N10:N11"/>
    <mergeCell ref="O10:O11"/>
    <mergeCell ref="P10:P11"/>
    <mergeCell ref="Q10:Q11"/>
    <mergeCell ref="R10:R11"/>
    <mergeCell ref="S10:S11"/>
    <mergeCell ref="Q2:Q3"/>
    <mergeCell ref="N8:O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Ohio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Gregory S. Springer</dc:creator>
  <cp:keywords/>
  <dc:description/>
  <cp:lastModifiedBy>Barkett, Sebastian</cp:lastModifiedBy>
  <cp:revision/>
  <dcterms:created xsi:type="dcterms:W3CDTF">2014-02-17T15:18:38Z</dcterms:created>
  <dcterms:modified xsi:type="dcterms:W3CDTF">2018-10-18T17:36:11Z</dcterms:modified>
  <cp:category/>
  <cp:contentStatus/>
</cp:coreProperties>
</file>