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naby.winser\Documents\solar bes\input data\learning curves\"/>
    </mc:Choice>
  </mc:AlternateContent>
  <xr:revisionPtr revIDLastSave="0" documentId="8_{AB2615BA-1E58-4C47-A771-F352F4556813}" xr6:coauthVersionLast="47" xr6:coauthVersionMax="47" xr10:uidLastSave="{00000000-0000-0000-0000-000000000000}"/>
  <bookViews>
    <workbookView xWindow="-108" yWindow="-108" windowWidth="23256" windowHeight="12576" xr2:uid="{00BAF1C6-4D40-4BC5-90FD-A842C018BE0D}"/>
  </bookViews>
  <sheets>
    <sheet name="ember_yearly_electricity-genera" sheetId="1" r:id="rId1"/>
  </sheets>
  <calcPr calcId="0"/>
</workbook>
</file>

<file path=xl/calcChain.xml><?xml version="1.0" encoding="utf-8"?>
<calcChain xmlns="http://schemas.openxmlformats.org/spreadsheetml/2006/main">
  <c r="L28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8" i="1"/>
  <c r="K29" i="1"/>
  <c r="K30" i="1"/>
  <c r="K31" i="1"/>
  <c r="K32" i="1"/>
  <c r="K33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7" i="1"/>
  <c r="H45" i="1"/>
  <c r="H46" i="1"/>
  <c r="H47" i="1"/>
  <c r="H48" i="1"/>
  <c r="H49" i="1"/>
  <c r="H50" i="1"/>
  <c r="H51" i="1"/>
  <c r="H52" i="1"/>
  <c r="H36" i="1"/>
  <c r="H37" i="1"/>
  <c r="H38" i="1"/>
  <c r="H39" i="1"/>
  <c r="H40" i="1"/>
  <c r="H41" i="1"/>
  <c r="H42" i="1"/>
  <c r="H43" i="1"/>
  <c r="H44" i="1"/>
  <c r="H28" i="1"/>
  <c r="H29" i="1"/>
  <c r="H30" i="1"/>
  <c r="H31" i="1"/>
  <c r="H32" i="1"/>
  <c r="H33" i="1"/>
  <c r="H34" i="1"/>
  <c r="H35" i="1"/>
  <c r="H27" i="1"/>
</calcChain>
</file>

<file path=xl/sharedStrings.xml><?xml version="1.0" encoding="utf-8"?>
<sst xmlns="http://schemas.openxmlformats.org/spreadsheetml/2006/main" count="62" uniqueCount="14">
  <si>
    <t>entity</t>
  </si>
  <si>
    <t>entity_code</t>
  </si>
  <si>
    <t>is_aggregate_entity</t>
  </si>
  <si>
    <t>date</t>
  </si>
  <si>
    <t>series</t>
  </si>
  <si>
    <t>is_aggregate_series</t>
  </si>
  <si>
    <t>generation_twh</t>
  </si>
  <si>
    <t>World</t>
  </si>
  <si>
    <t>Solar</t>
  </si>
  <si>
    <t>projected</t>
  </si>
  <si>
    <t>global demand</t>
  </si>
  <si>
    <t>growth v 2023</t>
  </si>
  <si>
    <t>~GW</t>
  </si>
  <si>
    <t>bn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</si>
</sst>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'ember_yearly_electricity-genera'!$D$2:$D$26</c:f>
              <c:numCache>
                <c:formatCode>0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'ember_yearly_electricity-genera'!$G$2:$G$26</c:f>
              <c:numCache>
                <c:formatCode>General</c:formatCode>
                <c:ptCount val="25"/>
                <c:pt idx="0">
                  <c:v>1.03</c:v>
                </c:pt>
                <c:pt idx="1">
                  <c:v>1.37</c:v>
                </c:pt>
                <c:pt idx="2">
                  <c:v>1.71</c:v>
                </c:pt>
                <c:pt idx="3">
                  <c:v>2.1</c:v>
                </c:pt>
                <c:pt idx="4">
                  <c:v>2.78</c:v>
                </c:pt>
                <c:pt idx="5">
                  <c:v>3.94</c:v>
                </c:pt>
                <c:pt idx="6">
                  <c:v>5.41</c:v>
                </c:pt>
                <c:pt idx="7">
                  <c:v>7.28</c:v>
                </c:pt>
                <c:pt idx="8">
                  <c:v>11.84</c:v>
                </c:pt>
                <c:pt idx="9">
                  <c:v>19.809999999999999</c:v>
                </c:pt>
                <c:pt idx="10">
                  <c:v>32.21</c:v>
                </c:pt>
                <c:pt idx="11">
                  <c:v>63.61</c:v>
                </c:pt>
                <c:pt idx="12">
                  <c:v>96.98</c:v>
                </c:pt>
                <c:pt idx="13">
                  <c:v>131.94999999999999</c:v>
                </c:pt>
                <c:pt idx="14">
                  <c:v>197.75</c:v>
                </c:pt>
                <c:pt idx="15">
                  <c:v>256.39</c:v>
                </c:pt>
                <c:pt idx="16">
                  <c:v>327.76</c:v>
                </c:pt>
                <c:pt idx="17">
                  <c:v>445.72</c:v>
                </c:pt>
                <c:pt idx="18">
                  <c:v>574.84</c:v>
                </c:pt>
                <c:pt idx="19">
                  <c:v>705.45</c:v>
                </c:pt>
                <c:pt idx="20">
                  <c:v>857.54</c:v>
                </c:pt>
                <c:pt idx="21">
                  <c:v>1054.69</c:v>
                </c:pt>
                <c:pt idx="22">
                  <c:v>1330.54</c:v>
                </c:pt>
                <c:pt idx="23">
                  <c:v>1660.19</c:v>
                </c:pt>
                <c:pt idx="24">
                  <c:v>2129.12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F-4855-A209-027040ACC1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487544"/>
        <c:axId val="1325490424"/>
      </c:lineChart>
      <c:catAx>
        <c:axId val="1325487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0424"/>
        <c:crosses val="autoZero"/>
        <c:auto val="1"/>
        <c:lblAlgn val="ctr"/>
        <c:lblOffset val="100"/>
        <c:noMultiLvlLbl val="0"/>
      </c:catAx>
      <c:valAx>
        <c:axId val="13254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529090113735782E-2"/>
                  <c:y val="-7.3490813648293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'ember_yearly_electricity-genera'!$D$17:$D$26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'ember_yearly_electricity-genera'!$G$17:$G$26</c:f>
              <c:numCache>
                <c:formatCode>General</c:formatCode>
                <c:ptCount val="10"/>
                <c:pt idx="0">
                  <c:v>256.39</c:v>
                </c:pt>
                <c:pt idx="1">
                  <c:v>327.76</c:v>
                </c:pt>
                <c:pt idx="2">
                  <c:v>445.72</c:v>
                </c:pt>
                <c:pt idx="3">
                  <c:v>574.84</c:v>
                </c:pt>
                <c:pt idx="4">
                  <c:v>705.45</c:v>
                </c:pt>
                <c:pt idx="5">
                  <c:v>857.54</c:v>
                </c:pt>
                <c:pt idx="6">
                  <c:v>1054.69</c:v>
                </c:pt>
                <c:pt idx="7">
                  <c:v>1330.54</c:v>
                </c:pt>
                <c:pt idx="8">
                  <c:v>1660.19</c:v>
                </c:pt>
                <c:pt idx="9">
                  <c:v>2129.12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6-4A11-B9BB-5AF78F7830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487544"/>
        <c:axId val="1325490424"/>
      </c:lineChart>
      <c:catAx>
        <c:axId val="1325487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0424"/>
        <c:crosses val="autoZero"/>
        <c:auto val="1"/>
        <c:lblAlgn val="ctr"/>
        <c:lblOffset val="100"/>
        <c:noMultiLvlLbl val="0"/>
      </c:catAx>
      <c:valAx>
        <c:axId val="1325490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529090113735782E-2"/>
                  <c:y val="-7.3490813648293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'ember_yearly_electricity-genera'!$D$17:$D$52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'ember_yearly_electricity-genera'!$G$17:$G$26</c:f>
              <c:numCache>
                <c:formatCode>General</c:formatCode>
                <c:ptCount val="10"/>
                <c:pt idx="0">
                  <c:v>256.39</c:v>
                </c:pt>
                <c:pt idx="1">
                  <c:v>327.76</c:v>
                </c:pt>
                <c:pt idx="2">
                  <c:v>445.72</c:v>
                </c:pt>
                <c:pt idx="3">
                  <c:v>574.84</c:v>
                </c:pt>
                <c:pt idx="4">
                  <c:v>705.45</c:v>
                </c:pt>
                <c:pt idx="5">
                  <c:v>857.54</c:v>
                </c:pt>
                <c:pt idx="6">
                  <c:v>1054.69</c:v>
                </c:pt>
                <c:pt idx="7">
                  <c:v>1330.54</c:v>
                </c:pt>
                <c:pt idx="8">
                  <c:v>1660.19</c:v>
                </c:pt>
                <c:pt idx="9">
                  <c:v>2129.12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4-4A05-923B-CC11E49B3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487544"/>
        <c:axId val="1325490424"/>
      </c:lineChart>
      <c:catAx>
        <c:axId val="1325487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90424"/>
        <c:crosses val="autoZero"/>
        <c:auto val="1"/>
        <c:lblAlgn val="ctr"/>
        <c:lblOffset val="100"/>
        <c:noMultiLvlLbl val="0"/>
      </c:catAx>
      <c:valAx>
        <c:axId val="1325490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'ember_yearly_electricity-genera'!$D$17:$D$43</c:f>
              <c:numCache>
                <c:formatCode>0</c:formatCode>
                <c:ptCount val="2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</c:numCache>
            </c:numRef>
          </c:cat>
          <c:val>
            <c:numRef>
              <c:f>'ember_yearly_electricity-genera'!$G$17:$G$43</c:f>
              <c:numCache>
                <c:formatCode>General</c:formatCode>
                <c:ptCount val="27"/>
                <c:pt idx="0">
                  <c:v>256.39</c:v>
                </c:pt>
                <c:pt idx="1">
                  <c:v>327.76</c:v>
                </c:pt>
                <c:pt idx="2">
                  <c:v>445.72</c:v>
                </c:pt>
                <c:pt idx="3">
                  <c:v>574.84</c:v>
                </c:pt>
                <c:pt idx="4">
                  <c:v>705.45</c:v>
                </c:pt>
                <c:pt idx="5">
                  <c:v>857.54</c:v>
                </c:pt>
                <c:pt idx="6">
                  <c:v>1054.69</c:v>
                </c:pt>
                <c:pt idx="7">
                  <c:v>1330.54</c:v>
                </c:pt>
                <c:pt idx="8">
                  <c:v>1660.19</c:v>
                </c:pt>
                <c:pt idx="9">
                  <c:v>2129.12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4-43D4-A5B8-FB381B061E5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'ember_yearly_electricity-genera'!$D$17:$D$43</c:f>
              <c:numCache>
                <c:formatCode>0</c:formatCode>
                <c:ptCount val="2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</c:numCache>
            </c:numRef>
          </c:cat>
          <c:val>
            <c:numRef>
              <c:f>'ember_yearly_electricity-genera'!$H$17:$H$43</c:f>
              <c:numCache>
                <c:formatCode>General</c:formatCode>
                <c:ptCount val="27"/>
                <c:pt idx="10" formatCode="0.00">
                  <c:v>2688.8879828908434</c:v>
                </c:pt>
                <c:pt idx="11" formatCode="0.00">
                  <c:v>3383.050167171159</c:v>
                </c:pt>
                <c:pt idx="12" formatCode="0.00">
                  <c:v>4256.4169673190236</c:v>
                </c:pt>
                <c:pt idx="13" formatCode="0.00">
                  <c:v>5355.2517711643704</c:v>
                </c:pt>
                <c:pt idx="14" formatCode="0.00">
                  <c:v>6737.7613031701931</c:v>
                </c:pt>
                <c:pt idx="15" formatCode="0.00">
                  <c:v>8477.1789111657563</c:v>
                </c:pt>
                <c:pt idx="16" formatCode="0.00">
                  <c:v>10665.643833078699</c:v>
                </c:pt>
                <c:pt idx="17" formatCode="0.00">
                  <c:v>13419.08193352572</c:v>
                </c:pt>
                <c:pt idx="18" formatCode="0.00">
                  <c:v>16883.346449297074</c:v>
                </c:pt>
                <c:pt idx="19" formatCode="0.00">
                  <c:v>21241.944027097743</c:v>
                </c:pt>
                <c:pt idx="20" formatCode="0.00">
                  <c:v>26725.75531192396</c:v>
                </c:pt>
                <c:pt idx="21" formatCode="0.00">
                  <c:v>33625.264998423037</c:v>
                </c:pt>
                <c:pt idx="22" formatCode="0.00">
                  <c:v>42305.949187139355</c:v>
                </c:pt>
                <c:pt idx="23" formatCode="0.00">
                  <c:v>53227.635134139608</c:v>
                </c:pt>
                <c:pt idx="24" formatCode="0.00">
                  <c:v>66968.858905412606</c:v>
                </c:pt>
                <c:pt idx="25" formatCode="0.00">
                  <c:v>84257.511193025872</c:v>
                </c:pt>
                <c:pt idx="26" formatCode="0.00">
                  <c:v>106009.39464221761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4-43D4-A5B8-FB381B061E5F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'ember_yearly_electricity-genera'!$D$17:$D$43</c:f>
              <c:numCache>
                <c:formatCode>0</c:formatCode>
                <c:ptCount val="2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</c:numCache>
            </c:numRef>
          </c:cat>
          <c:val>
            <c:numRef>
              <c:f>'ember_yearly_electricity-genera'!$I$17:$I$43</c:f>
              <c:numCache>
                <c:formatCode>General</c:formatCode>
                <c:ptCount val="27"/>
                <c:pt idx="0">
                  <c:v>24003.18</c:v>
                </c:pt>
                <c:pt idx="1">
                  <c:v>24695.32</c:v>
                </c:pt>
                <c:pt idx="2">
                  <c:v>25442.69</c:v>
                </c:pt>
                <c:pt idx="3">
                  <c:v>26464.95</c:v>
                </c:pt>
                <c:pt idx="4">
                  <c:v>26840.66</c:v>
                </c:pt>
                <c:pt idx="5">
                  <c:v>26729.31</c:v>
                </c:pt>
                <c:pt idx="6">
                  <c:v>28260.22</c:v>
                </c:pt>
                <c:pt idx="7">
                  <c:v>28919.07</c:v>
                </c:pt>
                <c:pt idx="8">
                  <c:v>29664.05</c:v>
                </c:pt>
                <c:pt idx="9">
                  <c:v>30914.83</c:v>
                </c:pt>
                <c:pt idx="10">
                  <c:v>30088.25</c:v>
                </c:pt>
                <c:pt idx="11">
                  <c:v>30721.62</c:v>
                </c:pt>
                <c:pt idx="12">
                  <c:v>31354.99</c:v>
                </c:pt>
                <c:pt idx="13">
                  <c:v>31988.36</c:v>
                </c:pt>
                <c:pt idx="14">
                  <c:v>32621.73</c:v>
                </c:pt>
                <c:pt idx="15">
                  <c:v>33255.1</c:v>
                </c:pt>
                <c:pt idx="16">
                  <c:v>33888.47</c:v>
                </c:pt>
                <c:pt idx="17">
                  <c:v>34521.839999999997</c:v>
                </c:pt>
                <c:pt idx="18">
                  <c:v>35155.21</c:v>
                </c:pt>
                <c:pt idx="19">
                  <c:v>35788.58</c:v>
                </c:pt>
                <c:pt idx="20">
                  <c:v>36421.949999999997</c:v>
                </c:pt>
                <c:pt idx="21">
                  <c:v>37055.32</c:v>
                </c:pt>
                <c:pt idx="22">
                  <c:v>37688.69</c:v>
                </c:pt>
                <c:pt idx="23">
                  <c:v>38322.06</c:v>
                </c:pt>
                <c:pt idx="24">
                  <c:v>38955.43</c:v>
                </c:pt>
                <c:pt idx="25">
                  <c:v>39588.800000000003</c:v>
                </c:pt>
                <c:pt idx="26">
                  <c:v>40222.17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4-43D4-A5B8-FB381B06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75992"/>
        <c:axId val="1254676712"/>
      </c:lineChart>
      <c:catAx>
        <c:axId val="1254675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6712"/>
        <c:crosses val="autoZero"/>
        <c:auto val="1"/>
        <c:lblAlgn val="ctr"/>
        <c:lblOffset val="100"/>
        <c:noMultiLvlLbl val="0"/>
      </c:catAx>
      <c:valAx>
        <c:axId val="12546767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7214566929133862E-2"/>
                  <c:y val="-4.8381816856226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'ember_yearly_electricity-genera'!$D$2:$D$26</c:f>
              <c:numCache>
                <c:formatCode>0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'ember_yearly_electricity-genera'!$I$2:$I$26</c:f>
              <c:numCache>
                <c:formatCode>General</c:formatCode>
                <c:ptCount val="25"/>
                <c:pt idx="0">
                  <c:v>15278.69</c:v>
                </c:pt>
                <c:pt idx="1">
                  <c:v>15500.42</c:v>
                </c:pt>
                <c:pt idx="2">
                  <c:v>16049.61</c:v>
                </c:pt>
                <c:pt idx="3">
                  <c:v>16627.73</c:v>
                </c:pt>
                <c:pt idx="4">
                  <c:v>17414.66</c:v>
                </c:pt>
                <c:pt idx="5">
                  <c:v>18133.84</c:v>
                </c:pt>
                <c:pt idx="6">
                  <c:v>18839.009999999998</c:v>
                </c:pt>
                <c:pt idx="7">
                  <c:v>19713.95</c:v>
                </c:pt>
                <c:pt idx="8">
                  <c:v>20102.47</c:v>
                </c:pt>
                <c:pt idx="9">
                  <c:v>19943.439999999999</c:v>
                </c:pt>
                <c:pt idx="10">
                  <c:v>21263.61</c:v>
                </c:pt>
                <c:pt idx="11">
                  <c:v>21971.91</c:v>
                </c:pt>
                <c:pt idx="12">
                  <c:v>22515.71</c:v>
                </c:pt>
                <c:pt idx="13">
                  <c:v>23155.24</c:v>
                </c:pt>
                <c:pt idx="14">
                  <c:v>23747.119999999999</c:v>
                </c:pt>
                <c:pt idx="15">
                  <c:v>24003.18</c:v>
                </c:pt>
                <c:pt idx="16">
                  <c:v>24695.32</c:v>
                </c:pt>
                <c:pt idx="17">
                  <c:v>25442.69</c:v>
                </c:pt>
                <c:pt idx="18">
                  <c:v>26464.95</c:v>
                </c:pt>
                <c:pt idx="19">
                  <c:v>26840.66</c:v>
                </c:pt>
                <c:pt idx="20">
                  <c:v>26729.31</c:v>
                </c:pt>
                <c:pt idx="21">
                  <c:v>28260.22</c:v>
                </c:pt>
                <c:pt idx="22">
                  <c:v>28919.07</c:v>
                </c:pt>
                <c:pt idx="23">
                  <c:v>29664.05</c:v>
                </c:pt>
                <c:pt idx="24">
                  <c:v>30914.83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0E9-BDBD-7CB95FF2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698120"/>
        <c:axId val="1402695960"/>
      </c:lineChart>
      <c:catAx>
        <c:axId val="1402698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5960"/>
        <c:crosses val="autoZero"/>
        <c:auto val="1"/>
        <c:lblAlgn val="ctr"/>
        <c:lblOffset val="100"/>
        <c:noMultiLvlLbl val="0"/>
      </c:catAx>
      <c:valAx>
        <c:axId val="14026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2</xdr:row>
      <xdr:rowOff>19050</xdr:rowOff>
    </xdr:from>
    <xdr:to>
      <xdr:col>17</xdr:col>
      <xdr:colOff>518160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4DB8-7DB0-C142-3CE4-B89BF93B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394065</xdr:colOff>
      <xdr:row>17</xdr:row>
      <xdr:rowOff>89264</xdr:rowOff>
    </xdr:from>
    <xdr:to>
      <xdr:col>28</xdr:col>
      <xdr:colOff>89265</xdr:colOff>
      <xdr:row>32</xdr:row>
      <xdr:rowOff>89264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0D132-6C8B-4882-8734-C4933C00B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401682</xdr:colOff>
      <xdr:row>33</xdr:row>
      <xdr:rowOff>48986</xdr:rowOff>
    </xdr:from>
    <xdr:to>
      <xdr:col>21</xdr:col>
      <xdr:colOff>96882</xdr:colOff>
      <xdr:row>48</xdr:row>
      <xdr:rowOff>48986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EF3C-C07E-497D-9393-EF4058CF1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57695</xdr:colOff>
      <xdr:row>17</xdr:row>
      <xdr:rowOff>49531</xdr:rowOff>
    </xdr:from>
    <xdr:to>
      <xdr:col>20</xdr:col>
      <xdr:colOff>362495</xdr:colOff>
      <xdr:row>32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2AAB7-91F3-34D4-DF99-E9778E29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327660</xdr:colOff>
      <xdr:row>2</xdr:row>
      <xdr:rowOff>11430</xdr:rowOff>
    </xdr:from>
    <xdr:to>
      <xdr:col>26</xdr:col>
      <xdr:colOff>164374</xdr:colOff>
      <xdr:row>17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43A86F-7545-E09C-B878-64DAB97B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0639-75D4-4BDC-B5BB-7BF0221398F5}">
  <dimension ref="A1:M52"/>
  <sheetViews>
    <sheetView tabSelected="1" topLeftCell="A16" zoomScale="70" zoomScaleNormal="70" workbookViewId="0">
      <selection activeCell="L29" sqref="L29"/>
    </sheetView>
  </sheetViews>
  <sheetFormatPr defaultRowHeight="14.4" x14ac:dyDescent="0.3"/>
  <cols>
    <col min="7" max="7" width="12" bestFit="1" customWidth="1"/>
    <col min="8" max="8" width="9.5546875" bestFit="1" customWidth="1"/>
    <col min="13" max="13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K1" t="s">
        <v>11</v>
      </c>
      <c r="L1" t="s">
        <v>12</v>
      </c>
      <c r="M1" t="s">
        <v>13</v>
      </c>
    </row>
    <row r="2" spans="1:13" x14ac:dyDescent="0.3">
      <c r="A2" t="s">
        <v>7</v>
      </c>
      <c r="C2" t="b">
        <v>1</v>
      </c>
      <c r="D2" s="2">
        <v>2000</v>
      </c>
      <c r="E2" t="s">
        <v>8</v>
      </c>
      <c r="F2" t="b">
        <v>0</v>
      </c>
      <c r="G2">
        <v>1.03</v>
      </c>
      <c r="I2">
        <v>15278.69</v>
      </c>
    </row>
    <row r="3" spans="1:13" x14ac:dyDescent="0.3">
      <c r="A3" t="s">
        <v>7</v>
      </c>
      <c r="C3" t="b">
        <v>1</v>
      </c>
      <c r="D3" s="2">
        <v>2001</v>
      </c>
      <c r="E3" t="s">
        <v>8</v>
      </c>
      <c r="F3" t="b">
        <v>0</v>
      </c>
      <c r="G3">
        <v>1.37</v>
      </c>
      <c r="I3">
        <v>15500.42</v>
      </c>
    </row>
    <row r="4" spans="1:13" x14ac:dyDescent="0.3">
      <c r="A4" t="s">
        <v>7</v>
      </c>
      <c r="C4" t="b">
        <v>1</v>
      </c>
      <c r="D4" s="2">
        <v>2002</v>
      </c>
      <c r="E4" t="s">
        <v>8</v>
      </c>
      <c r="F4" t="b">
        <v>0</v>
      </c>
      <c r="G4">
        <v>1.71</v>
      </c>
      <c r="I4">
        <v>16049.61</v>
      </c>
    </row>
    <row r="5" spans="1:13" x14ac:dyDescent="0.3">
      <c r="A5" t="s">
        <v>7</v>
      </c>
      <c r="C5" t="b">
        <v>1</v>
      </c>
      <c r="D5" s="2">
        <v>2003</v>
      </c>
      <c r="E5" t="s">
        <v>8</v>
      </c>
      <c r="F5" t="b">
        <v>0</v>
      </c>
      <c r="G5">
        <v>2.1</v>
      </c>
      <c r="I5">
        <v>16627.73</v>
      </c>
    </row>
    <row r="6" spans="1:13" x14ac:dyDescent="0.3">
      <c r="A6" t="s">
        <v>7</v>
      </c>
      <c r="C6" t="b">
        <v>1</v>
      </c>
      <c r="D6" s="2">
        <v>2004</v>
      </c>
      <c r="E6" t="s">
        <v>8</v>
      </c>
      <c r="F6" t="b">
        <v>0</v>
      </c>
      <c r="G6">
        <v>2.78</v>
      </c>
      <c r="I6">
        <v>17414.66</v>
      </c>
    </row>
    <row r="7" spans="1:13" x14ac:dyDescent="0.3">
      <c r="A7" t="s">
        <v>7</v>
      </c>
      <c r="C7" t="b">
        <v>1</v>
      </c>
      <c r="D7" s="2">
        <v>2005</v>
      </c>
      <c r="E7" t="s">
        <v>8</v>
      </c>
      <c r="F7" t="b">
        <v>0</v>
      </c>
      <c r="G7">
        <v>3.94</v>
      </c>
      <c r="I7">
        <v>18133.84</v>
      </c>
    </row>
    <row r="8" spans="1:13" x14ac:dyDescent="0.3">
      <c r="A8" t="s">
        <v>7</v>
      </c>
      <c r="C8" t="b">
        <v>1</v>
      </c>
      <c r="D8" s="2">
        <v>2006</v>
      </c>
      <c r="E8" t="s">
        <v>8</v>
      </c>
      <c r="F8" t="b">
        <v>0</v>
      </c>
      <c r="G8">
        <v>5.41</v>
      </c>
      <c r="I8">
        <v>18839.009999999998</v>
      </c>
    </row>
    <row r="9" spans="1:13" x14ac:dyDescent="0.3">
      <c r="A9" t="s">
        <v>7</v>
      </c>
      <c r="C9" t="b">
        <v>1</v>
      </c>
      <c r="D9" s="2">
        <v>2007</v>
      </c>
      <c r="E9" t="s">
        <v>8</v>
      </c>
      <c r="F9" t="b">
        <v>0</v>
      </c>
      <c r="G9">
        <v>7.28</v>
      </c>
      <c r="I9">
        <v>19713.95</v>
      </c>
    </row>
    <row r="10" spans="1:13" x14ac:dyDescent="0.3">
      <c r="A10" t="s">
        <v>7</v>
      </c>
      <c r="C10" t="b">
        <v>1</v>
      </c>
      <c r="D10" s="2">
        <v>2008</v>
      </c>
      <c r="E10" t="s">
        <v>8</v>
      </c>
      <c r="F10" t="b">
        <v>0</v>
      </c>
      <c r="G10">
        <v>11.84</v>
      </c>
      <c r="I10">
        <v>20102.47</v>
      </c>
    </row>
    <row r="11" spans="1:13" x14ac:dyDescent="0.3">
      <c r="A11" t="s">
        <v>7</v>
      </c>
      <c r="C11" t="b">
        <v>1</v>
      </c>
      <c r="D11" s="2">
        <v>2009</v>
      </c>
      <c r="E11" t="s">
        <v>8</v>
      </c>
      <c r="F11" t="b">
        <v>0</v>
      </c>
      <c r="G11">
        <v>19.809999999999999</v>
      </c>
      <c r="I11">
        <v>19943.439999999999</v>
      </c>
    </row>
    <row r="12" spans="1:13" x14ac:dyDescent="0.3">
      <c r="A12" t="s">
        <v>7</v>
      </c>
      <c r="C12" t="b">
        <v>1</v>
      </c>
      <c r="D12" s="2">
        <v>2010</v>
      </c>
      <c r="E12" t="s">
        <v>8</v>
      </c>
      <c r="F12" t="b">
        <v>0</v>
      </c>
      <c r="G12">
        <v>32.21</v>
      </c>
      <c r="I12">
        <v>21263.61</v>
      </c>
    </row>
    <row r="13" spans="1:13" x14ac:dyDescent="0.3">
      <c r="A13" t="s">
        <v>7</v>
      </c>
      <c r="C13" t="b">
        <v>1</v>
      </c>
      <c r="D13" s="2">
        <v>2011</v>
      </c>
      <c r="E13" t="s">
        <v>8</v>
      </c>
      <c r="F13" t="b">
        <v>0</v>
      </c>
      <c r="G13">
        <v>63.61</v>
      </c>
      <c r="I13">
        <v>21971.91</v>
      </c>
    </row>
    <row r="14" spans="1:13" x14ac:dyDescent="0.3">
      <c r="A14" t="s">
        <v>7</v>
      </c>
      <c r="C14" t="b">
        <v>1</v>
      </c>
      <c r="D14" s="2">
        <v>2012</v>
      </c>
      <c r="E14" t="s">
        <v>8</v>
      </c>
      <c r="F14" t="b">
        <v>0</v>
      </c>
      <c r="G14">
        <v>96.98</v>
      </c>
      <c r="I14">
        <v>22515.71</v>
      </c>
    </row>
    <row r="15" spans="1:13" x14ac:dyDescent="0.3">
      <c r="A15" t="s">
        <v>7</v>
      </c>
      <c r="C15" t="b">
        <v>1</v>
      </c>
      <c r="D15" s="2">
        <v>2013</v>
      </c>
      <c r="E15" t="s">
        <v>8</v>
      </c>
      <c r="F15" t="b">
        <v>0</v>
      </c>
      <c r="G15">
        <v>131.94999999999999</v>
      </c>
      <c r="I15">
        <v>23155.24</v>
      </c>
    </row>
    <row r="16" spans="1:13" x14ac:dyDescent="0.3">
      <c r="A16" t="s">
        <v>7</v>
      </c>
      <c r="C16" t="b">
        <v>1</v>
      </c>
      <c r="D16" s="2">
        <v>2014</v>
      </c>
      <c r="E16" t="s">
        <v>8</v>
      </c>
      <c r="F16" t="b">
        <v>0</v>
      </c>
      <c r="G16">
        <v>197.75</v>
      </c>
      <c r="I16">
        <v>23747.119999999999</v>
      </c>
    </row>
    <row r="17" spans="1:13" x14ac:dyDescent="0.3">
      <c r="A17" t="s">
        <v>7</v>
      </c>
      <c r="C17" t="b">
        <v>1</v>
      </c>
      <c r="D17" s="2">
        <v>2015</v>
      </c>
      <c r="E17" t="s">
        <v>8</v>
      </c>
      <c r="F17" t="b">
        <v>0</v>
      </c>
      <c r="G17">
        <v>256.39</v>
      </c>
      <c r="I17">
        <v>24003.18</v>
      </c>
    </row>
    <row r="18" spans="1:13" x14ac:dyDescent="0.3">
      <c r="A18" t="s">
        <v>7</v>
      </c>
      <c r="C18" t="b">
        <v>1</v>
      </c>
      <c r="D18" s="2">
        <v>2016</v>
      </c>
      <c r="E18" t="s">
        <v>8</v>
      </c>
      <c r="F18" t="b">
        <v>0</v>
      </c>
      <c r="G18">
        <v>327.76</v>
      </c>
      <c r="I18">
        <v>24695.32</v>
      </c>
    </row>
    <row r="19" spans="1:13" x14ac:dyDescent="0.3">
      <c r="A19" t="s">
        <v>7</v>
      </c>
      <c r="C19" t="b">
        <v>1</v>
      </c>
      <c r="D19" s="2">
        <v>2017</v>
      </c>
      <c r="E19" t="s">
        <v>8</v>
      </c>
      <c r="F19" t="b">
        <v>0</v>
      </c>
      <c r="G19">
        <v>445.72</v>
      </c>
      <c r="I19">
        <v>25442.69</v>
      </c>
    </row>
    <row r="20" spans="1:13" x14ac:dyDescent="0.3">
      <c r="A20" t="s">
        <v>7</v>
      </c>
      <c r="C20" t="b">
        <v>1</v>
      </c>
      <c r="D20" s="2">
        <v>2018</v>
      </c>
      <c r="E20" t="s">
        <v>8</v>
      </c>
      <c r="F20" t="b">
        <v>0</v>
      </c>
      <c r="G20">
        <v>574.84</v>
      </c>
      <c r="I20">
        <v>26464.95</v>
      </c>
    </row>
    <row r="21" spans="1:13" x14ac:dyDescent="0.3">
      <c r="A21" t="s">
        <v>7</v>
      </c>
      <c r="C21" t="b">
        <v>1</v>
      </c>
      <c r="D21" s="2">
        <v>2019</v>
      </c>
      <c r="E21" t="s">
        <v>8</v>
      </c>
      <c r="F21" t="b">
        <v>0</v>
      </c>
      <c r="G21">
        <v>705.45</v>
      </c>
      <c r="I21">
        <v>26840.66</v>
      </c>
    </row>
    <row r="22" spans="1:13" x14ac:dyDescent="0.3">
      <c r="A22" t="s">
        <v>7</v>
      </c>
      <c r="C22" t="b">
        <v>1</v>
      </c>
      <c r="D22" s="2">
        <v>2020</v>
      </c>
      <c r="E22" t="s">
        <v>8</v>
      </c>
      <c r="F22" t="b">
        <v>0</v>
      </c>
      <c r="G22">
        <v>857.54</v>
      </c>
      <c r="I22">
        <v>26729.31</v>
      </c>
    </row>
    <row r="23" spans="1:13" x14ac:dyDescent="0.3">
      <c r="A23" t="s">
        <v>7</v>
      </c>
      <c r="C23" t="b">
        <v>1</v>
      </c>
      <c r="D23" s="2">
        <v>2021</v>
      </c>
      <c r="E23" t="s">
        <v>8</v>
      </c>
      <c r="F23" t="b">
        <v>0</v>
      </c>
      <c r="G23">
        <v>1054.69</v>
      </c>
      <c r="I23">
        <v>28260.22</v>
      </c>
    </row>
    <row r="24" spans="1:13" x14ac:dyDescent="0.3">
      <c r="A24" t="s">
        <v>7</v>
      </c>
      <c r="C24" t="b">
        <v>1</v>
      </c>
      <c r="D24" s="2">
        <v>2022</v>
      </c>
      <c r="E24" t="s">
        <v>8</v>
      </c>
      <c r="F24" t="b">
        <v>0</v>
      </c>
      <c r="G24">
        <v>1330.54</v>
      </c>
      <c r="I24">
        <v>28919.07</v>
      </c>
    </row>
    <row r="25" spans="1:13" x14ac:dyDescent="0.3">
      <c r="A25" t="s">
        <v>7</v>
      </c>
      <c r="C25" t="b">
        <v>1</v>
      </c>
      <c r="D25" s="2">
        <v>2023</v>
      </c>
      <c r="E25" t="s">
        <v>8</v>
      </c>
      <c r="F25" t="b">
        <v>0</v>
      </c>
      <c r="G25">
        <v>1660.19</v>
      </c>
      <c r="I25">
        <v>29664.05</v>
      </c>
    </row>
    <row r="26" spans="1:13" x14ac:dyDescent="0.3">
      <c r="A26" t="s">
        <v>7</v>
      </c>
      <c r="C26" t="b">
        <v>1</v>
      </c>
      <c r="D26" s="2">
        <v>2024</v>
      </c>
      <c r="E26" t="s">
        <v>8</v>
      </c>
      <c r="F26" t="b">
        <v>0</v>
      </c>
      <c r="G26">
        <v>2129.12</v>
      </c>
      <c r="I26">
        <v>30914.83</v>
      </c>
    </row>
    <row r="27" spans="1:13" ht="16.2" x14ac:dyDescent="0.3">
      <c r="D27" s="2">
        <v>2025</v>
      </c>
      <c r="H27" s="1">
        <f>270.53 * EXP(0.22965 * (D27 - 2015))</f>
        <v>2688.8879828908434</v>
      </c>
      <c r="I27">
        <f>633.37*(D27-2000) + 14254</f>
        <v>30088.25</v>
      </c>
      <c r="J27">
        <f>15145*EXP(0.0288*(D27-2000))</f>
        <v>31114.390975201677</v>
      </c>
      <c r="K27">
        <f>H27/$G$25</f>
        <v>1.6196266589311124</v>
      </c>
      <c r="L27">
        <f>K27*1114</f>
        <v>1804.2640980492592</v>
      </c>
      <c r="M27" s="3">
        <f>L27*7500/1000000000/37</f>
        <v>3.65729209064039E-4</v>
      </c>
    </row>
    <row r="28" spans="1:13" x14ac:dyDescent="0.3">
      <c r="D28" s="2">
        <v>2026</v>
      </c>
      <c r="H28" s="1">
        <f>270.53 * EXP(0.22965 * (D28 - 2015))</f>
        <v>3383.050167171159</v>
      </c>
      <c r="I28">
        <f t="shared" ref="I28:I52" si="0">633.37*(D28-2000) + 14254</f>
        <v>30721.62</v>
      </c>
      <c r="J28">
        <f t="shared" ref="J28:J52" si="1">15145*EXP(0.0288*(D28-2000))</f>
        <v>32023.513968680945</v>
      </c>
      <c r="K28">
        <f t="shared" ref="K28:K52" si="2">H28/$G$25</f>
        <v>2.0377487921088302</v>
      </c>
      <c r="L28">
        <f>K28*1114</f>
        <v>2270.0521544092367</v>
      </c>
      <c r="M28" s="3">
        <f t="shared" ref="M28:M52" si="3">L28*7500/1000000000/37</f>
        <v>4.6014570697484522E-4</v>
      </c>
    </row>
    <row r="29" spans="1:13" x14ac:dyDescent="0.3">
      <c r="D29" s="2">
        <v>2027</v>
      </c>
      <c r="H29" s="1">
        <f>270.53 * EXP(0.22965 * (D29 - 2015))</f>
        <v>4256.4169673190236</v>
      </c>
      <c r="I29">
        <f t="shared" si="0"/>
        <v>31354.99</v>
      </c>
      <c r="J29">
        <f t="shared" si="1"/>
        <v>32959.200381573799</v>
      </c>
      <c r="K29">
        <f t="shared" si="2"/>
        <v>2.5638131583246637</v>
      </c>
      <c r="L29">
        <f t="shared" ref="L28:L52" si="4">K29*1114</f>
        <v>2856.0878583736753</v>
      </c>
      <c r="M29" s="3">
        <f t="shared" si="3"/>
        <v>5.7893672804871794E-4</v>
      </c>
    </row>
    <row r="30" spans="1:13" x14ac:dyDescent="0.3">
      <c r="D30" s="2">
        <v>2028</v>
      </c>
      <c r="H30" s="1">
        <f>270.53 * EXP(0.22965 * (D30 - 2015))</f>
        <v>5355.2517711643704</v>
      </c>
      <c r="I30">
        <f t="shared" si="0"/>
        <v>31988.36</v>
      </c>
      <c r="J30">
        <f t="shared" si="1"/>
        <v>33922.22636326377</v>
      </c>
      <c r="K30">
        <f t="shared" si="2"/>
        <v>3.2256860788008423</v>
      </c>
      <c r="L30">
        <f t="shared" si="4"/>
        <v>3593.4142917841382</v>
      </c>
      <c r="M30" s="3">
        <f t="shared" si="3"/>
        <v>7.2839478887516305E-4</v>
      </c>
    </row>
    <row r="31" spans="1:13" x14ac:dyDescent="0.3">
      <c r="D31" s="2">
        <v>2029</v>
      </c>
      <c r="H31" s="1">
        <f>270.53 * EXP(0.22965 * (D31 - 2015))</f>
        <v>6737.7613031701931</v>
      </c>
      <c r="I31">
        <f t="shared" si="0"/>
        <v>32621.73</v>
      </c>
      <c r="J31">
        <f t="shared" si="1"/>
        <v>34913.390741233779</v>
      </c>
      <c r="K31">
        <f t="shared" si="2"/>
        <v>4.0584278324590519</v>
      </c>
      <c r="L31">
        <f t="shared" si="4"/>
        <v>4521.088605359384</v>
      </c>
      <c r="M31" s="3">
        <f t="shared" si="3"/>
        <v>9.1643687946474015E-4</v>
      </c>
    </row>
    <row r="32" spans="1:13" x14ac:dyDescent="0.3">
      <c r="D32" s="2">
        <v>2030</v>
      </c>
      <c r="H32" s="1">
        <f>270.53 * EXP(0.22965 * (D32 - 2015))</f>
        <v>8477.1789111657563</v>
      </c>
      <c r="I32">
        <f t="shared" si="0"/>
        <v>33255.1</v>
      </c>
      <c r="J32">
        <f t="shared" si="1"/>
        <v>35933.51568369141</v>
      </c>
      <c r="K32">
        <f t="shared" si="2"/>
        <v>5.1061498449971126</v>
      </c>
      <c r="L32">
        <f t="shared" si="4"/>
        <v>5688.2509273267833</v>
      </c>
      <c r="M32" s="3">
        <f t="shared" si="3"/>
        <v>1.1530238366202939E-3</v>
      </c>
    </row>
    <row r="33" spans="4:13" x14ac:dyDescent="0.3">
      <c r="D33" s="2">
        <v>2031</v>
      </c>
      <c r="H33" s="1">
        <f>270.53 * EXP(0.22965 * (D33 - 2015))</f>
        <v>10665.643833078699</v>
      </c>
      <c r="I33">
        <f t="shared" si="0"/>
        <v>33888.47</v>
      </c>
      <c r="J33">
        <f t="shared" si="1"/>
        <v>36983.447381555205</v>
      </c>
      <c r="K33">
        <f t="shared" si="2"/>
        <v>6.4243513291121488</v>
      </c>
      <c r="L33">
        <f t="shared" si="4"/>
        <v>7156.727380630934</v>
      </c>
      <c r="M33" s="3">
        <f t="shared" si="3"/>
        <v>1.4506879825603245E-3</v>
      </c>
    </row>
    <row r="34" spans="4:13" x14ac:dyDescent="0.3">
      <c r="D34" s="2">
        <v>2032</v>
      </c>
      <c r="H34" s="1">
        <f>270.53 * EXP(0.22965 * (D34 - 2015))</f>
        <v>13419.08193352572</v>
      </c>
      <c r="I34">
        <f t="shared" si="0"/>
        <v>34521.839999999997</v>
      </c>
      <c r="J34">
        <f t="shared" si="1"/>
        <v>38064.056750367847</v>
      </c>
      <c r="K34">
        <f t="shared" si="2"/>
        <v>8.0828591507753451</v>
      </c>
      <c r="L34">
        <f t="shared" si="4"/>
        <v>9004.3050939637342</v>
      </c>
      <c r="M34" s="3">
        <f t="shared" si="3"/>
        <v>1.8251969785061624E-3</v>
      </c>
    </row>
    <row r="35" spans="4:13" x14ac:dyDescent="0.3">
      <c r="D35" s="2">
        <v>2033</v>
      </c>
      <c r="H35" s="1">
        <f>270.53 * EXP(0.22965 * (D35 - 2015))</f>
        <v>16883.346449297074</v>
      </c>
      <c r="I35">
        <f t="shared" si="0"/>
        <v>35155.21</v>
      </c>
      <c r="J35">
        <f t="shared" si="1"/>
        <v>39176.240152718208</v>
      </c>
      <c r="K35">
        <f t="shared" si="2"/>
        <v>10.169526650140691</v>
      </c>
      <c r="L35">
        <f t="shared" si="4"/>
        <v>11328.852688256729</v>
      </c>
      <c r="M35" s="3">
        <f t="shared" si="3"/>
        <v>2.2963890584304179E-3</v>
      </c>
    </row>
    <row r="36" spans="4:13" x14ac:dyDescent="0.3">
      <c r="D36" s="2">
        <v>2034</v>
      </c>
      <c r="H36" s="1">
        <f>270.53 * EXP(0.22965 * (D36 - 2015))</f>
        <v>21241.944027097743</v>
      </c>
      <c r="I36">
        <f t="shared" si="0"/>
        <v>35788.58</v>
      </c>
      <c r="J36">
        <f t="shared" si="1"/>
        <v>40320.920141771756</v>
      </c>
      <c r="K36">
        <f t="shared" si="2"/>
        <v>12.794887348494896</v>
      </c>
      <c r="L36">
        <f t="shared" si="4"/>
        <v>14253.504506223315</v>
      </c>
      <c r="M36" s="3">
        <f t="shared" si="3"/>
        <v>2.8892238863966178E-3</v>
      </c>
    </row>
    <row r="37" spans="4:13" x14ac:dyDescent="0.3">
      <c r="D37" s="2">
        <v>2035</v>
      </c>
      <c r="H37" s="1">
        <f>270.53 * EXP(0.22965 * (D37 - 2015))</f>
        <v>26725.75531192396</v>
      </c>
      <c r="I37">
        <f t="shared" si="0"/>
        <v>36421.949999999997</v>
      </c>
      <c r="J37">
        <f t="shared" si="1"/>
        <v>41499.046226525963</v>
      </c>
      <c r="K37">
        <f t="shared" si="2"/>
        <v>16.098010054225096</v>
      </c>
      <c r="L37">
        <f t="shared" si="4"/>
        <v>17933.183200406758</v>
      </c>
      <c r="M37" s="3">
        <f t="shared" si="3"/>
        <v>3.635104702785154E-3</v>
      </c>
    </row>
    <row r="38" spans="4:13" x14ac:dyDescent="0.3">
      <c r="D38" s="2">
        <v>2036</v>
      </c>
      <c r="H38" s="1">
        <f>270.53 * EXP(0.22965 * (D38 - 2015))</f>
        <v>33625.264998423037</v>
      </c>
      <c r="I38">
        <f t="shared" si="0"/>
        <v>37055.32</v>
      </c>
      <c r="J38">
        <f t="shared" si="1"/>
        <v>42711.595659425438</v>
      </c>
      <c r="K38">
        <f t="shared" si="2"/>
        <v>20.253865520466356</v>
      </c>
      <c r="L38">
        <f t="shared" si="4"/>
        <v>22562.806189799521</v>
      </c>
      <c r="M38" s="3">
        <f t="shared" si="3"/>
        <v>4.5735417952296326E-3</v>
      </c>
    </row>
    <row r="39" spans="4:13" x14ac:dyDescent="0.3">
      <c r="D39" s="2">
        <v>2037</v>
      </c>
      <c r="H39" s="1">
        <f>270.53 * EXP(0.22965 * (D39 - 2015))</f>
        <v>42305.949187139355</v>
      </c>
      <c r="I39">
        <f t="shared" si="0"/>
        <v>37688.69</v>
      </c>
      <c r="J39">
        <f t="shared" si="1"/>
        <v>43959.574246990283</v>
      </c>
      <c r="K39">
        <f t="shared" si="2"/>
        <v>25.482594875971639</v>
      </c>
      <c r="L39">
        <f t="shared" si="4"/>
        <v>28387.610691832408</v>
      </c>
      <c r="M39" s="3">
        <f t="shared" si="3"/>
        <v>5.7542454105065687E-3</v>
      </c>
    </row>
    <row r="40" spans="4:13" x14ac:dyDescent="0.3">
      <c r="D40" s="2">
        <v>2038</v>
      </c>
      <c r="H40" s="1">
        <f>270.53 * EXP(0.22965 * (D40 - 2015))</f>
        <v>53227.635134139608</v>
      </c>
      <c r="I40">
        <f t="shared" si="0"/>
        <v>38322.06</v>
      </c>
      <c r="J40">
        <f t="shared" si="1"/>
        <v>45244.017184129887</v>
      </c>
      <c r="K40">
        <f t="shared" si="2"/>
        <v>32.06117079017438</v>
      </c>
      <c r="L40">
        <f t="shared" si="4"/>
        <v>35716.144260254259</v>
      </c>
      <c r="M40" s="3">
        <f t="shared" si="3"/>
        <v>7.239758971673161E-3</v>
      </c>
    </row>
    <row r="41" spans="4:13" x14ac:dyDescent="0.3">
      <c r="D41" s="2">
        <v>2039</v>
      </c>
      <c r="H41" s="1">
        <f>270.53 * EXP(0.22965 * (D41 - 2015))</f>
        <v>66968.858905412606</v>
      </c>
      <c r="I41">
        <f t="shared" si="0"/>
        <v>38955.43</v>
      </c>
      <c r="J41">
        <f t="shared" si="1"/>
        <v>46565.989912834302</v>
      </c>
      <c r="K41">
        <f t="shared" si="2"/>
        <v>40.338069079691245</v>
      </c>
      <c r="L41">
        <f t="shared" si="4"/>
        <v>44936.608954776049</v>
      </c>
      <c r="M41" s="3">
        <f t="shared" si="3"/>
        <v>9.1087720854275776E-3</v>
      </c>
    </row>
    <row r="42" spans="4:13" x14ac:dyDescent="0.3">
      <c r="D42" s="2">
        <v>2040</v>
      </c>
      <c r="H42" s="1">
        <f>270.53 * EXP(0.22965 * (D42 - 2015))</f>
        <v>84257.511193025872</v>
      </c>
      <c r="I42">
        <f t="shared" si="0"/>
        <v>39588.800000000003</v>
      </c>
      <c r="J42">
        <f t="shared" si="1"/>
        <v>47926.589005955604</v>
      </c>
      <c r="K42">
        <f t="shared" si="2"/>
        <v>50.751727930553656</v>
      </c>
      <c r="L42">
        <f t="shared" si="4"/>
        <v>56537.424914636773</v>
      </c>
      <c r="M42" s="3">
        <f t="shared" si="3"/>
        <v>1.1460288834047995E-2</v>
      </c>
    </row>
    <row r="43" spans="4:13" x14ac:dyDescent="0.3">
      <c r="D43" s="2">
        <v>2041</v>
      </c>
      <c r="H43" s="1">
        <f>270.53 * EXP(0.22965 * (D43 - 2015))</f>
        <v>106009.39464221761</v>
      </c>
      <c r="I43">
        <f t="shared" si="0"/>
        <v>40222.17</v>
      </c>
      <c r="J43">
        <f t="shared" si="1"/>
        <v>49326.943076812124</v>
      </c>
      <c r="K43">
        <f t="shared" si="2"/>
        <v>63.853772545442155</v>
      </c>
      <c r="L43">
        <f t="shared" si="4"/>
        <v>71133.102615622556</v>
      </c>
      <c r="M43" s="3">
        <f t="shared" si="3"/>
        <v>1.4418872151815382E-2</v>
      </c>
    </row>
    <row r="44" spans="4:13" x14ac:dyDescent="0.3">
      <c r="D44" s="2">
        <v>2042</v>
      </c>
      <c r="H44" s="1">
        <f>270.53 * EXP(0.22965 * (D44 - 2015))</f>
        <v>133376.73512174227</v>
      </c>
      <c r="I44">
        <f t="shared" si="0"/>
        <v>40855.54</v>
      </c>
      <c r="J44">
        <f t="shared" si="1"/>
        <v>50768.213715370133</v>
      </c>
      <c r="K44">
        <f t="shared" si="2"/>
        <v>80.338235456027476</v>
      </c>
      <c r="L44">
        <f t="shared" si="4"/>
        <v>89496.794298014604</v>
      </c>
      <c r="M44" s="3">
        <f t="shared" si="3"/>
        <v>1.8141242087435394E-2</v>
      </c>
    </row>
    <row r="45" spans="4:13" x14ac:dyDescent="0.3">
      <c r="D45" s="2">
        <v>2043</v>
      </c>
      <c r="H45" s="1">
        <f>270.53 * EXP(0.22965 * (D45 - 2015))</f>
        <v>167809.21664324732</v>
      </c>
      <c r="I45">
        <f t="shared" si="0"/>
        <v>41488.910000000003</v>
      </c>
      <c r="J45">
        <f t="shared" si="1"/>
        <v>52251.596451779718</v>
      </c>
      <c r="K45">
        <f t="shared" si="2"/>
        <v>101.07832033878491</v>
      </c>
      <c r="L45">
        <f t="shared" si="4"/>
        <v>112601.24885740639</v>
      </c>
      <c r="M45" s="3">
        <f t="shared" si="3"/>
        <v>2.282457747109589E-2</v>
      </c>
    </row>
    <row r="46" spans="4:13" x14ac:dyDescent="0.3">
      <c r="D46" s="2">
        <v>2044</v>
      </c>
      <c r="H46" s="1">
        <f>270.53 * EXP(0.22965 * (D46 - 2015))</f>
        <v>211130.7730296198</v>
      </c>
      <c r="I46">
        <f t="shared" si="0"/>
        <v>42122.28</v>
      </c>
      <c r="J46">
        <f t="shared" si="1"/>
        <v>53778.321748063761</v>
      </c>
      <c r="K46">
        <f t="shared" si="2"/>
        <v>127.17265676194882</v>
      </c>
      <c r="L46">
        <f t="shared" si="4"/>
        <v>141670.33963281097</v>
      </c>
      <c r="M46" s="3">
        <f t="shared" si="3"/>
        <v>2.8716960736380602E-2</v>
      </c>
    </row>
    <row r="47" spans="4:13" x14ac:dyDescent="0.3">
      <c r="D47" s="2">
        <v>2045</v>
      </c>
      <c r="H47" s="1">
        <f>270.53 * EXP(0.22965 * (D47 - 2015))</f>
        <v>265636.20408795128</v>
      </c>
      <c r="I47">
        <f t="shared" si="0"/>
        <v>42755.65</v>
      </c>
      <c r="J47">
        <f t="shared" si="1"/>
        <v>55349.656018782975</v>
      </c>
      <c r="K47">
        <f t="shared" si="2"/>
        <v>160.00349603837589</v>
      </c>
      <c r="L47">
        <f t="shared" si="4"/>
        <v>178243.89458675074</v>
      </c>
      <c r="M47" s="3">
        <f t="shared" si="3"/>
        <v>3.6130519172990011E-2</v>
      </c>
    </row>
    <row r="48" spans="4:13" x14ac:dyDescent="0.3">
      <c r="D48" s="2">
        <v>2046</v>
      </c>
      <c r="H48" s="1">
        <f>270.53 * EXP(0.22965 * (D48 - 2015))</f>
        <v>334212.7341728452</v>
      </c>
      <c r="I48">
        <f t="shared" si="0"/>
        <v>43389.020000000004</v>
      </c>
      <c r="J48">
        <f t="shared" si="1"/>
        <v>56966.902681523323</v>
      </c>
      <c r="K48">
        <f t="shared" si="2"/>
        <v>201.30993089516573</v>
      </c>
      <c r="L48">
        <f t="shared" si="4"/>
        <v>224259.26301721463</v>
      </c>
      <c r="M48" s="3">
        <f t="shared" si="3"/>
        <v>4.5457958719705663E-2</v>
      </c>
    </row>
    <row r="49" spans="4:13" x14ac:dyDescent="0.3">
      <c r="D49" s="2">
        <v>2047</v>
      </c>
      <c r="H49" s="1">
        <f>270.53 * EXP(0.22965 * (D49 - 2015))</f>
        <v>420492.95225701277</v>
      </c>
      <c r="I49">
        <f t="shared" si="0"/>
        <v>44022.39</v>
      </c>
      <c r="J49">
        <f t="shared" si="1"/>
        <v>58631.403238077524</v>
      </c>
      <c r="K49">
        <f t="shared" si="2"/>
        <v>253.28001750222128</v>
      </c>
      <c r="L49">
        <f t="shared" si="4"/>
        <v>282153.93949747452</v>
      </c>
      <c r="M49" s="3">
        <f t="shared" si="3"/>
        <v>5.7193366114352946E-2</v>
      </c>
    </row>
    <row r="50" spans="4:13" x14ac:dyDescent="0.3">
      <c r="D50" s="2">
        <v>2048</v>
      </c>
      <c r="H50" s="1">
        <f>270.53 * EXP(0.22965 * (D50 - 2015))</f>
        <v>529047.2349457969</v>
      </c>
      <c r="I50">
        <f t="shared" si="0"/>
        <v>44655.76</v>
      </c>
      <c r="J50">
        <f t="shared" si="1"/>
        <v>60344.538387217166</v>
      </c>
      <c r="K50">
        <f t="shared" si="2"/>
        <v>318.66667968473303</v>
      </c>
      <c r="L50">
        <f t="shared" si="4"/>
        <v>354994.68116879259</v>
      </c>
      <c r="M50" s="3">
        <f t="shared" si="3"/>
        <v>7.1958381317998504E-2</v>
      </c>
    </row>
    <row r="51" spans="4:13" x14ac:dyDescent="0.3">
      <c r="D51" s="2">
        <v>2049</v>
      </c>
      <c r="H51" s="1">
        <f>270.53 * EXP(0.22965 * (D51 - 2015))</f>
        <v>665625.84533573501</v>
      </c>
      <c r="I51">
        <f t="shared" si="0"/>
        <v>45289.130000000005</v>
      </c>
      <c r="J51">
        <f t="shared" si="1"/>
        <v>62107.729169978593</v>
      </c>
      <c r="K51">
        <f t="shared" si="2"/>
        <v>400.93353491813286</v>
      </c>
      <c r="L51">
        <f t="shared" si="4"/>
        <v>446639.95789880003</v>
      </c>
      <c r="M51" s="3">
        <f t="shared" si="3"/>
        <v>9.0535126601108115E-2</v>
      </c>
    </row>
    <row r="52" spans="4:13" x14ac:dyDescent="0.3">
      <c r="D52" s="2">
        <v>2050</v>
      </c>
      <c r="H52" s="1">
        <f>270.53 * EXP(0.22965 * (D52 - 2015))</f>
        <v>837463.53201204236</v>
      </c>
      <c r="I52">
        <f t="shared" si="0"/>
        <v>45922.5</v>
      </c>
      <c r="J52">
        <f t="shared" si="1"/>
        <v>63922.438148412781</v>
      </c>
      <c r="K52">
        <f t="shared" si="2"/>
        <v>504.43836670022245</v>
      </c>
      <c r="L52">
        <f t="shared" si="4"/>
        <v>561944.34050404781</v>
      </c>
      <c r="M52" s="3">
        <f t="shared" si="3"/>
        <v>0.11390763658865834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ember_yearly_electricity-genera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 Winser (NESO)</dc:creator>
  <cp:lastModifiedBy>Barnaby Winser [NESO]</cp:lastModifiedBy>
  <dcterms:created xsi:type="dcterms:W3CDTF">2025-07-17T07:57:34Z</dcterms:created>
  <dcterms:modified xsi:type="dcterms:W3CDTF">2025-07-17T07:57:34Z</dcterms:modified>
</cp:coreProperties>
</file>