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sein/Journal/"/>
    </mc:Choice>
  </mc:AlternateContent>
  <xr:revisionPtr revIDLastSave="0" documentId="13_ncr:1_{72C89145-CDCA-4D45-B5D0-23F6672BD8B7}" xr6:coauthVersionLast="47" xr6:coauthVersionMax="47" xr10:uidLastSave="{00000000-0000-0000-0000-000000000000}"/>
  <bookViews>
    <workbookView xWindow="0" yWindow="540" windowWidth="33600" windowHeight="19440" activeTab="12" xr2:uid="{809DD602-1425-EC47-9181-67BC39C26364}"/>
  </bookViews>
  <sheets>
    <sheet name="Journal" sheetId="33" r:id="rId1"/>
    <sheet name="Journal.Pic" sheetId="43" r:id="rId2"/>
    <sheet name="6,000 $ new branch" sheetId="50" r:id="rId3"/>
    <sheet name="Sheet2 (3)" sheetId="32" state="hidden" r:id="rId4"/>
    <sheet name="datasheet" sheetId="14" state="hidden" r:id="rId5"/>
    <sheet name="6000.Backup" sheetId="37" state="hidden" r:id="rId6"/>
    <sheet name="15000.Backup" sheetId="38" state="hidden" r:id="rId7"/>
    <sheet name="Journal.Backup" sheetId="52" state="hidden" r:id="rId8"/>
    <sheet name="line.Backup" sheetId="48" state="hidden" r:id="rId9"/>
    <sheet name="Journal.Pic.Backup" sheetId="53" state="hidden" r:id="rId10"/>
    <sheet name="15000 $ (2)" sheetId="51" state="hidden" r:id="rId11"/>
    <sheet name="6,000 $ new branch.Star" sheetId="55" state="hidden" r:id="rId12"/>
    <sheet name="15,000 $ new branch" sheetId="56" r:id="rId13"/>
    <sheet name="line" sheetId="39" r:id="rId14"/>
    <sheet name="15,000 $ new branch.Star" sheetId="57" state="hidden" r:id="rId15"/>
    <sheet name="15000 $ new branch (2)" sheetId="54" state="hidden" r:id="rId16"/>
    <sheet name="Data" sheetId="2" state="hidden" r:id="rId17"/>
  </sheets>
  <definedNames>
    <definedName name="_xlnm._FilterDatabase" localSheetId="10" hidden="1">'15000 $ (2)'!$T$1:$T$15</definedName>
    <definedName name="_xlnm._FilterDatabase" localSheetId="6" hidden="1">'15000.Backup'!$T$1:$T$15</definedName>
    <definedName name="_xlnm._FilterDatabase" localSheetId="5" hidden="1">'6000.Backup'!$T$1:$T$15</definedName>
    <definedName name="hossein" localSheetId="10">'15000 $ (2)'!$B$3:$V$12</definedName>
    <definedName name="hossein" localSheetId="6">'15000.Backup'!$B$3:$V$12</definedName>
    <definedName name="hossein" localSheetId="5">'6000.Backup'!$B$3:$V$12</definedName>
    <definedName name="hossein">#REF!</definedName>
    <definedName name="hossein.1" localSheetId="10">'15000 $ (2)'!$B$3:$V$12</definedName>
    <definedName name="hossein.1" localSheetId="6">'15000.Backup'!$B$3:$V$12</definedName>
    <definedName name="hossein.1" localSheetId="5">'6000.Backup'!$B$3:$V$12</definedName>
    <definedName name="hossein.1">#REF!</definedName>
    <definedName name="jadval" localSheetId="10">'15000 $ (2)'!$A$1:$V$12</definedName>
    <definedName name="jadval" localSheetId="6">'15000.Backup'!$A$1:$V$12</definedName>
    <definedName name="jadval" localSheetId="5">'6000.Backup'!$A$1:$V$12</definedName>
    <definedName name="jadval">#REF!</definedName>
    <definedName name="journal" localSheetId="10">'15000 $ (2)'!$A$3:$V$12</definedName>
    <definedName name="journal" localSheetId="6">'15000.Backup'!$A$3:$V$12</definedName>
    <definedName name="journal" localSheetId="5">'6000.Backup'!$A$3:$V$12</definedName>
    <definedName name="journal">#REF!</definedName>
    <definedName name="Pay">#REF!</definedName>
    <definedName name="Pay.sample">#REF!</definedName>
    <definedName name="table" localSheetId="10">'15000 $ (2)'!$B$3:$V$12</definedName>
    <definedName name="table" localSheetId="6">'15000.Backup'!$B$3:$V$12</definedName>
    <definedName name="table" localSheetId="5">'6000.Backup'!$B$3:$V$12</definedName>
    <definedName name="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55" l="1"/>
  <c r="N8" i="50"/>
  <c r="N24" i="57"/>
  <c r="N14" i="57"/>
  <c r="N11" i="57"/>
  <c r="N8" i="57"/>
  <c r="N5" i="57"/>
  <c r="N14" i="56"/>
  <c r="N11" i="56"/>
  <c r="N8" i="56"/>
  <c r="N5" i="55"/>
  <c r="N5" i="56"/>
  <c r="N24" i="56"/>
  <c r="N14" i="50"/>
  <c r="N11" i="50"/>
  <c r="N5" i="50"/>
  <c r="N14" i="55"/>
  <c r="N11" i="55"/>
  <c r="N24" i="55"/>
  <c r="N21" i="50"/>
  <c r="G29" i="51"/>
  <c r="G15" i="51"/>
  <c r="G11" i="51"/>
  <c r="G7" i="51"/>
  <c r="G3" i="51"/>
  <c r="G29" i="38"/>
  <c r="G15" i="38"/>
  <c r="G11" i="38"/>
  <c r="G7" i="38"/>
  <c r="G3" i="38"/>
  <c r="G29" i="37"/>
  <c r="G15" i="37"/>
  <c r="G11" i="37"/>
  <c r="G7" i="37"/>
  <c r="G3" i="37"/>
  <c r="D3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EE683F95-F582-7545-975D-1392C0B226B4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7095B7DD-ECE5-5349-879A-E8BBE90CD9A5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891CD483-1654-AD42-BF66-ECA4EEE2376D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1B16FBA8-E80F-1444-9032-DF925B8B9F2A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5B096896-24BB-A149-AB2D-F164EA169EF7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3723A70D-7320-E241-B5DF-4241BABB7AC8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0B5013AD-6F52-E646-B15F-FF0DC487D332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B859E800-CCF9-584B-9592-4206F963EC35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E1A198B3-1FCC-FC48-887C-62486C12F66E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5E925D43-2AC5-4B49-9612-5E9E496976FC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89CD5D87-9E57-404B-8373-70C6241645E5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FA2426D9-9ECD-2242-9F77-D8D7BBCB6428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A90214EA-DBF3-6C40-938A-2BACE2A9A4A1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17711D06-E379-3840-AB67-BCEEC2B8FB0A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1CE96241-7CDA-2B48-9B92-CA94C24F347D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F76E23BA-9F38-1040-808F-A978595EF8B4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9CFC8514-E5CA-F04A-B1D5-720D06A407B8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E4300FF1-A39F-094E-99B8-E7A4E41BC359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91A61317-F18F-5E4E-8035-5D3B9ED72B95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8EE07EEE-9345-6748-B405-91235BAB1D5A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23FE2A3C-8917-5B4F-A0A0-B93185964223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D6C904E4-7ED6-714C-9A46-3C53382DAED3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2354A44B-016D-B641-8D24-CE60AD061AD0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2381E892-0BCC-6746-81F1-6652DF1775E8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1750AB42-0AE4-E14E-AB46-D5C04C571E93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35815EE1-8914-8841-803E-8E07DCDE7055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D142D6EB-801A-1047-A28C-04A9D2D5165A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CA334C53-86A8-004A-B55E-DF053F680C4F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6757A74F-FF6F-124A-82B0-DD18F2C3EB68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DB5DD655-0538-204F-8154-CF846FF3DE5B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5C6CC8C9-886A-5F41-B016-0529B0CFDFAB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sharedStrings.xml><?xml version="1.0" encoding="utf-8"?>
<sst xmlns="http://schemas.openxmlformats.org/spreadsheetml/2006/main" count="1342" uniqueCount="113">
  <si>
    <t>ROW</t>
  </si>
  <si>
    <t>DATE</t>
  </si>
  <si>
    <t>SYMBOL</t>
  </si>
  <si>
    <t>SL ( PIP )</t>
  </si>
  <si>
    <t>R / R</t>
  </si>
  <si>
    <t>STATUS</t>
  </si>
  <si>
    <t>RESULT ( $ )</t>
  </si>
  <si>
    <t>TIME</t>
  </si>
  <si>
    <t>MONTH</t>
  </si>
  <si>
    <t>XAU</t>
  </si>
  <si>
    <t>EURO</t>
  </si>
  <si>
    <t>LIMIT</t>
  </si>
  <si>
    <t>MARKET</t>
  </si>
  <si>
    <t>M 15</t>
  </si>
  <si>
    <t>M 1</t>
  </si>
  <si>
    <t>M 3</t>
  </si>
  <si>
    <t>M 5</t>
  </si>
  <si>
    <t>LONG</t>
  </si>
  <si>
    <t>SHORT</t>
  </si>
  <si>
    <t>YES</t>
  </si>
  <si>
    <t>NO</t>
  </si>
  <si>
    <t>LIIMIT</t>
  </si>
  <si>
    <t>WAITING</t>
  </si>
  <si>
    <t>BREAK-EVEN</t>
  </si>
  <si>
    <t>SL ( $ )</t>
  </si>
  <si>
    <t>TARGET</t>
  </si>
  <si>
    <t>STOP</t>
  </si>
  <si>
    <t>TP ( $ )</t>
  </si>
  <si>
    <t>CANCEL</t>
  </si>
  <si>
    <t>MONDAY</t>
  </si>
  <si>
    <t>TUESDAY</t>
  </si>
  <si>
    <t>WEDNESDAY</t>
  </si>
  <si>
    <t>THURSDAY</t>
  </si>
  <si>
    <t>FRIDAY</t>
  </si>
  <si>
    <t>TYPE</t>
  </si>
  <si>
    <t>WEEK.1</t>
  </si>
  <si>
    <t>WEEK.2</t>
  </si>
  <si>
    <t>WEEK.3</t>
  </si>
  <si>
    <t>WEEK.4</t>
  </si>
  <si>
    <t>SATURDAY</t>
  </si>
  <si>
    <t>SUNDAY</t>
  </si>
  <si>
    <t>MIVEH</t>
  </si>
  <si>
    <t>KHORAKI</t>
  </si>
  <si>
    <t>GHAZA</t>
  </si>
  <si>
    <t>BEHDASHTI</t>
  </si>
  <si>
    <t>TAMIRAT</t>
  </si>
  <si>
    <t>EJAREH</t>
  </si>
  <si>
    <t>SHARJ</t>
  </si>
  <si>
    <t>POOSHAK</t>
  </si>
  <si>
    <t>…...</t>
  </si>
  <si>
    <t>RESULT ( % )</t>
  </si>
  <si>
    <t>RISK ( % )</t>
  </si>
  <si>
    <t>RISK</t>
  </si>
  <si>
    <t>RESULT</t>
  </si>
  <si>
    <t>&gt;&gt;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</si>
  <si>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</si>
  <si>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</si>
  <si>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</si>
  <si>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</si>
  <si>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</si>
  <si>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</si>
  <si>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</si>
  <si>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</si>
  <si>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</si>
  <si>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</si>
  <si>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</si>
  <si>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</si>
  <si>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BALANCE ( $ )</t>
  </si>
  <si>
    <t>TP ( PIP )</t>
  </si>
  <si>
    <t>LOT SIZE</t>
  </si>
  <si>
    <t>Enter Stop</t>
  </si>
  <si>
    <t>Your Risk</t>
  </si>
  <si>
    <t>---</t>
  </si>
  <si>
    <t>BUY</t>
  </si>
  <si>
    <t>SELECT</t>
  </si>
  <si>
    <t>W'DAYS</t>
  </si>
  <si>
    <t>DAYS'N</t>
  </si>
  <si>
    <t>P'NUMBER</t>
  </si>
  <si>
    <t>BTC</t>
  </si>
  <si>
    <t>AUDCAD</t>
  </si>
  <si>
    <t>AUDJPY</t>
  </si>
  <si>
    <t>AUDCHF</t>
  </si>
  <si>
    <t>DAY</t>
  </si>
  <si>
    <t>DIV</t>
  </si>
  <si>
    <t>T.F</t>
  </si>
  <si>
    <t>RISK %</t>
  </si>
  <si>
    <t>RISK $</t>
  </si>
  <si>
    <t>COMI ( $ )</t>
  </si>
  <si>
    <t>LOT</t>
  </si>
  <si>
    <t>T.TR</t>
  </si>
  <si>
    <t>M15</t>
  </si>
  <si>
    <t>M1</t>
  </si>
  <si>
    <t>M5</t>
  </si>
  <si>
    <t>M30</t>
  </si>
  <si>
    <t>H1</t>
  </si>
  <si>
    <t>H4</t>
  </si>
  <si>
    <t>DAILY</t>
  </si>
  <si>
    <t>M3</t>
  </si>
  <si>
    <t>1H</t>
  </si>
  <si>
    <t>4H</t>
  </si>
  <si>
    <t>-</t>
  </si>
  <si>
    <t>BALANCE</t>
  </si>
  <si>
    <t>RISK FREE</t>
  </si>
  <si>
    <t>YEAR</t>
  </si>
  <si>
    <t>ACCOUNT</t>
  </si>
  <si>
    <t>POSITION NUMBER</t>
  </si>
  <si>
    <t>PICTURE</t>
  </si>
  <si>
    <t xml:space="preserve">LOT SIZE </t>
  </si>
  <si>
    <t>&gt;&gt;&gt;</t>
  </si>
  <si>
    <t>YOUR RISK</t>
  </si>
  <si>
    <t>/</t>
  </si>
  <si>
    <t xml:space="preserve">STOP </t>
  </si>
  <si>
    <r>
      <t xml:space="preserve">LOT </t>
    </r>
    <r>
      <rPr>
        <sz val="12"/>
        <color theme="0" tint="-0.499984740745262"/>
        <rFont val="Calibri (Body)"/>
      </rPr>
      <t xml:space="preserve">SIZE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</si>
</sst>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2"/>
      <color theme="4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499984740745262"/>
      <name val="Calibri (Body)"/>
    </font>
    <font>
      <sz val="12"/>
      <color theme="0" tint="-0.499984740745262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darkGray">
        <bgColor theme="0" tint="-0.499984740745262"/>
      </patternFill>
    </fill>
    <fill>
      <patternFill patternType="solid">
        <fgColor theme="4"/>
        <bgColor indexed="64"/>
      </patternFill>
    </fill>
    <fill>
      <patternFill patternType="lightTrellis">
        <bgColor theme="2" tint="-0.89999084444715716"/>
      </patternFill>
    </fill>
    <fill>
      <patternFill patternType="darkGray">
        <bgColor theme="1" tint="0.249977111117893"/>
      </patternFill>
    </fill>
    <fill>
      <patternFill patternType="darkGray">
        <bgColor theme="1" tint="0.24994659260841701"/>
      </patternFill>
    </fill>
    <fill>
      <patternFill patternType="darkGray">
        <bgColor theme="1" tint="4.9989318521683403E-2"/>
      </patternFill>
    </fill>
    <fill>
      <patternFill patternType="darkGray">
        <bgColor theme="1" tint="0.34998626667073579"/>
      </patternFill>
    </fill>
    <fill>
      <patternFill patternType="lightTrellis">
        <bgColor theme="1"/>
      </patternFill>
    </fill>
    <fill>
      <patternFill patternType="darkHorizontal">
        <bgColor theme="1" tint="0.14999847407452621"/>
      </patternFill>
    </fill>
    <fill>
      <patternFill patternType="lightVertical">
        <bgColor theme="1" tint="0.14999847407452621"/>
      </patternFill>
    </fill>
    <fill>
      <patternFill patternType="solid">
        <fgColor theme="1" tint="0.14999847407452621"/>
        <bgColor indexed="64"/>
      </patternFill>
    </fill>
    <fill>
      <patternFill patternType="lightVertical">
        <bgColor theme="1" tint="0.249977111117893"/>
      </patternFill>
    </fill>
    <fill>
      <patternFill patternType="solid">
        <fgColor theme="1" tint="0.249977111117893"/>
        <bgColor indexed="64"/>
      </patternFill>
    </fill>
    <fill>
      <patternFill patternType="lightTrellis">
        <bgColor theme="1" tint="0.14999847407452621"/>
      </patternFill>
    </fill>
    <fill>
      <patternFill patternType="solid">
        <fgColor theme="0" tint="-4.9989318521683403E-2"/>
        <bgColor indexed="64"/>
      </patternFill>
    </fill>
    <fill>
      <patternFill patternType="lightVertical">
        <bgColor theme="5"/>
      </patternFill>
    </fill>
    <fill>
      <patternFill patternType="darkHorizontal">
        <bgColor theme="4"/>
      </patternFill>
    </fill>
    <fill>
      <patternFill patternType="lightVertical">
        <bgColor rgb="FFFF0000"/>
      </patternFill>
    </fill>
    <fill>
      <patternFill patternType="lightVertical">
        <bgColor theme="1" tint="0.14996795556505021"/>
      </patternFill>
    </fill>
    <fill>
      <patternFill patternType="darkHorizontal">
        <bgColor theme="1" tint="0.14996795556505021"/>
      </patternFill>
    </fill>
    <fill>
      <patternFill patternType="darkHorizontal">
        <bgColor theme="1" tint="0.14993743705557422"/>
      </patternFill>
    </fill>
    <fill>
      <patternFill patternType="darkHorizontal">
        <bgColor theme="1" tint="0.249977111117893"/>
      </patternFill>
    </fill>
    <fill>
      <patternFill patternType="darkHorizontal">
        <fgColor rgb="FF000000"/>
        <bgColor theme="7" tint="-0.499984740745262"/>
      </patternFill>
    </fill>
    <fill>
      <patternFill patternType="darkHorizontal">
        <bgColor theme="7" tint="-0.499984740745262"/>
      </patternFill>
    </fill>
    <fill>
      <patternFill patternType="darkHorizontal">
        <fgColor rgb="FF000000"/>
        <bgColor theme="5" tint="-0.249977111117893"/>
      </patternFill>
    </fill>
    <fill>
      <patternFill patternType="darkHorizontal">
        <bgColor theme="5" tint="-0.249977111117893"/>
      </patternFill>
    </fill>
    <fill>
      <patternFill patternType="darkHorizontal">
        <bgColor rgb="FFC00000"/>
      </patternFill>
    </fill>
    <fill>
      <patternFill patternType="darkHorizontal">
        <fgColor rgb="FF000000"/>
        <bgColor theme="1" tint="0.14999847407452621"/>
      </patternFill>
    </fill>
    <fill>
      <patternFill patternType="darkGray">
        <bgColor theme="2" tint="-0.499984740745262"/>
      </patternFill>
    </fill>
  </fills>
  <borders count="49">
    <border>
      <left/>
      <right/>
      <top/>
      <bottom/>
      <diagonal/>
    </border>
    <border>
      <left style="double">
        <color theme="1" tint="0.14996795556505021"/>
      </left>
      <right style="double">
        <color theme="1" tint="0.14996795556505021"/>
      </right>
      <top/>
      <bottom style="double">
        <color theme="1" tint="0.14996795556505021"/>
      </bottom>
      <diagonal/>
    </border>
    <border>
      <left style="thin">
        <color indexed="64"/>
      </left>
      <right style="double">
        <color theme="1" tint="0.14996795556505021"/>
      </right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 style="double">
        <color theme="1" tint="0.14996795556505021"/>
      </right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 style="double">
        <color theme="1" tint="0.14996795556505021"/>
      </right>
      <top style="double">
        <color theme="1" tint="0.14996795556505021"/>
      </top>
      <bottom style="thin">
        <color indexed="64"/>
      </bottom>
      <diagonal/>
    </border>
    <border>
      <left/>
      <right style="double">
        <color theme="1" tint="0.14996795556505021"/>
      </right>
      <top style="double">
        <color theme="1" tint="0.14996795556505021"/>
      </top>
      <bottom style="double">
        <color theme="1" tint="0.14996795556505021"/>
      </bottom>
      <diagonal/>
    </border>
    <border>
      <left/>
      <right style="double">
        <color theme="1" tint="0.14996795556505021"/>
      </right>
      <top style="double">
        <color theme="1" tint="0.14996795556505021"/>
      </top>
      <bottom style="thin">
        <color indexed="64"/>
      </bottom>
      <diagonal/>
    </border>
    <border>
      <left/>
      <right style="double">
        <color theme="1" tint="0.14996795556505021"/>
      </right>
      <top/>
      <bottom style="double">
        <color theme="1" tint="0.14996795556505021"/>
      </bottom>
      <diagonal/>
    </border>
    <border>
      <left style="double">
        <color theme="1" tint="0.14996795556505021"/>
      </left>
      <right style="double">
        <color theme="1" tint="0.14996795556505021"/>
      </right>
      <top style="double">
        <color theme="1" tint="0.1499679555650502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ouble">
        <color theme="1" tint="0.14996795556505021"/>
      </left>
      <right/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/>
      <top style="double">
        <color theme="1" tint="0.14996795556505021"/>
      </top>
      <bottom style="thin">
        <color indexed="64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 style="double">
        <color theme="1" tint="0.14996795556505021"/>
      </left>
      <right/>
      <top/>
      <bottom style="double">
        <color theme="1" tint="0.14996795556505021"/>
      </bottom>
      <diagonal/>
    </border>
    <border>
      <left/>
      <right/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/>
      <top style="double">
        <color theme="1" tint="0.14996795556505021"/>
      </top>
      <bottom/>
      <diagonal/>
    </border>
    <border>
      <left/>
      <right style="double">
        <color theme="1" tint="0.14996795556505021"/>
      </right>
      <top style="double">
        <color theme="1" tint="0.149967955565050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theme="1" tint="0.14996795556505021"/>
      </top>
      <bottom style="thin">
        <color indexed="64"/>
      </bottom>
      <diagonal/>
    </border>
    <border>
      <left/>
      <right/>
      <top style="double">
        <color theme="1" tint="0.14996795556505021"/>
      </top>
      <bottom/>
      <diagonal/>
    </border>
    <border>
      <left/>
      <right/>
      <top/>
      <bottom style="double">
        <color theme="1" tint="0.14996795556505021"/>
      </bottom>
      <diagonal/>
    </border>
    <border>
      <left/>
      <right style="double">
        <color theme="1" tint="0.14996795556505021"/>
      </right>
      <top/>
      <bottom/>
      <diagonal/>
    </border>
    <border>
      <left style="double">
        <color theme="1" tint="0.14996795556505021"/>
      </left>
      <right style="double">
        <color theme="1" tint="0.14996795556505021"/>
      </right>
      <top/>
      <bottom/>
      <diagonal/>
    </border>
    <border>
      <left style="double">
        <color theme="1" tint="0.14993743705557422"/>
      </left>
      <right style="double">
        <color theme="1" tint="0.14993743705557422"/>
      </right>
      <top style="double">
        <color theme="1" tint="0.14993743705557422"/>
      </top>
      <bottom style="double">
        <color theme="1" tint="0.14993743705557422"/>
      </bottom>
      <diagonal/>
    </border>
    <border>
      <left style="double">
        <color theme="1" tint="0.14993743705557422"/>
      </left>
      <right style="double">
        <color theme="1" tint="0.14993743705557422"/>
      </right>
      <top/>
      <bottom style="double">
        <color theme="1" tint="0.14993743705557422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1" tint="0.14993743705557422"/>
      </left>
      <right/>
      <top/>
      <bottom style="double">
        <color theme="1" tint="0.14993743705557422"/>
      </bottom>
      <diagonal/>
    </border>
    <border>
      <left style="double">
        <color theme="1" tint="0.14993743705557422"/>
      </left>
      <right/>
      <top style="double">
        <color theme="1" tint="0.14993743705557422"/>
      </top>
      <bottom style="double">
        <color theme="1" tint="0.14993743705557422"/>
      </bottom>
      <diagonal/>
    </border>
    <border>
      <left/>
      <right style="double">
        <color theme="1" tint="0.14993743705557422"/>
      </right>
      <top/>
      <bottom style="double">
        <color theme="1" tint="0.14993743705557422"/>
      </bottom>
      <diagonal/>
    </border>
    <border>
      <left/>
      <right style="double">
        <color theme="1" tint="0.14993743705557422"/>
      </right>
      <top style="double">
        <color theme="1" tint="0.14993743705557422"/>
      </top>
      <bottom style="double">
        <color theme="1" tint="0.14993743705557422"/>
      </bottom>
      <diagonal/>
    </border>
    <border diagonalUp="1">
      <left/>
      <right/>
      <top style="double">
        <color theme="1" tint="0.14993743705557422"/>
      </top>
      <bottom style="double">
        <color auto="1"/>
      </bottom>
      <diagonal style="double">
        <color theme="1" tint="0.14990691854609822"/>
      </diagonal>
    </border>
    <border diagonalUp="1">
      <left/>
      <right/>
      <top style="double">
        <color theme="1" tint="0.14993743705557422"/>
      </top>
      <bottom style="double">
        <color theme="1" tint="0.14993743705557422"/>
      </bottom>
      <diagonal style="double">
        <color theme="1" tint="0.14990691854609822"/>
      </diagonal>
    </border>
    <border>
      <left/>
      <right/>
      <top style="double">
        <color theme="1" tint="0.14993743705557422"/>
      </top>
      <bottom style="double">
        <color theme="1" tint="0.14993743705557422"/>
      </bottom>
      <diagonal/>
    </border>
    <border>
      <left/>
      <right style="double">
        <color theme="1" tint="0.14990691854609822"/>
      </right>
      <top style="double">
        <color theme="1" tint="0.14993743705557422"/>
      </top>
      <bottom style="double">
        <color auto="1"/>
      </bottom>
      <diagonal/>
    </border>
    <border>
      <left style="double">
        <color theme="1" tint="0.14990691854609822"/>
      </left>
      <right style="double">
        <color theme="1" tint="0.14990691854609822"/>
      </right>
      <top style="double">
        <color theme="1" tint="0.14993743705557422"/>
      </top>
      <bottom style="double">
        <color auto="1"/>
      </bottom>
      <diagonal/>
    </border>
    <border>
      <left style="double">
        <color theme="1" tint="0.14993743705557422"/>
      </left>
      <right style="double">
        <color theme="1" tint="0.14993743705557422"/>
      </right>
      <top style="double">
        <color theme="1" tint="0.14993743705557422"/>
      </top>
      <bottom/>
      <diagonal/>
    </border>
    <border>
      <left style="double">
        <color theme="1" tint="0.14993743705557422"/>
      </left>
      <right style="double">
        <color theme="1" tint="0.14993743705557422"/>
      </right>
      <top/>
      <bottom/>
      <diagonal/>
    </border>
    <border diagonalUp="1">
      <left/>
      <right/>
      <top style="double">
        <color theme="1" tint="0.14993743705557422"/>
      </top>
      <bottom/>
      <diagonal style="double">
        <color theme="1" tint="0.14990691854609822"/>
      </diagonal>
    </border>
    <border>
      <left/>
      <right/>
      <top style="double">
        <color theme="1" tint="0.14993743705557422"/>
      </top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 diagonalDown="1">
      <left style="double">
        <color theme="1" tint="0.14993743705557422"/>
      </left>
      <right style="double">
        <color theme="1" tint="0.14993743705557422"/>
      </right>
      <top style="double">
        <color theme="1" tint="0.14993743705557422"/>
      </top>
      <bottom/>
      <diagonal style="double">
        <color theme="1" tint="0.14990691854609822"/>
      </diagonal>
    </border>
    <border diagonalUp="1">
      <left/>
      <right/>
      <top/>
      <bottom/>
      <diagonal style="double">
        <color theme="1" tint="0.1498764000366222"/>
      </diagonal>
    </border>
    <border diagonalDown="1">
      <left style="double">
        <color theme="1" tint="0.14993743705557422"/>
      </left>
      <right style="double">
        <color theme="1" tint="0.14993743705557422"/>
      </right>
      <top/>
      <bottom/>
      <diagonal style="double">
        <color theme="1" tint="0.14990691854609822"/>
      </diagonal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22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5" fillId="4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horizontal="center" vertical="center"/>
    </xf>
    <xf numFmtId="3" fontId="3" fillId="6" borderId="1" xfId="1" applyNumberFormat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8" fillId="10" borderId="5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3" fillId="7" borderId="8" xfId="1" applyFont="1" applyFill="1" applyBorder="1" applyAlignment="1">
      <alignment horizontal="center" vertical="center"/>
    </xf>
    <xf numFmtId="10" fontId="3" fillId="7" borderId="3" xfId="1" applyNumberFormat="1" applyFont="1" applyFill="1" applyBorder="1" applyAlignment="1">
      <alignment horizontal="center" vertical="center"/>
    </xf>
    <xf numFmtId="10" fontId="3" fillId="7" borderId="4" xfId="1" applyNumberFormat="1" applyFont="1" applyFill="1" applyBorder="1" applyAlignment="1">
      <alignment horizontal="center" vertical="center"/>
    </xf>
    <xf numFmtId="2" fontId="3" fillId="7" borderId="3" xfId="1" applyNumberFormat="1" applyFont="1" applyFill="1" applyBorder="1" applyAlignment="1">
      <alignment horizontal="center" vertical="center"/>
    </xf>
    <xf numFmtId="2" fontId="3" fillId="16" borderId="3" xfId="1" applyNumberFormat="1" applyFon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3" fillId="16" borderId="3" xfId="1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10" fontId="1" fillId="12" borderId="0" xfId="0" applyNumberFormat="1" applyFont="1" applyFill="1" applyAlignment="1">
      <alignment horizontal="center" vertical="center"/>
    </xf>
    <xf numFmtId="10" fontId="3" fillId="16" borderId="3" xfId="1" applyNumberFormat="1" applyFont="1" applyFill="1" applyBorder="1" applyAlignment="1">
      <alignment horizontal="center" vertical="center"/>
    </xf>
    <xf numFmtId="10" fontId="0" fillId="13" borderId="0" xfId="0" applyNumberFormat="1" applyFill="1" applyAlignment="1">
      <alignment horizontal="center" vertical="center"/>
    </xf>
    <xf numFmtId="0" fontId="3" fillId="6" borderId="5" xfId="1" applyNumberFormat="1" applyFont="1" applyFill="1" applyBorder="1" applyAlignment="1">
      <alignment horizontal="center" vertical="center"/>
    </xf>
    <xf numFmtId="0" fontId="3" fillId="6" borderId="6" xfId="1" applyNumberFormat="1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1" borderId="10" xfId="0" applyFill="1" applyBorder="1"/>
    <xf numFmtId="0" fontId="9" fillId="19" borderId="10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10" fontId="0" fillId="11" borderId="10" xfId="0" applyNumberFormat="1" applyFill="1" applyBorder="1" applyAlignment="1">
      <alignment horizontal="center" vertical="center"/>
    </xf>
    <xf numFmtId="2" fontId="0" fillId="11" borderId="10" xfId="0" applyNumberForma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3" fillId="7" borderId="12" xfId="1" applyFont="1" applyFill="1" applyBorder="1" applyAlignment="1">
      <alignment horizontal="center" vertical="center"/>
    </xf>
    <xf numFmtId="0" fontId="3" fillId="7" borderId="5" xfId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  <xf numFmtId="0" fontId="3" fillId="7" borderId="15" xfId="1" applyFont="1" applyFill="1" applyBorder="1" applyAlignment="1">
      <alignment horizontal="center" vertical="center"/>
    </xf>
    <xf numFmtId="0" fontId="3" fillId="7" borderId="7" xfId="1" applyFont="1" applyFill="1" applyBorder="1" applyAlignment="1">
      <alignment horizontal="center" vertical="center"/>
    </xf>
    <xf numFmtId="2" fontId="3" fillId="7" borderId="1" xfId="1" applyNumberFormat="1" applyFont="1" applyFill="1" applyBorder="1" applyAlignment="1">
      <alignment horizontal="center" vertical="center"/>
    </xf>
    <xf numFmtId="2" fontId="3" fillId="16" borderId="1" xfId="1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16" borderId="1" xfId="1" applyNumberFormat="1" applyFont="1" applyFill="1" applyBorder="1" applyAlignment="1">
      <alignment horizontal="center" vertical="center"/>
    </xf>
    <xf numFmtId="2" fontId="3" fillId="7" borderId="8" xfId="1" applyNumberFormat="1" applyFont="1" applyFill="1" applyBorder="1" applyAlignment="1">
      <alignment horizontal="center" vertical="center"/>
    </xf>
    <xf numFmtId="0" fontId="3" fillId="6" borderId="8" xfId="1" applyFont="1" applyFill="1" applyBorder="1" applyAlignment="1">
      <alignment horizontal="center" vertical="center"/>
    </xf>
    <xf numFmtId="2" fontId="3" fillId="16" borderId="8" xfId="1" applyNumberFormat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/>
    </xf>
    <xf numFmtId="0" fontId="3" fillId="7" borderId="18" xfId="1" applyFont="1" applyFill="1" applyBorder="1" applyAlignment="1">
      <alignment horizontal="center" vertical="center"/>
    </xf>
    <xf numFmtId="10" fontId="3" fillId="7" borderId="8" xfId="1" applyNumberFormat="1" applyFont="1" applyFill="1" applyBorder="1" applyAlignment="1">
      <alignment horizontal="center" vertical="center"/>
    </xf>
    <xf numFmtId="0" fontId="3" fillId="16" borderId="18" xfId="1" applyNumberFormat="1" applyFont="1" applyFill="1" applyBorder="1" applyAlignment="1">
      <alignment horizontal="center" vertical="center"/>
    </xf>
    <xf numFmtId="10" fontId="3" fillId="16" borderId="8" xfId="1" applyNumberFormat="1" applyFont="1" applyFill="1" applyBorder="1" applyAlignment="1">
      <alignment horizontal="center" vertical="center"/>
    </xf>
    <xf numFmtId="3" fontId="10" fillId="18" borderId="0" xfId="0" applyNumberFormat="1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3" fillId="16" borderId="8" xfId="1" applyNumberFormat="1" applyFont="1" applyFill="1" applyBorder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0" fontId="1" fillId="21" borderId="0" xfId="0" applyNumberFormat="1" applyFont="1" applyFill="1" applyAlignment="1">
      <alignment horizontal="center" vertical="center"/>
    </xf>
    <xf numFmtId="2" fontId="1" fillId="21" borderId="0" xfId="0" applyNumberFormat="1" applyFont="1" applyFill="1" applyAlignment="1">
      <alignment horizontal="center" vertical="center"/>
    </xf>
    <xf numFmtId="0" fontId="3" fillId="6" borderId="19" xfId="1" applyNumberFormat="1" applyFont="1" applyFill="1" applyBorder="1" applyAlignment="1">
      <alignment horizontal="center" vertical="center"/>
    </xf>
    <xf numFmtId="0" fontId="3" fillId="6" borderId="20" xfId="1" applyNumberFormat="1" applyFont="1" applyFill="1" applyBorder="1" applyAlignment="1">
      <alignment horizontal="center" vertical="center"/>
    </xf>
    <xf numFmtId="0" fontId="3" fillId="6" borderId="21" xfId="1" applyNumberFormat="1" applyFont="1" applyFill="1" applyBorder="1" applyAlignment="1">
      <alignment horizontal="center" vertical="center"/>
    </xf>
    <xf numFmtId="0" fontId="3" fillId="6" borderId="22" xfId="1" applyNumberFormat="1" applyFont="1" applyFill="1" applyBorder="1" applyAlignment="1">
      <alignment horizontal="center" vertical="center"/>
    </xf>
    <xf numFmtId="0" fontId="3" fillId="6" borderId="16" xfId="1" applyNumberFormat="1" applyFont="1" applyFill="1" applyBorder="1" applyAlignment="1">
      <alignment horizontal="center" vertical="center"/>
    </xf>
    <xf numFmtId="3" fontId="6" fillId="6" borderId="7" xfId="1" applyNumberFormat="1" applyFont="1" applyFill="1" applyBorder="1" applyAlignment="1">
      <alignment horizontal="center" vertical="center"/>
    </xf>
    <xf numFmtId="3" fontId="6" fillId="6" borderId="23" xfId="1" applyNumberFormat="1" applyFont="1" applyFill="1" applyBorder="1" applyAlignment="1">
      <alignment horizontal="center" vertical="center"/>
    </xf>
    <xf numFmtId="3" fontId="3" fillId="6" borderId="7" xfId="1" applyNumberFormat="1" applyFont="1" applyFill="1" applyBorder="1" applyAlignment="1">
      <alignment horizontal="center" vertical="center"/>
    </xf>
    <xf numFmtId="3" fontId="3" fillId="6" borderId="23" xfId="1" applyNumberFormat="1" applyFont="1" applyFill="1" applyBorder="1" applyAlignment="1">
      <alignment horizontal="center" vertical="center"/>
    </xf>
    <xf numFmtId="0" fontId="3" fillId="8" borderId="22" xfId="1" applyFont="1" applyFill="1" applyBorder="1" applyAlignment="1">
      <alignment horizontal="center" vertical="center"/>
    </xf>
    <xf numFmtId="0" fontId="3" fillId="8" borderId="16" xfId="1" applyFont="1" applyFill="1" applyBorder="1" applyAlignment="1">
      <alignment horizontal="center" vertical="center"/>
    </xf>
    <xf numFmtId="0" fontId="3" fillId="8" borderId="21" xfId="1" applyFont="1" applyFill="1" applyBorder="1" applyAlignment="1">
      <alignment horizontal="center" vertical="center"/>
    </xf>
    <xf numFmtId="0" fontId="8" fillId="10" borderId="16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10" fillId="18" borderId="0" xfId="0" quotePrefix="1" applyNumberFormat="1" applyFont="1" applyFill="1" applyAlignment="1">
      <alignment horizontal="center" vertical="center"/>
    </xf>
    <xf numFmtId="0" fontId="0" fillId="18" borderId="0" xfId="0" applyFill="1" applyAlignment="1" applyProtection="1">
      <alignment horizontal="center" vertical="center"/>
      <protection locked="0"/>
    </xf>
    <xf numFmtId="0" fontId="3" fillId="8" borderId="18" xfId="1" applyFont="1" applyFill="1" applyBorder="1" applyAlignment="1">
      <alignment horizontal="center" vertical="center"/>
    </xf>
    <xf numFmtId="3" fontId="3" fillId="6" borderId="24" xfId="1" applyNumberFormat="1" applyFont="1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10" fontId="0" fillId="22" borderId="14" xfId="0" applyNumberFormat="1" applyFill="1" applyBorder="1" applyAlignment="1">
      <alignment horizontal="center" vertical="center"/>
    </xf>
    <xf numFmtId="2" fontId="0" fillId="22" borderId="14" xfId="0" applyNumberFormat="1" applyFill="1" applyBorder="1" applyAlignment="1">
      <alignment horizontal="center" vertical="center"/>
    </xf>
    <xf numFmtId="0" fontId="1" fillId="14" borderId="0" xfId="0" applyFont="1" applyFill="1" applyAlignment="1" applyProtection="1">
      <alignment horizontal="center" vertical="center"/>
      <protection locked="0"/>
    </xf>
    <xf numFmtId="0" fontId="1" fillId="21" borderId="0" xfId="0" applyFont="1" applyFill="1" applyAlignment="1" applyProtection="1">
      <alignment horizontal="center" vertical="center"/>
      <protection locked="0"/>
    </xf>
    <xf numFmtId="10" fontId="1" fillId="21" borderId="0" xfId="0" applyNumberFormat="1" applyFont="1" applyFill="1" applyAlignment="1" applyProtection="1">
      <alignment horizontal="center" vertical="center"/>
      <protection locked="0"/>
    </xf>
    <xf numFmtId="2" fontId="1" fillId="21" borderId="0" xfId="0" applyNumberFormat="1" applyFont="1" applyFill="1" applyAlignment="1" applyProtection="1">
      <alignment horizontal="center" vertical="center"/>
      <protection locked="0"/>
    </xf>
    <xf numFmtId="10" fontId="1" fillId="12" borderId="0" xfId="0" applyNumberFormat="1" applyFont="1" applyFill="1" applyAlignment="1" applyProtection="1">
      <alignment horizontal="center" vertical="center"/>
      <protection locked="0"/>
    </xf>
    <xf numFmtId="0" fontId="0" fillId="15" borderId="0" xfId="0" applyFill="1" applyAlignment="1" applyProtection="1">
      <alignment horizontal="center" vertical="center"/>
      <protection locked="0"/>
    </xf>
    <xf numFmtId="3" fontId="10" fillId="18" borderId="0" xfId="0" quotePrefix="1" applyNumberFormat="1" applyFont="1" applyFill="1" applyAlignment="1" applyProtection="1">
      <alignment horizontal="center" vertical="center"/>
      <protection locked="0"/>
    </xf>
    <xf numFmtId="0" fontId="0" fillId="23" borderId="0" xfId="0" applyFill="1" applyAlignment="1">
      <alignment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3" fontId="6" fillId="23" borderId="0" xfId="0" applyNumberFormat="1" applyFont="1" applyFill="1" applyAlignment="1">
      <alignment horizontal="center" vertical="center"/>
    </xf>
    <xf numFmtId="0" fontId="0" fillId="7" borderId="27" xfId="0" applyFill="1" applyBorder="1" applyAlignment="1">
      <alignment vertical="center"/>
    </xf>
    <xf numFmtId="0" fontId="13" fillId="7" borderId="25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14" fillId="7" borderId="27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6" fillId="24" borderId="28" xfId="0" applyFont="1" applyFill="1" applyBorder="1" applyAlignment="1">
      <alignment horizontal="center" vertical="center"/>
    </xf>
    <xf numFmtId="3" fontId="6" fillId="24" borderId="27" xfId="0" applyNumberFormat="1" applyFont="1" applyFill="1" applyBorder="1" applyAlignment="1">
      <alignment horizontal="center" vertical="center"/>
    </xf>
    <xf numFmtId="0" fontId="6" fillId="24" borderId="27" xfId="0" applyFont="1" applyFill="1" applyBorder="1" applyAlignment="1">
      <alignment horizontal="center" vertical="center"/>
    </xf>
    <xf numFmtId="0" fontId="0" fillId="24" borderId="27" xfId="0" applyFill="1" applyBorder="1" applyAlignment="1">
      <alignment vertical="center"/>
    </xf>
    <xf numFmtId="0" fontId="15" fillId="7" borderId="27" xfId="0" applyFont="1" applyFill="1" applyBorder="1" applyAlignment="1">
      <alignment horizontal="center" vertical="center"/>
    </xf>
    <xf numFmtId="0" fontId="0" fillId="24" borderId="27" xfId="0" applyFill="1" applyBorder="1" applyAlignment="1">
      <alignment horizontal="center" vertical="center"/>
    </xf>
    <xf numFmtId="0" fontId="13" fillId="23" borderId="0" xfId="0" applyFont="1" applyFill="1" applyAlignment="1">
      <alignment horizontal="center" vertical="center"/>
    </xf>
    <xf numFmtId="0" fontId="13" fillId="24" borderId="27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6" fillId="7" borderId="27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vertical="center"/>
    </xf>
    <xf numFmtId="0" fontId="13" fillId="7" borderId="27" xfId="0" applyFont="1" applyFill="1" applyBorder="1" applyAlignment="1">
      <alignment horizontal="center" vertical="center"/>
    </xf>
    <xf numFmtId="20" fontId="13" fillId="7" borderId="27" xfId="0" applyNumberFormat="1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vertical="center"/>
    </xf>
    <xf numFmtId="0" fontId="19" fillId="7" borderId="27" xfId="0" applyFont="1" applyFill="1" applyBorder="1" applyAlignment="1">
      <alignment horizontal="center" vertical="center"/>
    </xf>
    <xf numFmtId="3" fontId="13" fillId="23" borderId="0" xfId="0" applyNumberFormat="1" applyFont="1" applyFill="1" applyAlignment="1">
      <alignment horizontal="center" vertical="center"/>
    </xf>
    <xf numFmtId="0" fontId="13" fillId="23" borderId="0" xfId="0" applyFont="1" applyFill="1" applyAlignment="1">
      <alignment vertical="center"/>
    </xf>
    <xf numFmtId="0" fontId="18" fillId="25" borderId="29" xfId="0" applyFont="1" applyFill="1" applyBorder="1" applyAlignment="1">
      <alignment horizontal="center" vertical="center"/>
    </xf>
    <xf numFmtId="0" fontId="18" fillId="26" borderId="29" xfId="0" applyFont="1" applyFill="1" applyBorder="1" applyAlignment="1">
      <alignment horizontal="center" vertical="center"/>
    </xf>
    <xf numFmtId="0" fontId="18" fillId="26" borderId="29" xfId="0" applyFont="1" applyFill="1" applyBorder="1" applyAlignment="1">
      <alignment vertical="center"/>
    </xf>
    <xf numFmtId="0" fontId="19" fillId="7" borderId="30" xfId="0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20" fontId="13" fillId="7" borderId="30" xfId="0" applyNumberFormat="1" applyFont="1" applyFill="1" applyBorder="1" applyAlignment="1">
      <alignment horizontal="center" vertical="center"/>
    </xf>
    <xf numFmtId="3" fontId="13" fillId="7" borderId="30" xfId="0" applyNumberFormat="1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3" fontId="20" fillId="23" borderId="0" xfId="0" applyNumberFormat="1" applyFont="1" applyFill="1" applyAlignment="1">
      <alignment horizontal="center" vertical="center"/>
    </xf>
    <xf numFmtId="3" fontId="21" fillId="23" borderId="0" xfId="0" applyNumberFormat="1" applyFont="1" applyFill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1" fontId="21" fillId="23" borderId="31" xfId="0" applyNumberFormat="1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13" fillId="23" borderId="31" xfId="0" applyFont="1" applyFill="1" applyBorder="1" applyAlignment="1">
      <alignment horizontal="center" vertical="center"/>
    </xf>
    <xf numFmtId="0" fontId="18" fillId="27" borderId="27" xfId="0" applyFont="1" applyFill="1" applyBorder="1" applyAlignment="1">
      <alignment horizontal="center" vertical="center"/>
    </xf>
    <xf numFmtId="0" fontId="18" fillId="28" borderId="27" xfId="0" applyFont="1" applyFill="1" applyBorder="1" applyAlignment="1">
      <alignment horizontal="center" vertical="center"/>
    </xf>
    <xf numFmtId="0" fontId="18" fillId="28" borderId="27" xfId="0" applyFont="1" applyFill="1" applyBorder="1" applyAlignment="1">
      <alignment vertical="center"/>
    </xf>
    <xf numFmtId="0" fontId="18" fillId="27" borderId="29" xfId="0" applyFont="1" applyFill="1" applyBorder="1" applyAlignment="1">
      <alignment horizontal="center" vertical="center"/>
    </xf>
    <xf numFmtId="0" fontId="18" fillId="28" borderId="29" xfId="0" applyFont="1" applyFill="1" applyBorder="1" applyAlignment="1">
      <alignment horizontal="center" vertical="center"/>
    </xf>
    <xf numFmtId="0" fontId="18" fillId="28" borderId="29" xfId="0" applyFont="1" applyFill="1" applyBorder="1" applyAlignment="1">
      <alignment vertical="center"/>
    </xf>
    <xf numFmtId="0" fontId="18" fillId="24" borderId="31" xfId="0" applyFont="1" applyFill="1" applyBorder="1" applyAlignment="1">
      <alignment horizontal="center" vertical="center"/>
    </xf>
    <xf numFmtId="0" fontId="22" fillId="7" borderId="30" xfId="0" applyFont="1" applyFill="1" applyBorder="1" applyAlignment="1">
      <alignment horizontal="center" vertical="center"/>
    </xf>
    <xf numFmtId="3" fontId="23" fillId="23" borderId="0" xfId="0" applyNumberFormat="1" applyFont="1" applyFill="1" applyAlignment="1">
      <alignment horizontal="center" vertical="center"/>
    </xf>
    <xf numFmtId="0" fontId="23" fillId="23" borderId="0" xfId="0" applyFont="1" applyFill="1" applyAlignment="1">
      <alignment horizontal="center" vertical="center"/>
    </xf>
    <xf numFmtId="0" fontId="24" fillId="29" borderId="0" xfId="0" applyFont="1" applyFill="1" applyAlignment="1">
      <alignment horizontal="center" vertical="center"/>
    </xf>
    <xf numFmtId="0" fontId="24" fillId="29" borderId="0" xfId="0" quotePrefix="1" applyFont="1" applyFill="1" applyAlignment="1">
      <alignment horizontal="center" vertical="center"/>
    </xf>
    <xf numFmtId="0" fontId="9" fillId="27" borderId="27" xfId="0" applyFont="1" applyFill="1" applyBorder="1" applyAlignment="1">
      <alignment horizontal="center" vertical="center"/>
    </xf>
    <xf numFmtId="0" fontId="9" fillId="28" borderId="27" xfId="0" applyFont="1" applyFill="1" applyBorder="1" applyAlignment="1">
      <alignment horizontal="center" vertical="center"/>
    </xf>
    <xf numFmtId="0" fontId="21" fillId="23" borderId="0" xfId="0" applyFont="1" applyFill="1" applyAlignment="1">
      <alignment horizontal="center" vertical="center"/>
    </xf>
    <xf numFmtId="0" fontId="26" fillId="11" borderId="27" xfId="0" applyFont="1" applyFill="1" applyBorder="1" applyAlignment="1">
      <alignment horizontal="center" vertical="center"/>
    </xf>
    <xf numFmtId="0" fontId="26" fillId="30" borderId="27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20" fontId="13" fillId="7" borderId="36" xfId="0" applyNumberFormat="1" applyFont="1" applyFill="1" applyBorder="1" applyAlignment="1">
      <alignment horizontal="center" vertical="center"/>
    </xf>
    <xf numFmtId="3" fontId="13" fillId="7" borderId="36" xfId="0" applyNumberFormat="1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vertical="center"/>
    </xf>
    <xf numFmtId="3" fontId="24" fillId="29" borderId="0" xfId="0" applyNumberFormat="1" applyFont="1" applyFill="1" applyAlignment="1">
      <alignment horizontal="center" vertical="center"/>
    </xf>
    <xf numFmtId="3" fontId="23" fillId="23" borderId="37" xfId="0" applyNumberFormat="1" applyFont="1" applyFill="1" applyBorder="1" applyAlignment="1">
      <alignment horizontal="center" vertical="center"/>
    </xf>
    <xf numFmtId="0" fontId="23" fillId="23" borderId="37" xfId="0" applyFont="1" applyFill="1" applyBorder="1" applyAlignment="1">
      <alignment horizontal="center" vertical="center"/>
    </xf>
    <xf numFmtId="0" fontId="13" fillId="23" borderId="37" xfId="0" applyFont="1" applyFill="1" applyBorder="1" applyAlignment="1">
      <alignment horizontal="center" vertical="center"/>
    </xf>
    <xf numFmtId="0" fontId="13" fillId="23" borderId="37" xfId="0" applyFont="1" applyFill="1" applyBorder="1" applyAlignment="1">
      <alignment vertical="center"/>
    </xf>
    <xf numFmtId="3" fontId="24" fillId="29" borderId="38" xfId="0" applyNumberFormat="1" applyFont="1" applyFill="1" applyBorder="1" applyAlignment="1">
      <alignment horizontal="center" vertical="center"/>
    </xf>
    <xf numFmtId="0" fontId="6" fillId="23" borderId="38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9" borderId="38" xfId="0" quotePrefix="1" applyFont="1" applyFill="1" applyBorder="1" applyAlignment="1">
      <alignment horizontal="center" vertical="center"/>
    </xf>
    <xf numFmtId="0" fontId="23" fillId="23" borderId="38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/>
    </xf>
    <xf numFmtId="20" fontId="13" fillId="7" borderId="40" xfId="0" applyNumberFormat="1" applyFont="1" applyFill="1" applyBorder="1" applyAlignment="1">
      <alignment horizontal="center" vertical="center"/>
    </xf>
    <xf numFmtId="3" fontId="13" fillId="7" borderId="40" xfId="0" applyNumberFormat="1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vertical="center"/>
    </xf>
    <xf numFmtId="0" fontId="3" fillId="7" borderId="41" xfId="0" applyFont="1" applyFill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13" fillId="7" borderId="42" xfId="0" applyFont="1" applyFill="1" applyBorder="1" applyAlignment="1">
      <alignment horizontal="center" vertical="center"/>
    </xf>
    <xf numFmtId="0" fontId="6" fillId="31" borderId="0" xfId="0" applyFont="1" applyFill="1" applyAlignment="1">
      <alignment horizontal="center" vertical="center"/>
    </xf>
    <xf numFmtId="0" fontId="13" fillId="31" borderId="0" xfId="0" applyFont="1" applyFill="1" applyAlignment="1">
      <alignment horizontal="center" vertical="center"/>
    </xf>
    <xf numFmtId="20" fontId="13" fillId="31" borderId="0" xfId="0" applyNumberFormat="1" applyFont="1" applyFill="1" applyAlignment="1">
      <alignment horizontal="center" vertical="center"/>
    </xf>
    <xf numFmtId="3" fontId="13" fillId="31" borderId="0" xfId="0" applyNumberFormat="1" applyFont="1" applyFill="1" applyAlignment="1">
      <alignment horizontal="center" vertical="center"/>
    </xf>
    <xf numFmtId="0" fontId="22" fillId="31" borderId="0" xfId="0" applyFont="1" applyFill="1" applyAlignment="1">
      <alignment horizontal="center" vertical="center"/>
    </xf>
    <xf numFmtId="0" fontId="13" fillId="31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20" fontId="13" fillId="9" borderId="0" xfId="0" applyNumberFormat="1" applyFont="1" applyFill="1" applyAlignment="1">
      <alignment horizontal="center" vertical="center"/>
    </xf>
    <xf numFmtId="3" fontId="13" fillId="9" borderId="0" xfId="0" applyNumberFormat="1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13" fillId="9" borderId="0" xfId="0" applyFont="1" applyFill="1" applyAlignment="1">
      <alignment vertical="center"/>
    </xf>
    <xf numFmtId="3" fontId="23" fillId="23" borderId="43" xfId="0" applyNumberFormat="1" applyFont="1" applyFill="1" applyBorder="1" applyAlignment="1">
      <alignment horizontal="center" vertical="center"/>
    </xf>
    <xf numFmtId="0" fontId="23" fillId="23" borderId="43" xfId="0" applyFont="1" applyFill="1" applyBorder="1" applyAlignment="1">
      <alignment horizontal="center" vertical="center"/>
    </xf>
    <xf numFmtId="0" fontId="23" fillId="23" borderId="44" xfId="0" applyFont="1" applyFill="1" applyBorder="1" applyAlignment="1">
      <alignment horizontal="center" vertical="center"/>
    </xf>
    <xf numFmtId="0" fontId="24" fillId="29" borderId="44" xfId="0" quotePrefix="1" applyFont="1" applyFill="1" applyBorder="1" applyAlignment="1">
      <alignment horizontal="center" vertical="center"/>
    </xf>
    <xf numFmtId="0" fontId="6" fillId="23" borderId="44" xfId="0" applyFont="1" applyFill="1" applyBorder="1" applyAlignment="1">
      <alignment horizontal="center" vertical="center"/>
    </xf>
    <xf numFmtId="0" fontId="24" fillId="29" borderId="44" xfId="0" applyFont="1" applyFill="1" applyBorder="1" applyAlignment="1">
      <alignment horizontal="center" vertical="center"/>
    </xf>
    <xf numFmtId="0" fontId="13" fillId="23" borderId="43" xfId="0" applyFont="1" applyFill="1" applyBorder="1" applyAlignment="1">
      <alignment horizontal="center" vertical="center"/>
    </xf>
    <xf numFmtId="0" fontId="13" fillId="23" borderId="43" xfId="0" applyFont="1" applyFill="1" applyBorder="1" applyAlignment="1">
      <alignment vertical="center"/>
    </xf>
    <xf numFmtId="0" fontId="6" fillId="6" borderId="45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20" fontId="13" fillId="6" borderId="45" xfId="0" applyNumberFormat="1" applyFont="1" applyFill="1" applyBorder="1" applyAlignment="1">
      <alignment horizontal="center" vertical="center"/>
    </xf>
    <xf numFmtId="3" fontId="13" fillId="6" borderId="45" xfId="0" applyNumberFormat="1" applyFont="1" applyFill="1" applyBorder="1" applyAlignment="1">
      <alignment horizontal="center" vertical="center"/>
    </xf>
    <xf numFmtId="0" fontId="22" fillId="6" borderId="45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vertical="center"/>
    </xf>
    <xf numFmtId="0" fontId="3" fillId="7" borderId="46" xfId="0" applyFont="1" applyFill="1" applyBorder="1" applyAlignment="1">
      <alignment horizontal="center" vertical="center"/>
    </xf>
    <xf numFmtId="0" fontId="13" fillId="7" borderId="46" xfId="0" applyFont="1" applyFill="1" applyBorder="1" applyAlignment="1">
      <alignment horizontal="center" vertical="center"/>
    </xf>
    <xf numFmtId="0" fontId="3" fillId="7" borderId="47" xfId="0" applyFont="1" applyFill="1" applyBorder="1" applyAlignment="1">
      <alignment horizontal="center" vertical="center"/>
    </xf>
    <xf numFmtId="0" fontId="13" fillId="7" borderId="47" xfId="0" applyFont="1" applyFill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/>
    </xf>
    <xf numFmtId="0" fontId="13" fillId="7" borderId="48" xfId="0" applyFont="1" applyFill="1" applyBorder="1" applyAlignment="1">
      <alignment horizontal="center" vertical="center"/>
    </xf>
    <xf numFmtId="0" fontId="13" fillId="23" borderId="0" xfId="0" applyFont="1" applyFill="1" applyAlignment="1" applyProtection="1">
      <alignment horizontal="center" vertical="center"/>
      <protection locked="0"/>
    </xf>
    <xf numFmtId="0" fontId="13" fillId="23" borderId="38" xfId="0" applyFont="1" applyFill="1" applyBorder="1" applyAlignment="1" applyProtection="1">
      <alignment horizontal="center" vertical="center"/>
      <protection locked="0"/>
    </xf>
    <xf numFmtId="0" fontId="13" fillId="23" borderId="44" xfId="0" applyFont="1" applyFill="1" applyBorder="1" applyAlignment="1" applyProtection="1">
      <alignment horizontal="center" vertical="center"/>
      <protection locked="0"/>
    </xf>
  </cellXfs>
  <cellStyles count="2">
    <cellStyle name="40% - Accent4" xfId="1" builtinId="43"/>
    <cellStyle name="Normal" xfId="0" builtinId="0"/>
  </cellStyles>
  <dxfs count="553"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0" tint="-0.34998626667073579"/>
      </font>
    </dxf>
    <dxf>
      <font>
        <color theme="1" tint="0.24994659260841701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0" tint="-0.34998626667073579"/>
      </font>
    </dxf>
    <dxf>
      <font>
        <color theme="1" tint="0.24994659260841701"/>
      </font>
    </dxf>
    <dxf>
      <font>
        <color theme="4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4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92D050"/>
      </font>
    </dxf>
    <dxf>
      <font>
        <color rgb="FF0070C0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</dxfs>
  <tableStyles count="0" defaultTableStyle="TableStyleMedium2" defaultPivotStyle="PivotStyleLight16"/>
  <colors>
    <mruColors>
      <color rgb="FF0D192E"/>
      <color rgb="FF101D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381001</xdr:colOff>
      <xdr:row>8</xdr:row>
      <xdr:rowOff>29307</xdr:rowOff>
    </xdr:from>
    <xdr:to>
      <xdr:col>16</xdr:col>
      <xdr:colOff>679940</xdr:colOff>
      <xdr:row>29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65710-6DBB-C84F-A634-6324464B1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09" y="3106615"/>
          <a:ext cx="7772400" cy="4857750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35</xdr:row>
      <xdr:rowOff>58614</xdr:rowOff>
    </xdr:from>
    <xdr:to>
      <xdr:col>16</xdr:col>
      <xdr:colOff>679938</xdr:colOff>
      <xdr:row>56</xdr:row>
      <xdr:rowOff>197826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229D88-CF42-C94F-8765-AE3035181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07" y="9427306"/>
          <a:ext cx="7772400" cy="4857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381001</xdr:colOff>
      <xdr:row>8</xdr:row>
      <xdr:rowOff>29307</xdr:rowOff>
    </xdr:from>
    <xdr:to>
      <xdr:col>16</xdr:col>
      <xdr:colOff>679940</xdr:colOff>
      <xdr:row>29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7244B-8A41-B248-BA03-7A01B5712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1" y="3090007"/>
          <a:ext cx="7741139" cy="4939812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35</xdr:row>
      <xdr:rowOff>58614</xdr:rowOff>
    </xdr:from>
    <xdr:to>
      <xdr:col>16</xdr:col>
      <xdr:colOff>679938</xdr:colOff>
      <xdr:row>56</xdr:row>
      <xdr:rowOff>197826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6D138-9398-5346-9C51-4578EAFB0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699" y="9507414"/>
          <a:ext cx="7741139" cy="4939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27</xdr:row>
      <xdr:rowOff>165100</xdr:rowOff>
    </xdr:from>
    <xdr:to>
      <xdr:col>10</xdr:col>
      <xdr:colOff>596900</xdr:colOff>
      <xdr:row>29</xdr:row>
      <xdr:rowOff>38100</xdr:rowOff>
    </xdr:to>
    <xdr:sp macro="" textlink="">
      <xdr:nvSpPr>
        <xdr:cNvPr id="4" name="Multiply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8826500" y="5651500"/>
          <a:ext cx="292100" cy="279400"/>
        </a:xfrm>
        <a:prstGeom prst="mathMultiply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241300</xdr:colOff>
      <xdr:row>29</xdr:row>
      <xdr:rowOff>88900</xdr:rowOff>
    </xdr:from>
    <xdr:to>
      <xdr:col>10</xdr:col>
      <xdr:colOff>673100</xdr:colOff>
      <xdr:row>31</xdr:row>
      <xdr:rowOff>114300</xdr:rowOff>
    </xdr:to>
    <xdr:pic>
      <xdr:nvPicPr>
        <xdr:cNvPr id="11" name="Graphic 10" descr="Checkmark with solid fill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63000" y="5981700"/>
          <a:ext cx="431800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37AF-7637-6F4C-A30C-2E1BB3926699}">
  <dimension ref="A1:X32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C18" sqref="C18"/>
    </sheetView>
  </sheetViews>
  <sheetFormatPr baseColWidth="10" defaultRowHeight="18" thickTop="1" thickBottom="1" x14ac:dyDescent="0.25"/>
  <cols>
    <col min="1" max="1" width="8.83203125" style="103" bestFit="1" customWidth="1"/>
    <col min="2" max="2" width="9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8.5" style="103" bestFit="1" customWidth="1"/>
    <col min="14" max="14" width="8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135" t="s">
        <v>103</v>
      </c>
      <c r="N1" s="135"/>
      <c r="O1" s="135" t="s">
        <v>104</v>
      </c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7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36" t="s">
        <v>74</v>
      </c>
      <c r="O2" s="136">
        <v>15000</v>
      </c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A3" s="145" t="s">
        <v>8</v>
      </c>
      <c r="B3" s="145" t="s">
        <v>1</v>
      </c>
      <c r="C3" s="146" t="s">
        <v>82</v>
      </c>
      <c r="D3" s="146" t="s">
        <v>0</v>
      </c>
      <c r="E3" s="146" t="s">
        <v>2</v>
      </c>
      <c r="F3" s="146" t="s">
        <v>7</v>
      </c>
      <c r="G3" s="145" t="s">
        <v>84</v>
      </c>
      <c r="H3" s="145" t="s">
        <v>89</v>
      </c>
      <c r="I3" s="145" t="s">
        <v>34</v>
      </c>
      <c r="J3" s="145" t="s">
        <v>83</v>
      </c>
      <c r="K3" s="145" t="s">
        <v>85</v>
      </c>
      <c r="L3" s="145" t="s">
        <v>86</v>
      </c>
      <c r="M3" s="146" t="s">
        <v>88</v>
      </c>
      <c r="N3" s="145" t="s">
        <v>3</v>
      </c>
      <c r="O3" s="145" t="s">
        <v>24</v>
      </c>
      <c r="P3" s="146" t="s">
        <v>68</v>
      </c>
      <c r="Q3" s="145" t="s">
        <v>27</v>
      </c>
      <c r="R3" s="145" t="s">
        <v>4</v>
      </c>
      <c r="S3" s="145" t="s">
        <v>5</v>
      </c>
      <c r="T3" s="145" t="s">
        <v>87</v>
      </c>
      <c r="U3" s="145" t="s">
        <v>6</v>
      </c>
      <c r="V3" s="145" t="s">
        <v>50</v>
      </c>
      <c r="W3" s="145" t="s">
        <v>101</v>
      </c>
      <c r="X3" s="146"/>
    </row>
    <row r="4" spans="1:24" s="105" customFormat="1" thickTop="1" thickBot="1" x14ac:dyDescent="0.25">
      <c r="E4" s="114"/>
    </row>
    <row r="6" spans="1:24" s="131" customFormat="1" ht="56" customHeight="1" thickTop="1" thickBot="1" x14ac:dyDescent="0.25">
      <c r="A6" s="134" t="s">
        <v>74</v>
      </c>
      <c r="B6" s="128" t="s">
        <v>74</v>
      </c>
      <c r="C6" s="128" t="s">
        <v>74</v>
      </c>
      <c r="D6" s="128" t="s">
        <v>74</v>
      </c>
      <c r="E6" s="128" t="s">
        <v>74</v>
      </c>
      <c r="F6" s="129" t="s">
        <v>100</v>
      </c>
      <c r="G6" s="128" t="s">
        <v>74</v>
      </c>
      <c r="H6" s="128" t="s">
        <v>74</v>
      </c>
      <c r="I6" s="128" t="s">
        <v>74</v>
      </c>
      <c r="J6" s="128" t="s">
        <v>74</v>
      </c>
      <c r="K6" s="128" t="s">
        <v>74</v>
      </c>
      <c r="L6" s="128" t="s">
        <v>100</v>
      </c>
      <c r="M6" s="128" t="s">
        <v>100</v>
      </c>
      <c r="N6" s="128" t="s">
        <v>74</v>
      </c>
      <c r="O6" s="128" t="s">
        <v>100</v>
      </c>
      <c r="P6" s="128" t="s">
        <v>100</v>
      </c>
      <c r="Q6" s="128" t="s">
        <v>100</v>
      </c>
      <c r="R6" s="128">
        <v>3</v>
      </c>
      <c r="S6" s="128" t="s">
        <v>25</v>
      </c>
      <c r="T6" s="128" t="s">
        <v>100</v>
      </c>
      <c r="U6" s="128" t="s">
        <v>100</v>
      </c>
      <c r="V6" s="128" t="s">
        <v>100</v>
      </c>
      <c r="W6" s="130">
        <v>15600</v>
      </c>
      <c r="X6" s="128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</sheetData>
  <conditionalFormatting sqref="A32">
    <cfRule type="containsText" dxfId="552" priority="11" operator="containsText" text="SELECT">
      <formula>NOT(ISERROR(SEARCH("SELECT",A32)))</formula>
    </cfRule>
  </conditionalFormatting>
  <conditionalFormatting sqref="A6:XFD6">
    <cfRule type="containsText" dxfId="551" priority="8" operator="containsText" text="SELECT">
      <formula>NOT(ISERROR(SEARCH("SELECT",A6)))</formula>
    </cfRule>
    <cfRule type="containsText" dxfId="550" priority="9" operator="containsText" text="SELECT">
      <formula>NOT(ISERROR(SEARCH("SELECT",A6)))</formula>
    </cfRule>
  </conditionalFormatting>
  <conditionalFormatting sqref="A32:XFD32">
    <cfRule type="containsText" dxfId="549" priority="10" operator="containsText" text="SELECT">
      <formula>NOT(ISERROR(SEARCH("SELECT",A32)))</formula>
    </cfRule>
    <cfRule type="containsText" dxfId="548" priority="12" operator="containsText" text="SELECT">
      <formula>NOT(ISERROR(SEARCH("SELECT",A32)))</formula>
    </cfRule>
  </conditionalFormatting>
  <conditionalFormatting sqref="L2 O2">
    <cfRule type="containsText" dxfId="547" priority="1" operator="containsText" text="SELECT">
      <formula>NOT(ISERROR(SEARCH("SELECT",L2)))</formula>
    </cfRule>
    <cfRule type="containsText" dxfId="546" priority="3" operator="containsText" text="SELECT">
      <formula>NOT(ISERROR(SEARCH("SELECT",L2)))</formula>
    </cfRule>
  </conditionalFormatting>
  <conditionalFormatting sqref="U6">
    <cfRule type="cellIs" dxfId="545" priority="5" operator="lessThan">
      <formula>0</formula>
    </cfRule>
    <cfRule type="cellIs" dxfId="544" priority="6" operator="greaterThan">
      <formula>0</formula>
    </cfRule>
    <cfRule type="cellIs" dxfId="543" priority="7" operator="greaterThan">
      <formula>0</formula>
    </cfRule>
  </conditionalFormatting>
  <dataValidations count="1">
    <dataValidation operator="greaterThan" allowBlank="1" showInputMessage="1" showErrorMessage="1" sqref="F6" xr:uid="{15B40B70-C5E0-F34A-8995-B4290F6F67A4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DE5F120-177C-8244-9D5B-FC009B5C239E}">
            <xm:f>NOT(ISERROR(SEARCH("-",U6)))</xm:f>
            <xm:f>"-"</xm:f>
            <x14:dxf>
              <font>
                <color theme="4"/>
              </font>
            </x14:dxf>
          </x14:cfRule>
          <xm:sqref>U6:V6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7A56684A-C6E8-9C47-AD46-D1A950B2DC06}">
          <x14:formula1>
            <xm:f>datasheet!$F$37:$F$39</xm:f>
          </x14:formula1>
          <xm:sqref>J32 J6</xm:sqref>
        </x14:dataValidation>
        <x14:dataValidation type="list" allowBlank="1" showInputMessage="1" showErrorMessage="1" xr:uid="{E0D67C22-830B-794D-8052-D6063244B8E9}">
          <x14:formula1>
            <xm:f>datasheet!$F$53:$F$55</xm:f>
          </x14:formula1>
          <xm:sqref>I32 I6</xm:sqref>
        </x14:dataValidation>
        <x14:dataValidation type="list" allowBlank="1" showInputMessage="1" showErrorMessage="1" xr:uid="{8F4503A8-A31F-8C48-98F0-A40522B3E379}">
          <x14:formula1>
            <xm:f>datasheet!$H$6:$H$12</xm:f>
          </x14:formula1>
          <xm:sqref>H32 H6</xm:sqref>
        </x14:dataValidation>
        <x14:dataValidation type="list" allowBlank="1" showInputMessage="1" showErrorMessage="1" xr:uid="{B250631B-53D2-5941-9694-02CDAC8AF27A}">
          <x14:formula1>
            <xm:f>datasheet!$F$6:$F$12</xm:f>
          </x14:formula1>
          <xm:sqref>G32 G6</xm:sqref>
        </x14:dataValidation>
        <x14:dataValidation type="list" allowBlank="1" showInputMessage="1" showErrorMessage="1" xr:uid="{4B3A1AED-AB4B-9143-94ED-47682C48FBA4}">
          <x14:formula1>
            <xm:f>datasheet!$E$25:$E$31</xm:f>
          </x14:formula1>
          <xm:sqref>E32 E6</xm:sqref>
        </x14:dataValidation>
        <x14:dataValidation type="list" allowBlank="1" showInputMessage="1" showErrorMessage="1" xr:uid="{16D07868-A925-A948-93D4-1D54E49DD3CA}">
          <x14:formula1>
            <xm:f>datasheet!$J$74:$J$80</xm:f>
          </x14:formula1>
          <xm:sqref>C32 C6</xm:sqref>
        </x14:dataValidation>
        <x14:dataValidation type="list" allowBlank="1" showInputMessage="1" showErrorMessage="1" xr:uid="{2D0FA395-46F1-6F48-8355-30FA63BF21D4}">
          <x14:formula1>
            <xm:f>datasheet!$J$59:$J$71</xm:f>
          </x14:formula1>
          <xm:sqref>A32 A6</xm:sqref>
        </x14:dataValidation>
        <x14:dataValidation type="list" allowBlank="1" showInputMessage="1" showErrorMessage="1" xr:uid="{010F3A5E-3FF8-D94A-BE3E-5CD0B80642F1}">
          <x14:formula1>
            <xm:f>datasheet!$E$51:$E$82</xm:f>
          </x14:formula1>
          <xm:sqref>B32 D32 B6 D6</xm:sqref>
        </x14:dataValidation>
        <x14:dataValidation type="list" allowBlank="1" showInputMessage="1" showErrorMessage="1" xr:uid="{8F5CA323-001D-324C-8AB1-8C8D9B525A8A}">
          <x14:formula1>
            <xm:f>datasheet!$F$66:$F$70</xm:f>
          </x14:formula1>
          <xm:sqref>S32 S6</xm:sqref>
        </x14:dataValidation>
        <x14:dataValidation type="list" allowBlank="1" showInputMessage="1" showErrorMessage="1" xr:uid="{3BF87F05-F300-E748-B6D2-79EEEDC0B936}">
          <x14:formula1>
            <xm:f>datasheet!$E$51:$E$71</xm:f>
          </x14:formula1>
          <xm:sqref>R6</xm:sqref>
        </x14:dataValidation>
        <x14:dataValidation type="list" allowBlank="1" showInputMessage="1" showErrorMessage="1" xr:uid="{6DD15120-3E7E-4542-A812-53411D8F1DCF}">
          <x14:formula1>
            <xm:f>datasheet!$I$88:$I$151</xm:f>
          </x14:formula1>
          <xm:sqref>N32 N6</xm:sqref>
        </x14:dataValidation>
        <x14:dataValidation type="list" allowBlank="1" showInputMessage="1" showErrorMessage="1" xr:uid="{88E90DBF-8A7E-F040-90B8-F30EBC017B12}">
          <x14:formula1>
            <xm:f>datasheet!$F$111:$F$123</xm:f>
          </x14:formula1>
          <xm:sqref>K32 K6</xm:sqref>
        </x14:dataValidation>
        <x14:dataValidation type="list" allowBlank="1" showInputMessage="1" showErrorMessage="1" xr:uid="{5A5657FD-7578-8B47-A1FD-AA29C245AC71}">
          <x14:formula1>
            <xm:f>datasheet!$E$51:$E$66</xm:f>
          </x14:formula1>
          <xm:sqref>R32</xm:sqref>
        </x14:dataValidation>
        <x14:dataValidation type="list" allowBlank="1" showInputMessage="1" showErrorMessage="1" xr:uid="{9DEE473A-87F1-2543-A0A5-C8F784C8216D}">
          <x14:formula1>
            <xm:f>datasheet!$F$25:$F$31</xm:f>
          </x14:formula1>
          <xm:sqref>L2 O2</xm:sqref>
        </x14:dataValidation>
        <x14:dataValidation type="list" allowBlank="1" showInputMessage="1" showErrorMessage="1" xr:uid="{4D98D952-2DCB-9240-BE37-F422EFF3A468}">
          <x14:formula1>
            <xm:f>datasheet!$J$83:$J$90</xm:f>
          </x14:formula1>
          <xm:sqref>K16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3845-B7A5-A84E-9639-893E23304976}">
  <dimension ref="A1:X33"/>
  <sheetViews>
    <sheetView zoomScale="130" zoomScaleNormal="130" workbookViewId="0">
      <pane xSplit="21" ySplit="3" topLeftCell="V4" activePane="bottomRight" state="frozen"/>
      <selection pane="topRight" activeCell="V1" sqref="V1"/>
      <selection pane="bottomLeft" activeCell="A4" sqref="A4"/>
      <selection pane="bottomRight" activeCell="C20" sqref="C20"/>
    </sheetView>
  </sheetViews>
  <sheetFormatPr baseColWidth="10" defaultRowHeight="18" thickTop="1" thickBottom="1" x14ac:dyDescent="0.25"/>
  <cols>
    <col min="1" max="1" width="10.83203125" style="103"/>
    <col min="2" max="2" width="19.8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7" width="5.83203125" style="103" customWidth="1"/>
    <col min="8" max="8" width="4.33203125" style="103" customWidth="1"/>
    <col min="9" max="9" width="3.33203125" style="103" customWidth="1"/>
    <col min="10" max="10" width="10.6640625" style="103" customWidth="1"/>
    <col min="11" max="11" width="7.5" style="138" bestFit="1" customWidth="1"/>
    <col min="12" max="12" width="9.33203125" style="143" bestFit="1" customWidth="1"/>
    <col min="13" max="13" width="8.1640625" style="140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33.5" style="103" customWidth="1"/>
    <col min="22" max="22" width="17.33203125" style="103" customWidth="1"/>
    <col min="23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135" t="s">
        <v>103</v>
      </c>
      <c r="K1" s="98"/>
      <c r="L1" s="141"/>
      <c r="M1" s="98"/>
      <c r="N1" s="135" t="s">
        <v>104</v>
      </c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36" t="s">
        <v>74</v>
      </c>
      <c r="K2" s="116"/>
      <c r="L2" s="142"/>
      <c r="M2" s="116"/>
      <c r="N2" s="136" t="s">
        <v>74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7" customHeight="1" thickTop="1" thickBot="1" x14ac:dyDescent="0.25">
      <c r="A3" s="145" t="s">
        <v>8</v>
      </c>
      <c r="B3" s="145" t="s">
        <v>105</v>
      </c>
      <c r="C3" s="146"/>
      <c r="D3" s="146"/>
      <c r="E3" s="146"/>
      <c r="F3" s="146"/>
      <c r="G3" s="145"/>
      <c r="H3" s="145"/>
      <c r="I3" s="145"/>
      <c r="J3" s="145"/>
      <c r="K3" s="145"/>
      <c r="L3" s="151" t="s">
        <v>106</v>
      </c>
      <c r="M3" s="145"/>
      <c r="N3" s="145"/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4" spans="1:24" s="105" customFormat="1" thickTop="1" thickBot="1" x14ac:dyDescent="0.25">
      <c r="E4" s="114"/>
      <c r="K4" s="137"/>
      <c r="L4" s="143"/>
      <c r="M4" s="139"/>
    </row>
    <row r="6" spans="1:24" s="123" customFormat="1" ht="35" customHeight="1" thickTop="1" thickBot="1" x14ac:dyDescent="0.25">
      <c r="A6" s="112" t="s">
        <v>64</v>
      </c>
      <c r="B6" s="122">
        <v>1</v>
      </c>
      <c r="C6" s="112"/>
      <c r="D6" s="112"/>
      <c r="E6" s="112"/>
      <c r="F6" s="112"/>
      <c r="G6" s="112"/>
      <c r="H6" s="112"/>
      <c r="I6" s="112"/>
      <c r="J6" s="112"/>
      <c r="K6" s="112"/>
      <c r="L6" s="144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 t="s">
        <v>100</v>
      </c>
      <c r="X6" s="112"/>
    </row>
    <row r="33" spans="1:24" s="123" customFormat="1" ht="35" customHeight="1" thickTop="1" thickBot="1" x14ac:dyDescent="0.25">
      <c r="A33" s="112" t="s">
        <v>64</v>
      </c>
      <c r="B33" s="122">
        <v>2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44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 t="s">
        <v>100</v>
      </c>
      <c r="X33" s="112"/>
    </row>
  </sheetData>
  <conditionalFormatting sqref="A6">
    <cfRule type="containsText" dxfId="288" priority="7" operator="containsText" text="SELECT">
      <formula>NOT(ISERROR(SEARCH("SELECT",A6)))</formula>
    </cfRule>
  </conditionalFormatting>
  <conditionalFormatting sqref="A33">
    <cfRule type="containsText" dxfId="287" priority="4" operator="containsText" text="SELECT">
      <formula>NOT(ISERROR(SEARCH("SELECT",A33)))</formula>
    </cfRule>
  </conditionalFormatting>
  <conditionalFormatting sqref="A6:XFD6">
    <cfRule type="containsText" dxfId="286" priority="6" operator="containsText" text="SELECT">
      <formula>NOT(ISERROR(SEARCH("SELECT",A6)))</formula>
    </cfRule>
    <cfRule type="containsText" dxfId="285" priority="8" operator="containsText" text="SELECT">
      <formula>NOT(ISERROR(SEARCH("SELECT",A6)))</formula>
    </cfRule>
  </conditionalFormatting>
  <conditionalFormatting sqref="A33:XFD33">
    <cfRule type="containsText" dxfId="284" priority="3" operator="containsText" text="SELECT">
      <formula>NOT(ISERROR(SEARCH("SELECT",A33)))</formula>
    </cfRule>
    <cfRule type="containsText" dxfId="283" priority="5" operator="containsText" text="SELECT">
      <formula>NOT(ISERROR(SEARCH("SELECT",A33)))</formula>
    </cfRule>
  </conditionalFormatting>
  <conditionalFormatting sqref="J2">
    <cfRule type="containsText" dxfId="282" priority="1" operator="containsText" text="SELECT">
      <formula>NOT(ISERROR(SEARCH("SELECT",J2)))</formula>
    </cfRule>
    <cfRule type="containsText" dxfId="281" priority="2" operator="containsText" text="SELECT">
      <formula>NOT(ISERROR(SEARCH("SELECT",J2)))</formula>
    </cfRule>
  </conditionalFormatting>
  <conditionalFormatting sqref="L2 N2">
    <cfRule type="containsText" dxfId="280" priority="11" operator="containsText" text="SELECT">
      <formula>NOT(ISERROR(SEARCH("SELECT",L2)))</formula>
    </cfRule>
  </conditionalFormatting>
  <conditionalFormatting sqref="L2">
    <cfRule type="containsText" dxfId="279" priority="10" operator="containsText" text="SELECT">
      <formula>NOT(ISERROR(SEARCH("SELECT",L2)))</formula>
    </cfRule>
  </conditionalFormatting>
  <conditionalFormatting sqref="N2">
    <cfRule type="containsText" dxfId="278" priority="9" operator="containsText" text="SELECT">
      <formula>NOT(ISERROR(SEARCH("SELECT",N2)))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122483B-1BFD-5346-8F4E-BB357612088D}">
          <x14:formula1>
            <xm:f>datasheet!$F$25:$F$31</xm:f>
          </x14:formula1>
          <xm:sqref>N2</xm:sqref>
        </x14:dataValidation>
        <x14:dataValidation type="list" allowBlank="1" showInputMessage="1" showErrorMessage="1" xr:uid="{80CE61E0-F356-294E-BF48-745E03B0AB97}">
          <x14:formula1>
            <xm:f>datasheet!$E$51:$E$66</xm:f>
          </x14:formula1>
          <xm:sqref>R6 R33</xm:sqref>
        </x14:dataValidation>
        <x14:dataValidation type="list" allowBlank="1" showInputMessage="1" showErrorMessage="1" xr:uid="{41CE4D3C-B629-7A42-B70F-5FF020BA92E3}">
          <x14:formula1>
            <xm:f>datasheet!$F$66:$F$70</xm:f>
          </x14:formula1>
          <xm:sqref>S6 S33</xm:sqref>
        </x14:dataValidation>
        <x14:dataValidation type="list" allowBlank="1" showInputMessage="1" showErrorMessage="1" xr:uid="{DC748AC7-8052-7949-A3B0-BBF335FDED3E}">
          <x14:formula1>
            <xm:f>datasheet!$J$83:$J$90</xm:f>
          </x14:formula1>
          <xm:sqref>J2</xm:sqref>
        </x14:dataValidation>
        <x14:dataValidation type="list" allowBlank="1" showInputMessage="1" showErrorMessage="1" xr:uid="{AEA572DA-0620-3B40-8F13-2EB61305FA9C}">
          <x14:formula1>
            <xm:f>datasheet!$E$51:$E$82</xm:f>
          </x14:formula1>
          <xm:sqref>B33 B6</xm:sqref>
        </x14:dataValidation>
        <x14:dataValidation type="list" allowBlank="1" showInputMessage="1" showErrorMessage="1" xr:uid="{339C09D0-F87A-6742-A506-1F5A0F5596A5}">
          <x14:formula1>
            <xm:f>datasheet!$J$59:$J$71</xm:f>
          </x14:formula1>
          <xm:sqref>A6 A33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214C-95C9-F446-B2C7-7BF746456FDD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E7" sqref="E7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15000</v>
      </c>
      <c r="B3" s="28" t="s">
        <v>54</v>
      </c>
      <c r="C3" s="83">
        <v>0.25</v>
      </c>
      <c r="D3" s="28" t="s">
        <v>54</v>
      </c>
      <c r="E3" s="83">
        <v>1.4</v>
      </c>
      <c r="F3" s="28" t="s">
        <v>54</v>
      </c>
      <c r="G3" s="63">
        <f>IF(AND(A3=15000,C3=0.25,E3=0.5),7.5,IF(AND(A3=15000,C3=0.25,E3=0.6),6.25,IF(AND(A3=15000,C3=0.25,E3=0.7),5.35,IF(AND(A3=15000,C3=0.25,E3=0.8),4.68,IF(AND(A3=15000,C3=0.25,E3=0.9),4.16,IF(AND(A3=15000,C3=0.25,E3=1),3.75,IF(AND(A3=15000,C3=0.25,E3=1.1),3.4,IF(AND(A3=15000,C3=0.25,E3=1.2),3.12,IF(AND(A3=15000,C3=0.25,E3=1.3),2.88,IF(AND(A3=15000,C3=0.25,E3=1.4),2.67,IF(AND(A3=15000,C3=0.25,E3=1.5),2.5,IF(AND(A3=15000,C3=0.25,E3=1.6),2.34,IF(AND(A3=15000,C3=0.25,E3=1.7),2.2,IF(AND(A3=15000,C3=0.25,E3=1.8),2.08,IF(AND(A3=15000,C3=0.25,E3=1.9),1.97,IF(AND(A3=15000,C3=0.25,E3=2),1.87,IF(AND(A3=15000,C3=0.25,E3=2.1),1.78,IF(AND(A3=15000,C3=0.25,E3=2.2),1.7,IF(AND(A3=15000,C3=0.25,E3=2.3),1.63,IF(AND(A3=15000,C3=0.25,E3=2.4),1.56,IF(AND(A3=15000,C3=0.25,E3=2.5),1.5,IF(AND(A3=15000,C3=0.25,E3=2.6),1.44,IF(AND(A3=15000,C3=0.25,E3=2.7),1.38,IF(AND(A3=15000,C3=0.25,E3=2.8),1.33,IF(AND(A3=15000,C3=0.25,E3=2.9),1.29,IF(AND(A3=15000,C3=0.25,E3=3),1.25,IF(AND(A3=15000,C3=0.25,E3=3.1),1.2,IF(AND(A3=15000,C3=0.25,E3=3.2),1.17,IF(AND(A3=15000,C3=0.25,E3=3.3),1.13,IF(AND(A3=15000,C3=0.25,E3=3.4),1.1,IF(AND(A3=15000,C3=0.25,E3=3.5),1.07,IF(AND(A3=15000,C3=0.25,E3=3.6),1.04,IF(AND(A3=15000,C3=0.25,E3=3.7),1.01,IF(AND(A3=15000,C3=0.25,E3=3.8),0.98,IF(AND(A3=15000,C3=0.25,E3=3.9),0.96,IF(AND(A3=15000,C3=0.25,E3=4),0.93,IF(AND(A3=15000,C3=0.25,E3=4.1),0.91,IF(AND(A3=15000,C3=0.25,E3=4.2),0.89,IF(AND(A3=15000,C3=0.25,E3=4.3),0.87,IF(AND(A3=15000,C3=0.25,E3=4.4),0.85,IF(AND(A3=15000,C3=0.25,E3=4.5),0.83,IF(AND(A3=15000,C3=0.25,E3=4.6),0.81,IF(AND(A3=15000,C3=0.25,E3=4.7),0.79,IF(AND(A3=15000,C3=0.25,E3=4.8),0.78,IF(AND(A3=15000,C3=0.25,E3=4.9),0.76,IF(AND(A3=15000,C3=0.25,E3=5),0.75,IF(AND(A3=15000,C3=0.25,E3=5.1),0.73,IF(AND(A3=15000,C3=0.25,E3=5.2),0.72,IF(AND(A3=15000,C3=0.25,E3=5.3),0.7,IF(AND(A3=15000,C3=0.25,E3=5.4),0.69,IF(AND(A3=15000,C3=0.25,E3=5.5),0.68,IF(AND(A3=15000,C3=0.25,E3=5.6),0.66,IF(AND(A3=15000,C3=0.25,E3=5.7),0.65,IF(AND(A3=15000,C3=0.25,E3=5.8),0.64,IF(AND(A3=15000,C3=0.25,E3=5.9),0.63,IF(AND(A3=15000,C3=0.25,E3=6),0.62,IF(AND(A3=15000,C3=0.25,E3=6.1),0.61,IF(AND(A3=15000,C3=0.25,E3=6.2),0.6,IF(AND(A3=15000,C3=0.25,E3=6.3),0.59,IF(AND(A3=15000,C3=0.25,E3=6.4),0.58,IF(AND(A3=15000,C3=0.25,E3=6.5),0.57,IF(AND(A3=15000,C3=0.25,E3=6.6),0.56,IF(AND(A3=15000,C3=0.25,E3=6.7),0.55,IF(AND(A3=15000,C3=0.25,E3="Enter Stop"),"Emty",IF(C3="Your Risk","Emty")))))))))))))))))))))))))))))))))))))))))))))))))))))))))))))))))</f>
        <v>2.67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95" customFormat="1" ht="38" customHeight="1" x14ac:dyDescent="0.2">
      <c r="A7" s="96" t="s">
        <v>72</v>
      </c>
      <c r="B7" s="90" t="s">
        <v>54</v>
      </c>
      <c r="C7" s="83" t="s">
        <v>71</v>
      </c>
      <c r="D7" s="90" t="s">
        <v>54</v>
      </c>
      <c r="E7" s="83" t="s">
        <v>74</v>
      </c>
      <c r="F7" s="90" t="s">
        <v>54</v>
      </c>
      <c r="G7" s="63" t="str">
        <f>IF(AND(A7="---",C7=0.5,E7=0.5),15,IF(AND(A7="---",C7=0.5,E7=0.6),12.5,IF(AND(A7="---",C7=0.5,E7=0.7),10.71,IF(AND(A7="---",C7=0.5,E7=0.8),9.83,IF(AND(A7="---",C7=0.5,E7=0.9),8.33,IF(AND(A7="---",C7=0.5,E7=1),7.5,IF(AND(A7="---",C7=0.5,E7=1.1),6.82,IF(AND(A7="---",C7=0.5,E7=1.2),6.25,IF(AND(A7="---",C7=0.5,E7=1.3),5.77,IF(AND(A7="---",C7=0.5,E7=1.4),5.36,IF(AND(A7="---",C7=0.5,E7=1.5),5,IF(AND(A7="---",C7=0.5,E7=1.6),4.69,IF(AND(A7="---",C7=0.5,E7=1.7),4.41,IF(AND(A7="---",C7=0.5,E7=1.8),4.17,IF(AND(A7="---",C7=0.5,E7=1.9),3.95,IF(AND(A7="---",C7=0.5,E7=2),3.75,IF(AND(A7="---",C7=0.5,E7=2.1),3.57,IF(AND(A7="---",C7=0.5,E7=2.2),3.41,IF(AND(A7="---",C7=0.5,E7=2.3),3.26,IF(AND(A7="---",C7=0.5,E7=2.4),3.13,IF(AND(A7="---",C7=0.5,E7=2.5),3,IF(AND(A7="---",C7=0.5,E7=2.6),2.88,IF(AND(A7="---",C7=0.5,E7=2.7),2.78,IF(AND(A7="---",C7=0.5,E7=2.8),2.68,IF(AND(A7="---",C7=0.5,E7=2.9),2.59,IF(AND(A7="---",C7=0.5,E7=3),2.5,IF(AND(A7="---",C7=0.5,E7=3.1),2.42,IF(AND(A7="---",C7=0.5,E7=3.2),2.34,IF(AND(A7="---",C7=0.5,E7=3.3),2.27,IF(AND(A7="---",C7=0.5,E7=3.4),2.21,IF(AND(A7="---",C7=0.5,E7=3.5),2.14,IF(AND(A7="---",C7=0.5,E7=3.6),2.08,IF(AND(A7="---",C7=0.5,E7=3.7),2.03,IF(AND(A7="---",C7=0.5,E7=3.8),1.97,IF(AND(A7="---",C7=0.5,E7=3.9),1.92,IF(AND(A7="---",C7=0.5,E7=4),1.88,IF(AND(A7="---",C7=0.5,E7=4.1),1.82,IF(AND(A7="---",C7=0.5,E7=4.2),1.78,IF(AND(A7="---",C7=0.5,E7=4.3),1.74,IF(AND(A7="---",C7=0.5,E7=4.4),1.7,IF(AND(A7="---",C7=0.5,E7=4.5),1.66,IF(AND(A7="---",C7=0.5,E7=4.6),1.63,IF(AND(A7="---",C7=0.5,E7=4.7),1.59,IF(AND(A7="---",C7=0.5,E7=4.8),1.56,IF(AND(A7="---",C7=0.5,E7=4.9),1.53,IF(AND(A7="---",C7=0.5,E7=5),1.5,IF(AND(A7="---",C7=0.5,E7=5.1),1.47,IF(AND(A7="---",C7=0.5,E7=5.2),1.44,IF(AND(A7="---",C7=0.5,E7=5.3),1.41,IF(AND(A7="---",C7=0.5,E7=5.4),1.38,IF(AND(A7="---",C7=0.5,E7=5.5),1.36,IF(AND(A7="---",C7=0.5,E7=5.6),1.33,IF(AND(A7="---",C7=0.5,E7=5.7),1.31,IF(AND(A7="---",C7=0.5,E7=5.8),1.29,IF(AND(A7="---",C7=0.5,E7=5.9),1.27,IF(AND(A7="---",C7=0.5,E7=6),1.25,IF(AND(A7="---",C7=0.5,E7=6.1),1.22,IF(AND(A7="---",C7=0.5,E7=6.2),1.2,IF(AND(A7="---",C7=0.5,E7=6.3),1.19,IF(AND(A7="---",C7=0.5,E7=6.4),1.17,IF(AND(A7="---",C7=0.5,E7=6.5),1.15,IF(AND(A7="---",C7=0.5,E7=6.6),1.13,IF(AND(A7="---",C7=0.5,E7=6.7),1.11,IF(AND(A7="---",C7=0.5,E7="Enter Stop"),"Emty",IF(C7="Your Risk","Emty")))))))))))))))))))))))))))))))))))))))))))))))))))))))))))))))))</f>
        <v>Emty</v>
      </c>
      <c r="H7" s="91"/>
      <c r="I7" s="91"/>
      <c r="J7" s="92"/>
      <c r="K7" s="91"/>
      <c r="L7" s="91"/>
      <c r="M7" s="91"/>
      <c r="N7" s="91"/>
      <c r="O7" s="91"/>
      <c r="P7" s="91"/>
      <c r="Q7" s="91"/>
      <c r="R7" s="91"/>
      <c r="S7" s="93"/>
      <c r="T7" s="91"/>
      <c r="U7" s="91"/>
      <c r="V7" s="91"/>
      <c r="W7" s="94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37" customFormat="1" ht="38" customHeight="1" thickBot="1" x14ac:dyDescent="0.25">
      <c r="A11" s="82" t="s">
        <v>72</v>
      </c>
      <c r="B11" s="28" t="s">
        <v>54</v>
      </c>
      <c r="C11" s="83" t="s">
        <v>71</v>
      </c>
      <c r="D11" s="28" t="s">
        <v>54</v>
      </c>
      <c r="E11" s="83" t="s">
        <v>70</v>
      </c>
      <c r="F11" s="28" t="s">
        <v>54</v>
      </c>
      <c r="G11" s="63" t="str">
        <f>IF(AND(A11="---",C11=0.75,E11=0.5),22.5,IF(AND(A11="---",C11=0.75,E11=0.6),18.75,IF(AND(A11="---",C11=0.75,E11=0.7),16.07,IF(AND(A11="---",C11=0.75,E11=0.8),14.06,IF(AND(A11="---",C11=0.75,E11=0.9),12.5,IF(AND(A11="---",C11=0.75,E11=1),11.25,IF(AND(A11="---",C11=0.75,E11=1.1),10.22,IF(AND(A11="---",C11=0.75,E11=1.2),9.37,IF(AND(A11="---",C11=0.75,E11=1.3),8.65,IF(AND(A11="---",C11=0.75,E11=1.4),8.03,IF(AND(A11="---",C11=0.75,E11=1.5),7.5,IF(AND(A11="---",C11=0.75,E11=1.6),7.03,IF(AND(A11="---",C11=0.75,E11=1.7),6.61,IF(AND(A11="---",C11=0.75,E11=1.8),6.25,IF(AND(A11="---",C11=0.75,E11=1.9),5.92,IF(AND(A11="---",C11=0.75,E11=2),5.62,IF(AND(A11="---",C11=0.75,E11=2.1),5.35,IF(AND(A11="---",C11=0.75,E11=2.2),5.11,IF(AND(A11="---",C11=0.75,E11=2.3),4.89,IF(AND(A11="---",C11=0.75,E11=2.4),4.68,IF(AND(A11="---",C11=0.75,E11=2.5),4.5,IF(AND(A11="---",C11=0.75,E11=2.6),4.32,IF(AND(A11="---",C11=0.75,E11=2.7),4.16,IF(AND(A11="---",C11=0.75,E11=2.8),4.01,IF(AND(A11="---",C11=0.75,E11=2.9),3.87,IF(AND(A11="---",C11=0.75,E11=3),3.75,IF(AND(A11="---",C11=0.75,E11=3.1),3.62,IF(AND(A11="---",C11=0.75,E11=3.2),3.51,IF(AND(A11="---",C11=0.75,E11=3.3),3.4,IF(AND(A11="---",C11=0.75,E11=3.4),3.3,IF(AND(A11="---",C11=0.75,E11=3.5),3.21,IF(AND(A11="---",C11=0.75,E11=3.6),3.12,IF(AND(A11="---",C11=0.75,E11=3.7),3.04,IF(AND(A11="---",C11=0.75,E11=3.8),2.96,IF(AND(A11="---",C11=0.75,E11=3.9),2.88,IF(AND(A11="---",C11=0.75,E11=4),2.81,IF(AND(A11="---",C11=0.75,E11=4.1),2.74,IF(AND(A11="---",C11=0.75,E11=4.2),2.67,IF(AND(A11="---",C11=0.75,E11=4.3),2.61,IF(AND(A11="---",C11=0.75,E11=4.4),2.55,IF(AND(A11="---",C11=0.75,E11=4.5),2.5,IF(AND(A11="---",C11=0.75,E11=4.6),2.44,IF(AND(A11="---",C11=0.75,E11=4.7),2.39,IF(AND(A11="---",C11=0.75,E11=4.8),2.34,IF(AND(A11="---",C11=0.75,E11=4.9),2.29,IF(AND(A11="---",C11=0.75,E11=5),2.25,IF(AND(A11="---",C11=0.75,E11=5.1),2.2,IF(AND(A11="---",C11=0.75,E11=5.2),2.16,IF(AND(A11="---",C11=0.75,E11=5.3),2.12,IF(AND(A11="---",C11=0.75,E11=5.4),2.08,IF(AND(A11="---",C11=0.75,E11=5.5),2.04,IF(AND(A11="---",C11=0.75,E11=5.6),2,IF(AND(A11="---",C11=0.75,E11=5.7),1.97,IF(AND(A11="---",C11=0.75,E11=5.8),1.93,IF(AND(A11="---",C11=0.75,E11=5.9),1.9,IF(AND(A11="---",C11=0.75,E11=6),1.87,IF(AND(A11="---",C11=0.75,E11=6.1),1.84,IF(AND(A11="---",C11=0.75,E11=6.2),1.81,IF(AND(A11="---",C11=0.75,E11=6.3),1.78,IF(AND(A11="---",C11=0.75,E11=6.4),1.75,IF(AND(A11="---",C11=0.75,E11=6.5),1.73,IF(AND(A11="---",C11=0.75,E11=6.6),1.7,IF(AND(A11="---",C11=0.75,E11=6.7),1.67,IF(AND(A11="---",C11=0.75,E11="Enter Stop"),"Emty",IF(C11="Your Risk","Emty")))))))))))))))))))))))))))))))))))))))))))))))))))))))))))))))))</f>
        <v>Emty</v>
      </c>
      <c r="H11" s="65"/>
      <c r="I11" s="65"/>
      <c r="J11" s="66"/>
      <c r="K11" s="65"/>
      <c r="L11" s="65"/>
      <c r="M11" s="65"/>
      <c r="N11" s="65"/>
      <c r="O11" s="65"/>
      <c r="P11" s="65"/>
      <c r="Q11" s="65"/>
      <c r="R11" s="65"/>
      <c r="S11" s="67"/>
      <c r="T11" s="65"/>
      <c r="U11" s="65"/>
      <c r="V11" s="65"/>
      <c r="W11" s="31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30,IF(AND(A15="---",C15=1,E15=0.6),25,IF(AND(A15="---",C15=1,E15=0.7),21.42,IF(AND(A15="---",C15=1,E15=0.8),18.75,IF(AND(A15="---",C15=1,E15=0.9),16.66,IF(AND(A15="---",C15=1,E15=1),15,IF(AND(A15="---",C15=1,E15=1.1),13.63,IF(AND(A15="---",C15=1,E15=1.2),12.5,IF(AND(A15="---",C15=1,E15=1.3),11.53,IF(AND(A15="---",C15=1,E15=1.4),10.71,IF(AND(A15="---",C15=1,E15=1.5),10,IF(AND(A15="---",C15=1,E15=1.6),9.37,IF(AND(A15="---",C15=1,E15=1.7),8.82,IF(AND(A15="---",C15=1,E15=1.8),8.33,IF(AND(A15="---",C15=1,E15=1.9),7.89,IF(AND(A15="---",C15=1,E15=2),7.5,IF(AND(A15="---",C15=1,E15=2.1),7.14,IF(AND(A15="---",C15=1,E15=2.2),6.81,IF(AND(A15="---",C15=1,E15=2.3),6.52,IF(AND(A15="---",C15=1,E15=2.4),6.25,IF(AND(A15="---",C15=1,E15=2.5),6,IF(AND(A15="---",C15=1,E15=2.6),5.76,IF(AND(A15="---",C15=1,E15=2.7),5.55,IF(AND(A15="---",C15=1,E15=2.8),5.35,IF(AND(A15="---",C15=1,E15=2.9),5.17,IF(AND(A15="---",C15=1,E15=3),5,IF(AND(A15="---",C15=1,E15=3.1),4.83,IF(AND(A15="---",C15=1,E15=3.2),4.68,IF(AND(A15="---",C15=1,E15=3.3),4.54,IF(AND(A15="---",C15=1,E15=3.4),4.41,IF(AND(A15="---",C15=1,E15=3.5),4.28,IF(AND(A15="---",C15=1,E15=3.6),4.16,IF(AND(A15="---",C15=1,E15=3.7),4.05,IF(AND(A15="---",C15=1,E15=3.8),3.94,IF(AND(A15="---",C15=1,E15=3.9),3.84,IF(AND(A15="---",C15=1,E15=4),3.75,IF(AND(A15="---",C15=1,E15=4.1),3.65,IF(AND(A15="---",C15=1,E15=4.2),3.57,IF(AND(A15="---",C15=1,E15=4.3),3.48,IF(AND(A15="---",C15=1,E15=4.4),3.4,IF(AND(A15="---",C15=1,E15=4.5),3.33,IF(AND(A15="---",C15=1,E15=4.6),3.26,IF(AND(A15="---",C15=1,E15=4.7),3.19,IF(AND(A15="---",C15=1,E15=4.8),3.12,IF(AND(A15="---",C15=1,E15=4.9),3.06,IF(AND(A15="---",C15=1,E15=5),3,IF(AND(A15="---",C15=1,E15=5.1),2.94,IF(AND(A15="---",C15=1,E15=5.2),2.88,IF(AND(A15="---",C15=1,E15=5.3),2.83,IF(AND(A15="---",C15=1,E15=5.4),2.77,IF(AND(A15="---",C15=1,E15=5.5),2.72,IF(AND(A15="---",C15=1,E15=5.6),2.67,IF(AND(A15="---",C15=1,E15=5.7),2.63,IF(AND(A15="---",C15=1,E15=5.8),2.58,IF(AND(A15="---",C15=1,E15=5.9),2.54,IF(AND(A15="---",C15=1,E15=6),2.5,IF(AND(A15="---",C15=1,E15=6.1),2.45,IF(AND(A15="---",C15=1,E15=6.2),2.41,IF(AND(A15="---",C15=1,E15=6.3),2.38,IF(AND(A15="---",C15=1,E15=6.4),2.34,IF(AND(A15="---",C15=1,E15=6.5),2.3,IF(AND(A15="---",C15=1,E15=6.6),2.27,IF(AND(A15="---",C15=1,E15=6.7),2.23,IF(AND(A15="---",C15=1,E15="Enter Stop"),"Emty",IF(C11="Your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s="2" customFormat="1" ht="18" thickTop="1" thickBot="1" x14ac:dyDescent="0.25">
      <c r="A18" s="79"/>
      <c r="B18" s="22"/>
      <c r="C18" s="70"/>
      <c r="D18" s="22"/>
      <c r="E18" s="75"/>
      <c r="F18" s="22"/>
      <c r="G18" s="57"/>
      <c r="H18" s="58"/>
      <c r="I18" s="22"/>
      <c r="J18" s="54"/>
      <c r="K18" s="22"/>
      <c r="L18" s="22"/>
      <c r="M18" s="22"/>
      <c r="N18" s="22"/>
      <c r="O18" s="22"/>
      <c r="P18" s="22"/>
      <c r="Q18" s="22"/>
      <c r="R18" s="22"/>
      <c r="S18" s="56"/>
      <c r="T18" s="55"/>
      <c r="U18" s="22"/>
      <c r="V18" s="64"/>
      <c r="W18" s="56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7" thickTop="1" x14ac:dyDescent="0.2">
      <c r="A20" s="84"/>
      <c r="B20" s="22"/>
      <c r="C20" s="58"/>
      <c r="D20" s="22"/>
      <c r="E20" s="85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s="17" customFormat="1" ht="17" thickTop="1" x14ac:dyDescent="0.2">
      <c r="E26" s="18"/>
      <c r="F26" s="18"/>
      <c r="G26" s="18"/>
      <c r="H26" s="18"/>
      <c r="I26" s="18"/>
      <c r="J26" s="21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7" customFormat="1" ht="17" thickBot="1" x14ac:dyDescent="0.25">
      <c r="E27" s="18"/>
      <c r="F27" s="18"/>
      <c r="G27" s="18"/>
      <c r="H27" s="18"/>
      <c r="I27" s="18"/>
      <c r="J27" s="21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algorithmName="SHA-512" hashValue="rLsz05PB8iUmBalb0HZ5VznQdJ6vdE4PYwTjw+GZUxehcPajjkCi5/piqzEpX6uc1yCT91ZEC4OMD8vrld7XiA==" saltValue="U+bAYotwBVKmWafPqlCiww==" spinCount="100000" sheet="1"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277" priority="15" operator="beginsWith" text="E">
      <formula>LEFT(B4,LEN("E"))="E"</formula>
    </cfRule>
    <cfRule type="beginsWith" dxfId="276" priority="16" operator="beginsWith" text="X">
      <formula>LEFT(B4,LEN("X"))="X"</formula>
    </cfRule>
  </conditionalFormatting>
  <conditionalFormatting sqref="B16:B20">
    <cfRule type="beginsWith" dxfId="275" priority="5" operator="beginsWith" text="E">
      <formula>LEFT(B16,LEN("E"))="E"</formula>
    </cfRule>
    <cfRule type="beginsWith" dxfId="274" priority="6" operator="beginsWith" text="X">
      <formula>LEFT(B16,LEN("X"))="X"</formula>
    </cfRule>
  </conditionalFormatting>
  <conditionalFormatting sqref="B24:B25">
    <cfRule type="beginsWith" dxfId="273" priority="13" operator="beginsWith" text="E">
      <formula>LEFT(B24,LEN("E"))="E"</formula>
    </cfRule>
    <cfRule type="beginsWith" dxfId="272" priority="14" operator="beginsWith" text="X">
      <formula>LEFT(B24,LEN("X"))="X"</formula>
    </cfRule>
  </conditionalFormatting>
  <conditionalFormatting sqref="C20">
    <cfRule type="beginsWith" dxfId="271" priority="7" operator="beginsWith" text="S">
      <formula>LEFT(C20,LEN("S"))="S"</formula>
    </cfRule>
    <cfRule type="beginsWith" dxfId="270" priority="8" operator="beginsWith" text="L">
      <formula>LEFT(C20,LEN("L"))="L"</formula>
    </cfRule>
  </conditionalFormatting>
  <conditionalFormatting sqref="D4:D6 D8:D10 D12:D14">
    <cfRule type="beginsWith" dxfId="269" priority="17" operator="beginsWith" text="E">
      <formula>LEFT(D4,LEN("E"))="E"</formula>
    </cfRule>
    <cfRule type="beginsWith" dxfId="268" priority="18" operator="beginsWith" text="X">
      <formula>LEFT(D4,LEN("X"))="X"</formula>
    </cfRule>
  </conditionalFormatting>
  <conditionalFormatting sqref="D16:D20">
    <cfRule type="beginsWith" dxfId="267" priority="9" operator="beginsWith" text="E">
      <formula>LEFT(D16,LEN("E"))="E"</formula>
    </cfRule>
    <cfRule type="beginsWith" dxfId="266" priority="10" operator="beginsWith" text="X">
      <formula>LEFT(D16,LEN("X"))="X"</formula>
    </cfRule>
  </conditionalFormatting>
  <conditionalFormatting sqref="D24:D25">
    <cfRule type="beginsWith" dxfId="265" priority="11" operator="beginsWith" text="E">
      <formula>LEFT(D24,LEN("E"))="E"</formula>
    </cfRule>
    <cfRule type="beginsWith" dxfId="264" priority="12" operator="beginsWith" text="X">
      <formula>LEFT(D24,LEN("X"))="X"</formula>
    </cfRule>
  </conditionalFormatting>
  <conditionalFormatting sqref="F4:F6 F8:F10 F12:F14 F16:F20 F24:F25">
    <cfRule type="beginsWith" dxfId="263" priority="51" operator="beginsWith" text="E">
      <formula>LEFT(F4,LEN("E"))="E"</formula>
    </cfRule>
    <cfRule type="beginsWith" dxfId="262" priority="52" operator="beginsWith" text="X">
      <formula>LEFT(F4,LEN("X"))="X"</formula>
    </cfRule>
  </conditionalFormatting>
  <conditionalFormatting sqref="F28 F30:F167">
    <cfRule type="beginsWith" dxfId="261" priority="64" operator="beginsWith" text="X">
      <formula>LEFT(F28,LEN("X"))="X"</formula>
    </cfRule>
    <cfRule type="beginsWith" dxfId="260" priority="63" operator="beginsWith" text="E">
      <formula>LEFT(F28,LEN("E"))="E"</formula>
    </cfRule>
  </conditionalFormatting>
  <conditionalFormatting sqref="H3:H20 H24:H25">
    <cfRule type="beginsWith" dxfId="259" priority="53" operator="beginsWith" text="S">
      <formula>LEFT(H3,LEN("S"))="S"</formula>
    </cfRule>
    <cfRule type="beginsWith" dxfId="258" priority="54" operator="beginsWith" text="L">
      <formula>LEFT(H3,LEN("L"))="L"</formula>
    </cfRule>
  </conditionalFormatting>
  <conditionalFormatting sqref="H28:H167">
    <cfRule type="beginsWith" dxfId="257" priority="37" operator="beginsWith" text="L">
      <formula>LEFT(H28,LEN("L"))="L"</formula>
    </cfRule>
    <cfRule type="beginsWith" dxfId="256" priority="36" operator="beginsWith" text="S">
      <formula>LEFT(H28,LEN("S"))="S"</formula>
    </cfRule>
  </conditionalFormatting>
  <conditionalFormatting sqref="I3:I20 I24:I25">
    <cfRule type="beginsWith" dxfId="255" priority="50" operator="beginsWith" text="Y">
      <formula>LEFT(I3,LEN("Y"))="Y"</formula>
    </cfRule>
    <cfRule type="beginsWith" dxfId="254" priority="49" operator="beginsWith" text="N">
      <formula>LEFT(I3,LEN("N"))="N"</formula>
    </cfRule>
  </conditionalFormatting>
  <conditionalFormatting sqref="I28:I167">
    <cfRule type="beginsWith" dxfId="253" priority="35" operator="beginsWith" text="Y">
      <formula>LEFT(I28,LEN("Y"))="Y"</formula>
    </cfRule>
    <cfRule type="beginsWith" dxfId="252" priority="34" operator="beginsWith" text="N">
      <formula>LEFT(I28,LEN("N"))="N"</formula>
    </cfRule>
  </conditionalFormatting>
  <conditionalFormatting sqref="M3:M20 M24:M25">
    <cfRule type="containsText" dxfId="251" priority="48" operator="containsText" text="M">
      <formula>NOT(ISERROR(SEARCH("M",M3)))</formula>
    </cfRule>
    <cfRule type="beginsWith" dxfId="250" priority="47" operator="beginsWith" text="M">
      <formula>LEFT(M3,LEN("M"))="M"</formula>
    </cfRule>
    <cfRule type="beginsWith" dxfId="249" priority="46" operator="beginsWith" text="M">
      <formula>LEFT(M3,LEN("M"))="M"</formula>
    </cfRule>
    <cfRule type="beginsWith" dxfId="248" priority="45" operator="beginsWith" text="L">
      <formula>LEFT(M3,LEN("L"))="L"</formula>
    </cfRule>
  </conditionalFormatting>
  <conditionalFormatting sqref="M28:M167">
    <cfRule type="containsText" dxfId="247" priority="33" operator="containsText" text="M">
      <formula>NOT(ISERROR(SEARCH("M",M28)))</formula>
    </cfRule>
    <cfRule type="beginsWith" dxfId="246" priority="32" operator="beginsWith" text="M">
      <formula>LEFT(M28,LEN("M"))="M"</formula>
    </cfRule>
    <cfRule type="beginsWith" dxfId="245" priority="31" operator="beginsWith" text="M">
      <formula>LEFT(M28,LEN("M"))="M"</formula>
    </cfRule>
    <cfRule type="beginsWith" dxfId="244" priority="30" operator="beginsWith" text="L">
      <formula>LEFT(M28,LEN("L"))="L"</formula>
    </cfRule>
  </conditionalFormatting>
  <conditionalFormatting sqref="O7">
    <cfRule type="beginsWith" dxfId="243" priority="1" operator="beginsWith" text="L">
      <formula>LEFT(O7,LEN("L"))="L"</formula>
    </cfRule>
    <cfRule type="containsText" dxfId="242" priority="4" operator="containsText" text="M">
      <formula>NOT(ISERROR(SEARCH("M",O7)))</formula>
    </cfRule>
    <cfRule type="beginsWith" dxfId="241" priority="2" operator="beginsWith" text="M">
      <formula>LEFT(O7,LEN("M"))="M"</formula>
    </cfRule>
    <cfRule type="beginsWith" dxfId="240" priority="3" operator="beginsWith" text="M">
      <formula>LEFT(O7,LEN("M"))="M"</formula>
    </cfRule>
  </conditionalFormatting>
  <conditionalFormatting sqref="T3:T20 T24:T25">
    <cfRule type="beginsWith" dxfId="239" priority="59" operator="beginsWith" text="T">
      <formula>LEFT(T3,LEN("T"))="T"</formula>
    </cfRule>
    <cfRule type="beginsWith" dxfId="238" priority="58" operator="beginsWith" text="S">
      <formula>LEFT(T3,LEN("S"))="S"</formula>
    </cfRule>
    <cfRule type="beginsWith" dxfId="237" priority="57" operator="beginsWith" text="C">
      <formula>LEFT(T3,LEN("C"))="C"</formula>
    </cfRule>
    <cfRule type="beginsWith" dxfId="236" priority="56" operator="beginsWith" text="B">
      <formula>LEFT(T3,LEN("B"))="B"</formula>
    </cfRule>
    <cfRule type="beginsWith" dxfId="235" priority="55" operator="beginsWith" text="D">
      <formula>LEFT(T3,LEN("D"))="D"</formula>
    </cfRule>
  </conditionalFormatting>
  <conditionalFormatting sqref="T28:T167">
    <cfRule type="beginsWith" dxfId="234" priority="38" operator="beginsWith" text="D">
      <formula>LEFT(T28,LEN("D"))="D"</formula>
    </cfRule>
    <cfRule type="beginsWith" dxfId="233" priority="39" operator="beginsWith" text="B">
      <formula>LEFT(T28,LEN("B"))="B"</formula>
    </cfRule>
    <cfRule type="beginsWith" dxfId="232" priority="40" operator="beginsWith" text="C">
      <formula>LEFT(T28,LEN("C"))="C"</formula>
    </cfRule>
    <cfRule type="beginsWith" dxfId="231" priority="41" operator="beginsWith" text="S">
      <formula>LEFT(T28,LEN("S"))="S"</formula>
    </cfRule>
    <cfRule type="beginsWith" dxfId="230" priority="42" operator="beginsWith" text="T">
      <formula>LEFT(T28,LEN("T"))="T"</formula>
    </cfRule>
  </conditionalFormatting>
  <conditionalFormatting sqref="U13:U14">
    <cfRule type="beginsWith" dxfId="228" priority="23" operator="beginsWith" text="T">
      <formula>LEFT(U13,LEN("T"))="T"</formula>
    </cfRule>
    <cfRule type="beginsWith" dxfId="227" priority="20" operator="beginsWith" text="B">
      <formula>LEFT(U13,LEN("B"))="B"</formula>
    </cfRule>
    <cfRule type="beginsWith" dxfId="226" priority="19" operator="beginsWith" text="D">
      <formula>LEFT(U13,LEN("D"))="D"</formula>
    </cfRule>
    <cfRule type="beginsWith" dxfId="225" priority="21" operator="beginsWith" text="C">
      <formula>LEFT(U13,LEN("C"))="C"</formula>
    </cfRule>
    <cfRule type="beginsWith" dxfId="224" priority="22" operator="beginsWith" text="S">
      <formula>LEFT(U13,LEN("S"))="S"</formula>
    </cfRule>
  </conditionalFormatting>
  <conditionalFormatting sqref="V3:W12">
    <cfRule type="cellIs" dxfId="220" priority="61" operator="greaterThan">
      <formula>0</formula>
    </cfRule>
  </conditionalFormatting>
  <conditionalFormatting sqref="V15:W18">
    <cfRule type="cellIs" dxfId="218" priority="43" operator="greaterThan">
      <formula>0</formula>
    </cfRule>
  </conditionalFormatting>
  <conditionalFormatting sqref="V20:W20">
    <cfRule type="cellIs" dxfId="217" priority="25" operator="greaterThan">
      <formula>0</formula>
    </cfRule>
  </conditionalFormatting>
  <conditionalFormatting sqref="V29:W29">
    <cfRule type="cellIs" dxfId="214" priority="28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0" operator="beginsWith" id="{B9767ED7-A38D-9246-87EE-C19A4B860071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24" operator="beginsWith" id="{7DD11F70-F4E9-A147-85C6-153A3EBC644A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27" operator="beginsWith" id="{97A3B1F5-6D90-A345-8191-FD7A4445F123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44" operator="beginsWith" id="{806F1DB3-E6F7-CD4F-9845-3854DACAEC2C}">
            <xm:f>LEFT(U15,LEN("-"))="-"</xm:f>
            <xm:f>"-"</xm:f>
            <x14:dxf>
              <font>
                <color rgb="FFFF0000"/>
              </font>
            </x14:dxf>
          </x14:cfRule>
          <xm:sqref>U15:W18</xm:sqref>
        </x14:conditionalFormatting>
        <x14:conditionalFormatting xmlns:xm="http://schemas.microsoft.com/office/excel/2006/main">
          <x14:cfRule type="beginsWith" priority="62" operator="beginsWith" id="{20F3D75D-2814-FD47-912A-25DCC0B03A37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26" operator="beginsWith" id="{F9C2A139-C4DB-8C48-A326-E342C14558EF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29" operator="beginsWith" id="{7A4A937C-64D4-A743-B811-1D9225BE4880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B7CADBD-FACE-3D49-AE59-B526F8A16622}">
          <x14:formula1>
            <xm:f>datasheet!$I$88:$I$151</xm:f>
          </x14:formula1>
          <xm:sqref>E3 E7 E11 E15</xm:sqref>
        </x14:dataValidation>
        <x14:dataValidation type="list" allowBlank="1" showInputMessage="1" showErrorMessage="1" xr:uid="{8BAE8628-9236-3C47-9377-C3C133F15521}">
          <x14:formula1>
            <xm:f>datasheet!$F$96:$F$97</xm:f>
          </x14:formula1>
          <xm:sqref>C29</xm:sqref>
        </x14:dataValidation>
        <x14:dataValidation type="list" allowBlank="1" showInputMessage="1" showErrorMessage="1" xr:uid="{8F7866BF-5328-D74E-B6A4-A866526F9370}">
          <x14:formula1>
            <xm:f>datasheet!$F$92:$F$93</xm:f>
          </x14:formula1>
          <xm:sqref>C15</xm:sqref>
        </x14:dataValidation>
        <x14:dataValidation type="list" allowBlank="1" showInputMessage="1" showErrorMessage="1" xr:uid="{F3A5DAA3-8C69-3243-97EC-50ED0A2E356D}">
          <x14:formula1>
            <xm:f>datasheet!$F$88:$F$89</xm:f>
          </x14:formula1>
          <xm:sqref>C11</xm:sqref>
        </x14:dataValidation>
        <x14:dataValidation type="list" allowBlank="1" showInputMessage="1" showErrorMessage="1" xr:uid="{C0CB0302-F963-D343-ACFE-427BD868E26D}">
          <x14:formula1>
            <xm:f>datasheet!$F$84:$F$85</xm:f>
          </x14:formula1>
          <xm:sqref>C7</xm:sqref>
        </x14:dataValidation>
        <x14:dataValidation type="list" allowBlank="1" showInputMessage="1" showErrorMessage="1" xr:uid="{29316C33-93DE-EB4A-83D3-674CD13D7E4D}">
          <x14:formula1>
            <xm:f>datasheet!$F$80:$F$81</xm:f>
          </x14:formula1>
          <xm:sqref>C3</xm:sqref>
        </x14:dataValidation>
        <x14:dataValidation type="list" allowBlank="1" showInputMessage="1" showErrorMessage="1" xr:uid="{6BB19831-775E-F844-A548-6AE3D6969256}">
          <x14:formula1>
            <xm:f>datasheet!$I$88:$I$124</xm:f>
          </x14:formula1>
          <xm:sqref>E29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916C-B416-E841-9D06-8771BD643986}">
  <dimension ref="A1:X36"/>
  <sheetViews>
    <sheetView zoomScale="130" zoomScaleNormal="130" workbookViewId="0">
      <pane xSplit="21" ySplit="15" topLeftCell="V16" activePane="bottomRight" state="frozen"/>
      <selection pane="topRight" activeCell="V1" sqref="V1"/>
      <selection pane="bottomLeft" activeCell="A16" sqref="A16"/>
      <selection pane="bottomRight" activeCell="J5" sqref="J5"/>
    </sheetView>
  </sheetViews>
  <sheetFormatPr baseColWidth="10" defaultRowHeight="18" thickTop="1" thickBottom="1" x14ac:dyDescent="0.25"/>
  <cols>
    <col min="1" max="1" width="10.5" style="103" customWidth="1"/>
    <col min="2" max="2" width="9.33203125" style="103" bestFit="1" customWidth="1"/>
    <col min="3" max="3" width="12.1640625" style="103" customWidth="1"/>
    <col min="4" max="4" width="10" style="103" customWidth="1"/>
    <col min="5" max="5" width="12" style="102" customWidth="1"/>
    <col min="6" max="6" width="10.33203125" style="103" customWidth="1"/>
    <col min="7" max="7" width="7.5" style="103" customWidth="1"/>
    <col min="8" max="8" width="10" style="103" bestFit="1" customWidth="1"/>
    <col min="9" max="9" width="7.33203125" style="103" customWidth="1"/>
    <col min="10" max="10" width="10.5" style="103" customWidth="1"/>
    <col min="11" max="11" width="7.5" style="103" customWidth="1"/>
    <col min="12" max="12" width="11.1640625" style="103" customWidth="1"/>
    <col min="13" max="13" width="7.1640625" style="103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22" style="103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99"/>
      <c r="M1" s="98"/>
      <c r="N1" s="135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70" customHeight="1" thickTop="1" thickBot="1" x14ac:dyDescent="0.25">
      <c r="B2" s="116"/>
      <c r="C2" s="116"/>
      <c r="D2" s="116"/>
      <c r="E2" s="116"/>
      <c r="F2" s="116"/>
      <c r="G2" s="116"/>
      <c r="H2" s="136"/>
      <c r="I2" s="116"/>
      <c r="J2" s="136"/>
      <c r="K2" s="116"/>
      <c r="L2" s="136"/>
      <c r="M2" s="116"/>
      <c r="N2" s="13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4" customHeight="1" thickTop="1" thickBot="1" x14ac:dyDescent="0.25">
      <c r="B3" s="146"/>
      <c r="D3" s="146"/>
      <c r="F3" s="146"/>
      <c r="H3" s="161" t="s">
        <v>101</v>
      </c>
      <c r="I3" s="157" t="s">
        <v>54</v>
      </c>
      <c r="J3" s="161" t="s">
        <v>85</v>
      </c>
      <c r="K3" s="157" t="s">
        <v>54</v>
      </c>
      <c r="L3" s="160" t="s">
        <v>26</v>
      </c>
      <c r="M3" s="158" t="s">
        <v>54</v>
      </c>
      <c r="N3" s="160" t="s">
        <v>107</v>
      </c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5" spans="1:24" s="172" customFormat="1" ht="58" customHeight="1" thickTop="1" thickBot="1" x14ac:dyDescent="0.25">
      <c r="A5" s="169" t="s">
        <v>110</v>
      </c>
      <c r="B5" s="169" t="s">
        <v>110</v>
      </c>
      <c r="C5" s="170" t="s">
        <v>110</v>
      </c>
      <c r="D5" s="170" t="s">
        <v>110</v>
      </c>
      <c r="E5" s="170" t="s">
        <v>110</v>
      </c>
      <c r="F5" s="177" t="s">
        <v>110</v>
      </c>
      <c r="G5" s="177" t="s">
        <v>110</v>
      </c>
      <c r="H5" s="173">
        <v>6000</v>
      </c>
      <c r="I5" s="174" t="s">
        <v>108</v>
      </c>
      <c r="J5" s="220" t="s">
        <v>109</v>
      </c>
      <c r="K5" s="174" t="s">
        <v>108</v>
      </c>
      <c r="L5" s="220" t="s">
        <v>74</v>
      </c>
      <c r="M5" s="174" t="s">
        <v>108</v>
      </c>
      <c r="N5" s="175" t="str">
        <f>IF(AND(J5="YOUR RISK",L5="SELECT"),"EMPTY",IF(AND(J5="YOUR RISK"),"EMPTY",IF(AND(L5="SELECT"),"EMPTY",IF(AND(J5=0.25,L5=0.5),3,IF(AND(J5=0.25,L5=0.6),2.5,IF(AND(J5=0.25,L5=0.7),2.14,IF(AND(J5=0.25,L5=0.8),1.87,IF(AND(J5=0.25,L5=0.9),1.66,IF(AND(J5=0.25,L5=1),1.5,IF(AND(J5=0.25,L5=1.1),1.36,IF(AND(J5=0.25,L5=1.2),1.25,IF(AND(J5=0.25,L5=1.3),1.15,IF(AND(J5=0.25,L5=1.4),1.07,IF(AND(J5=0.25,L5=1.5),1,IF(AND(J5=0.25,L5=1.6),0.93,IF(AND(J5=0.25,L5=1.7),0.88,IF(AND(J5=0.25,L5=1.8),0.83,IF(AND(J5=0.25,L5=1.9),0.78,IF(AND(J5=0.25,L5=2),0.75,IF(AND(J5=0.25,L5=2.1),0.71,IF(AND(J5=0.25,L5=2.2),0.68,IF(AND(J5=0.25,L5=2.3),0.65,IF(AND(J5=0.25,L5=2.4),0.62,IF(AND(J5=0.25,L5=2.5),0.6,IF(AND(J5=0.25,L5=2.6),0.57,IF(AND(J5=0.25,L5=2.7),0.55,IF(AND(J5=0.25,L5=2.8),0.53,IF(AND(J5=0.25,L5=2.9),0.51,IF(AND(J5=0.25,L5=3),0.5,IF(AND(J5=0.25,L5=3.1),0.48,IF(AND(J5=0.25,L5=3.2),0.46,IF(AND(J5=0.25,L5=3.3),0.45,IF(AND(J5=0.25,L5=3.4),0.44,IF(AND(J5=0.25,L5=3.5),0.42,IF(AND(J5=0.25,L5=3.6),0.41,IF(AND(J5=0.25,L5=3.7),40,IF(AND(J5=0.25,L5=3.8),0.39,IF(AND(J5=0.25,L5=3.9),0.38,IF(AND(J5=0.25,L5=4),0.37,IF(AND(J5=0.25,L5=4.1),0.36,IF(AND(J5=0.25,L5=4.2),0.35,IF(AND(J5=0.25,L5=4.3),0.34,IF(AND(J5=0.25,L5=4.4),0.34,IF(AND(J5=0.25,L5=4.5),0.33,IF(AND(J5=0.25,L5=4.6),0.32,IF(AND(J5=0.25,L5=4.7),0.31,IF(AND(J5=0.25,L5=4.8),0.31,IF(AND(J5=0.25,L5=4.9),0.3,IF(AND(J5=0.25,L5=5),0.3,IF(AND(J5=0.25,L5=5.1),0.29,IF(AND(J5=0.25,L5=5.2),0.28,IF(AND(J5=0.25,L5=5.3),0.28,IF(AND(J5=0.25,L5=5.4),0.27,IF(AND(J5=0.25,L5=5.5),0.27,IF(AND(J5=0.25,L5=5.6),0.26,IF(AND(J5=0.25,L5=5.7),0.26,IF(AND(J5=0.25,L5=5.8),0.25,IF(AND(J5=0.25,L5=5.9),0.25,IF(AND(J5=0.25,L5=6),0.25,IF(AND(J5=0.25,L5=6.1),0.24,IF(AND(J5=0.25,L5=6.2),0.24,IF(AND(J5=0.25,L5=6.3),0.23,IF(AND(J5=0.25,L5=6.4),0.23,IF(AND(J5=0.25,L5=6.5),0.23))))))))))))))))))))))))))))))))))))))))))))))))))))))))))))))))</f>
        <v>EMPTY</v>
      </c>
      <c r="O5" s="177" t="s">
        <v>110</v>
      </c>
      <c r="P5" s="177" t="s">
        <v>110</v>
      </c>
      <c r="Q5" s="170" t="s">
        <v>110</v>
      </c>
      <c r="R5" s="170" t="s">
        <v>110</v>
      </c>
      <c r="S5" s="170" t="s">
        <v>110</v>
      </c>
      <c r="T5" s="170" t="s">
        <v>110</v>
      </c>
      <c r="U5" s="170" t="s">
        <v>110</v>
      </c>
      <c r="V5" s="170" t="s">
        <v>110</v>
      </c>
      <c r="W5" s="171" t="s">
        <v>100</v>
      </c>
      <c r="X5" s="171"/>
    </row>
    <row r="8" spans="1:24" s="172" customFormat="1" ht="58" customHeight="1" thickTop="1" thickBot="1" x14ac:dyDescent="0.25">
      <c r="A8" s="169" t="s">
        <v>110</v>
      </c>
      <c r="B8" s="169" t="s">
        <v>110</v>
      </c>
      <c r="C8" s="170" t="s">
        <v>110</v>
      </c>
      <c r="D8" s="170" t="s">
        <v>110</v>
      </c>
      <c r="E8" s="170" t="s">
        <v>110</v>
      </c>
      <c r="F8" s="177" t="s">
        <v>110</v>
      </c>
      <c r="G8" s="177" t="s">
        <v>110</v>
      </c>
      <c r="H8" s="176" t="s">
        <v>72</v>
      </c>
      <c r="I8" s="174" t="s">
        <v>108</v>
      </c>
      <c r="J8" s="220" t="s">
        <v>109</v>
      </c>
      <c r="K8" s="174" t="s">
        <v>108</v>
      </c>
      <c r="L8" s="220" t="s">
        <v>74</v>
      </c>
      <c r="M8" s="174" t="s">
        <v>108</v>
      </c>
      <c r="N8" s="175" t="str">
        <f>IF(AND(J8="YOUR RISK",L8="SELECT"),"EMPTY",IF(AND(J8="YOUR RISK"),"EMPTY",IF(AND(L8="SELECT"),"EMPTY",IF(AND(J8=0.5,L8=0.5),6,IF(AND(J8=0.5,L8=0.6),5,IF(AND(J8=0.5,L8=0.7),4.28,IF(AND(J8=0.5,L8=0.8),3.75,IF(AND(J8=0.5,L8=0.9),3.33,IF(AND(J8=0.5,L8=1),3,IF(AND(J8=0.5,L8=1,1),2.72,IF(AND(J8=0.5,L8=1.2),2.5,IF(AND(J8=0.5,L8=1.3),2.3,IF(AND(J8=0.5,L8=1.4),2.14,IF(AND(J8=0.5,L8=1.5),2,IF(AND(J8=0.5,L8=1.6),1.87,IF(AND(J8=0.5,L8=1.7),1.76,IF(AND(J8=0.5,L8=1.8),1.66,IF(AND(J8=0.5,L8=1.9),1.57,IF(AND(J8=0.5,L8=2),1.5,IF(AND(J8=0.5,L8=2.1),1.42,IF(AND(J8=0.5,L8=2.2),1.36,IF(AND(J8=0.5,L8=2.3),1.3,IF(AND(J8=0.5,L8=2.4),1.25,IF(AND(J8=0.5,L8=2.5),1.2,IF(AND(J8=0.5,L8=2.6),1.15,IF(AND(J8=0.5,L8=2.7),1.11,IF(AND(J8=0.5,L8=2.8),1.07,IF(AND(J8=0.5,L8=2.9),1.03,IF(AND(J8=0.5,L8=3),1,IF(AND(J8=0.5,L8=3.1),0.96,IF(AND(J8=0.5,L8=3.2),0.93,IF(AND(J8=0.5,L8=3.3),0.9,IF(AND(J8=0.5,L8=3.4),0.88,IF(AND(J8=0.5,L8=3.5),0.85,IF(AND(J8=0.5,L8=3.6),0.83,IF(AND(J8=0.5,L8=3.7),0.81,IF(AND(J8=0.5,L8=3.8),0.78,IF(AND(J8=0.5,L8=3.9),0.76,IF(AND(J8=0.5,L8=4),0.73,IF(AND(J8=0.5,L8=4.1),0.73,IF(AND(J8=0.5,L8=4.2),0.71,IF(AND(J8=0.5,L8=4.3),0.69,IF(AND(J8=0.5,L8=4.4),0.68,IF(AND(J8=0.5,L8=4.5),0.66,IF(AND(J8=0.5,L8=4.6),0.65,IF(AND(J8=0.5,L8=4.7),0.63,IF(AND(J8=0.5,L8=4.8),0.62,IF(AND(J8=0.5,L8=4.9),0.61,IF(AND(J8=0.5,L8=5),0.6,IF(AND(J8=0.5,L8=5.1),0.58,IF(AND(J8=0.5,L8=5.2),0.57,IF(AND(J8=0.5,L8=5.3),0.53,IF(AND(J8=0.5,L8=5.4),0.55,IF(AND(J8=0.5,L8=5.5),0.54,IF(AND(J8=0.5,L8=5.6),0.53,IF(AND(J8=0.5,L8=5.7),0.52,IF(AND(J8=0.5,L8=5.8),0.51,IF(AND(J8=0.5,L8=5.9),0.5,IF(AND(J8=0.5,L8=6),0.5,IF(AND(J8=0.5,L8=6.1),0.49,IF(AND(J8=0.5,L8=6.2),0.48,IF(AND(J8=0.5,L8=6.3),0.47,IF(AND(J8=0.5,L8=6.4),0.46,IF(AND(J8=0.5,L8=6.5),0.46))))))))))))))))))))))))))))))))))))))))))))))))))))))))))))))))</f>
        <v>EMPTY</v>
      </c>
      <c r="O8" s="177" t="s">
        <v>110</v>
      </c>
      <c r="P8" s="177" t="s">
        <v>110</v>
      </c>
      <c r="Q8" s="170" t="s">
        <v>110</v>
      </c>
      <c r="R8" s="170" t="s">
        <v>110</v>
      </c>
      <c r="S8" s="170" t="s">
        <v>110</v>
      </c>
      <c r="T8" s="170" t="s">
        <v>110</v>
      </c>
      <c r="U8" s="170" t="s">
        <v>110</v>
      </c>
      <c r="V8" s="170" t="s">
        <v>110</v>
      </c>
      <c r="W8" s="171" t="s">
        <v>100</v>
      </c>
      <c r="X8" s="171"/>
    </row>
    <row r="11" spans="1:24" s="172" customFormat="1" ht="58" customHeight="1" thickTop="1" thickBot="1" x14ac:dyDescent="0.25">
      <c r="A11" s="169" t="s">
        <v>110</v>
      </c>
      <c r="B11" s="169" t="s">
        <v>110</v>
      </c>
      <c r="C11" s="170" t="s">
        <v>110</v>
      </c>
      <c r="D11" s="170" t="s">
        <v>110</v>
      </c>
      <c r="E11" s="170" t="s">
        <v>110</v>
      </c>
      <c r="F11" s="177" t="s">
        <v>110</v>
      </c>
      <c r="G11" s="177" t="s">
        <v>110</v>
      </c>
      <c r="H11" s="176" t="s">
        <v>72</v>
      </c>
      <c r="I11" s="174" t="s">
        <v>108</v>
      </c>
      <c r="J11" s="220" t="s">
        <v>109</v>
      </c>
      <c r="K11" s="174" t="s">
        <v>108</v>
      </c>
      <c r="L11" s="220" t="s">
        <v>74</v>
      </c>
      <c r="M11" s="174" t="s">
        <v>108</v>
      </c>
      <c r="N11" s="175" t="str">
        <f>IF(AND(J11="YOUR RISK",L11="SELECT"),"EMPTY",IF(AND(J11="YOUR RISK"),"EMPTY",IF(AND(L11="SELECT"),"EMPTY",IF(AND(J11=0.75,L11=0.5),9,IF(AND(J11=0.75,L11=0.6),7.5,IF(AND(J11=0.75,L11=0.7),6.42,IF(AND(J11=0.75,L11=0.8),5.6,IF(AND(J11=0.75,L11=0.9),5,IF(AND(J11=0.75,L11=1),4.5,IF(AND(J11=0.75,L11=1.1),4.09,IF(AND(J11=0.75,L11=1.2),3.75,IF(AND(J11=0.75,L11=1.3),3.46,IF(AND(J11=0.75,L11=1.4),3.21,IF(AND(J11=0.75,L11=1.5),3,IF(AND(J11=0.75,L11=1.6),2.81,IF(AND(J11=0.75,L11=1.7),2.64,IF(AND(J11=0.75,L11=1.8),2.5,IF(AND(J11=0.75,L11=1.9),2.36,IF(AND(J11=0.75,L11=2),2.25,IF(AND(J11=0.75,L11=2.1),2.14,IF(AND(J11=0.75,L11=2.2),2.04,IF(AND(J11=0.75,L11=2.3),1.95,IF(AND(J11=0.75,L11=2.4),1.87,IF(AND(J11=0.75,L11=2.5),1.8,IF(AND(J11=0.75,L11=2.6),1.73,IF(AND(J11=0.75,L11=2.7),1.66,IF(AND(J11=0.75,L11=2.8),1.6,IF(AND(J11=0.75,L11=2.9),1.55,IF(AND(J11=0.75,L11=3),1.5,IF(AND(J11=0.75,L11=3.1),1.45,IF(AND(J11=0.75,L11=3.2),1.4,IF(AND(J11=0.75,L11=3.3),1.36,IF(AND(J11=0.75,L11=3.4),1.32,IF(AND(J11=0.75,L11=3.5),1.28,IF(AND(J11=0.75,L11=3.6),1.25,IF(AND(J11=0.75,L11=3.7),1.21,IF(AND(J11=0.75,L11=3.8),1.18,IF(AND(J11=0.75,L11=3.9),1.15,IF(AND(J11=0.75,L11=4),1.12,IF(AND(J11=0.75,L11=4.1),1.09,IF(AND(J11=0.75,L11=4.2),1.07,IF(AND(J11=0.75,L11=4.3),1.04,IF(AND(J11=0.75,L11=4.4),1.02,IF(AND(J11=0.75,L11=4.5),1,IF(AND(J11=0.75,L11=4.6),0.97,IF(AND(J11=0.75,L11=4.7),0.95,IF(AND(J11=0.75,L11=4.8),0.93,IF(AND(J11=0.75,L11=4.9),0.91,IF(AND(J11=0.75,L11=5),0.9,IF(AND(J11=0.75,L11=5.1),0.88,IF(AND(J11=0.75,L11=5.2),0.86,IF(AND(J11=0.75,L11=5.3),0.84,IF(AND(J11=0.75,L11=5.4),0.83,IF(AND(J11=0.75,L11=5.5),0.81,IF(AND(J11=0.75,L11=5.6),0.8,IF(AND(J11=0.75,L11=5.7),0.78,IF(AND(J11=0.75,L11=5.8),0.77,IF(AND(J11=0.75,L11=5.9),0.76,IF(AND(J11=0.75,L11=6),0.75,IF(AND(J11=0.75,L11=6.1),0.73,IF(AND(J11=0.75,L11=6.2),0.72,IF(AND(J11=0.75,L11=6.3),0.71,IF(AND(J11=0.75,L11=6.4),0.7,IF(AND(J11=0.75,L11=6.5),0.69))))))))))))))))))))))))))))))))))))))))))))))))))))))))))))))))</f>
        <v>EMPTY</v>
      </c>
      <c r="O11" s="177" t="s">
        <v>110</v>
      </c>
      <c r="P11" s="177" t="s">
        <v>110</v>
      </c>
      <c r="Q11" s="170" t="s">
        <v>110</v>
      </c>
      <c r="R11" s="170" t="s">
        <v>110</v>
      </c>
      <c r="S11" s="170" t="s">
        <v>110</v>
      </c>
      <c r="T11" s="170" t="s">
        <v>110</v>
      </c>
      <c r="U11" s="170" t="s">
        <v>110</v>
      </c>
      <c r="V11" s="170" t="s">
        <v>110</v>
      </c>
      <c r="W11" s="171" t="s">
        <v>100</v>
      </c>
      <c r="X11" s="171"/>
    </row>
    <row r="14" spans="1:24" s="206" customFormat="1" ht="58" customHeight="1" thickTop="1" x14ac:dyDescent="0.2">
      <c r="A14" s="199" t="s">
        <v>110</v>
      </c>
      <c r="B14" s="199" t="s">
        <v>110</v>
      </c>
      <c r="C14" s="200" t="s">
        <v>110</v>
      </c>
      <c r="D14" s="200" t="s">
        <v>110</v>
      </c>
      <c r="E14" s="200" t="s">
        <v>110</v>
      </c>
      <c r="F14" s="201" t="s">
        <v>110</v>
      </c>
      <c r="G14" s="201" t="s">
        <v>110</v>
      </c>
      <c r="H14" s="202" t="s">
        <v>72</v>
      </c>
      <c r="I14" s="203" t="s">
        <v>108</v>
      </c>
      <c r="J14" s="221" t="s">
        <v>109</v>
      </c>
      <c r="K14" s="203" t="s">
        <v>108</v>
      </c>
      <c r="L14" s="221" t="s">
        <v>74</v>
      </c>
      <c r="M14" s="203" t="s">
        <v>108</v>
      </c>
      <c r="N14" s="204" t="str">
        <f>IF(AND(J14="YOUR RISK",L14="SELECT"),"EMPTY",IF(AND(J14="YOUR RISK"),"EMPTY",IF(AND(L14="SELECT"),"EMPTY",IF(AND(J14=1,L14=0.5),12,IF(AND(J14=1,L14=0.6),10,IF(AND(J14=1,L14=0.7),8.57,IF(AND(J14=1,L14=0.8),7.5,IF(AND(J14=1,L14=0.9),6.66,IF(AND(J14=1,L14=1),6,IF(AND(J14=1,L14=1.1),5.45,IF(AND(J14=1,L14=1.2),5,IF(AND(J14=1,L14=1.3),4.61,IF(AND(J14=1,L14=1.4),4.28,IF(AND(J14=1,L14=1.5),4,IF(AND(J14=1,L14=1.6),3.75,IF(AND(J14=1,L14=1.7),3.52,IF(AND(J14=1,L14=1.8),3.33,IF(AND(J14=1,L14=1.9),3.15,IF(AND(J14=1,L14=2),3,IF(AND(J14=1,L14=2.1),2.85,IF(AND(J14=1,L14=2.2),2.72,IF(AND(J14=1,L14=2.3),2.6,IF(AND(J14=1,L14=2.4),2.5,IF(AND(J14=1,L14=2.5),2.4,IF(AND(J14=1,L14=2.6),2.3,IF(AND(J14=1,L14=2.7),2.22,IF(AND(J14=1,L14=2.8),2.14,IF(AND(J14=1,L14=2.9),2.06,IF(AND(J14=1,L14=3),2,IF(AND(J14=1,L14=3.1),1.93,IF(AND(J14=1,L14=3.2),1.87,IF(AND(J14=1,L14=3.3),1.81,IF(AND(J14=1,L14=3.4),1.76,IF(AND(J14=1,L14=3.5),1.71,IF(AND(J14=1,L14=3.6),1.66,IF(AND(J14=1,L14=3.7),1.62,IF(AND(J14=1,L14=3.8),1.57,IF(AND(J14=1,L14=3.9),1.53,IF(AND(J14=1,L14=4),1.5,IF(AND(J14=1,L14=4.1),1.46,IF(AND(J14=1,L14=4.2),1.42,IF(AND(J14=1,L14=4.3),1.39,IF(AND(J14=1,L14=4.4),1.36,IF(AND(J14=1,L14=4.5),1.33,IF(AND(J14=1,L14=4.6),1.3,IF(AND(J14=1,L14=4.7),1.27,IF(AND(J14=1,L14=4.8),1.25,IF(AND(J14=1,L14=4.9),1.22,IF(AND(J14=1,L14=5),1.2,IF(AND(J14=1,L14=5.1),1.17,IF(AND(J14=1,L14=5.2),1.15,IF(AND(J14=1,L14=5.3),1.13,IF(AND(J14=1,L14=5.4),1.11,IF(AND(J14=1,L14=5.5),1.09,IF(AND(J14=1,L14=5.6),1.07,IF(AND(J14=1,L14=5.7),1.05,IF(AND(J14=1,L14=5.8),1.03,IF(AND(J14=1,L14=5.9),1.01,IF(AND(J14=1,L14=6),1,IF(AND(J14=1,L14=6.1),0.98,IF(AND(J14=1,L14=6.2),0.96,IF(AND(J14=1,L14=6.3),0.95,IF(AND(J14=1,L14=6.4),0.93,IF(AND(J14=1,L14=6.5),0.92))))))))))))))))))))))))))))))))))))))))))))))))))))))))))))))))</f>
        <v>EMPTY</v>
      </c>
      <c r="O14" s="201" t="s">
        <v>110</v>
      </c>
      <c r="P14" s="201" t="s">
        <v>110</v>
      </c>
      <c r="Q14" s="200" t="s">
        <v>110</v>
      </c>
      <c r="R14" s="200" t="s">
        <v>110</v>
      </c>
      <c r="S14" s="200" t="s">
        <v>110</v>
      </c>
      <c r="T14" s="200" t="s">
        <v>110</v>
      </c>
      <c r="U14" s="200" t="s">
        <v>110</v>
      </c>
      <c r="V14" s="200" t="s">
        <v>110</v>
      </c>
      <c r="W14" s="205" t="s">
        <v>100</v>
      </c>
      <c r="X14" s="205"/>
    </row>
    <row r="15" spans="1:24" s="217" customFormat="1" ht="57" customHeight="1" x14ac:dyDescent="0.2">
      <c r="E15" s="218"/>
    </row>
    <row r="16" spans="1:24" s="212" customFormat="1" ht="59" customHeight="1" x14ac:dyDescent="0.2">
      <c r="A16" s="207"/>
      <c r="B16" s="208"/>
      <c r="C16" s="208"/>
      <c r="D16" s="208"/>
      <c r="E16" s="208"/>
      <c r="F16" s="209"/>
      <c r="G16" s="208"/>
      <c r="H16" s="210"/>
      <c r="I16" s="207"/>
      <c r="J16" s="208"/>
      <c r="K16" s="207"/>
      <c r="L16" s="208"/>
      <c r="M16" s="207"/>
      <c r="N16" s="211"/>
      <c r="O16" s="208"/>
      <c r="P16" s="208"/>
      <c r="Q16" s="208"/>
      <c r="R16" s="208"/>
      <c r="S16" s="208"/>
      <c r="T16" s="208"/>
      <c r="U16" s="208"/>
      <c r="V16" s="208"/>
      <c r="W16" s="210">
        <v>15600</v>
      </c>
      <c r="X16" s="208"/>
    </row>
    <row r="17" spans="1:24" s="198" customFormat="1" ht="33" customHeight="1" x14ac:dyDescent="0.2">
      <c r="A17" s="193"/>
      <c r="B17" s="194"/>
      <c r="C17" s="194"/>
      <c r="D17" s="194"/>
      <c r="E17" s="194"/>
      <c r="F17" s="195"/>
      <c r="G17" s="194"/>
      <c r="H17" s="196"/>
      <c r="I17" s="193"/>
      <c r="J17" s="194"/>
      <c r="K17" s="193"/>
      <c r="L17" s="194"/>
      <c r="M17" s="193"/>
      <c r="N17" s="197"/>
      <c r="O17" s="194"/>
      <c r="P17" s="194"/>
      <c r="Q17" s="194"/>
      <c r="R17" s="194"/>
      <c r="S17" s="194"/>
      <c r="T17" s="194"/>
      <c r="U17" s="194"/>
      <c r="V17" s="194"/>
      <c r="W17" s="196">
        <v>15600</v>
      </c>
      <c r="X17" s="194"/>
    </row>
    <row r="18" spans="1:24" s="105" customFormat="1" ht="17" thickBot="1" x14ac:dyDescent="0.25">
      <c r="E18" s="114"/>
    </row>
    <row r="24" spans="1:24" s="123" customFormat="1" ht="58" customHeight="1" thickTop="1" thickBot="1" x14ac:dyDescent="0.25">
      <c r="A24" s="153" t="s">
        <v>110</v>
      </c>
      <c r="B24" s="153" t="s">
        <v>110</v>
      </c>
      <c r="C24" s="154" t="s">
        <v>110</v>
      </c>
      <c r="D24" s="154" t="s">
        <v>110</v>
      </c>
      <c r="E24" s="154" t="s">
        <v>110</v>
      </c>
      <c r="F24" s="154" t="s">
        <v>110</v>
      </c>
      <c r="G24" s="154" t="s">
        <v>110</v>
      </c>
      <c r="H24" s="168">
        <v>6000</v>
      </c>
      <c r="I24" s="99" t="s">
        <v>108</v>
      </c>
      <c r="J24" s="112" t="s">
        <v>109</v>
      </c>
      <c r="K24" s="99" t="s">
        <v>108</v>
      </c>
      <c r="L24" s="112" t="s">
        <v>74</v>
      </c>
      <c r="M24" s="99" t="s">
        <v>108</v>
      </c>
      <c r="N24" s="155" t="str">
        <f>IF(AND(J24="YOUR RISK",L24="SELECT"),"EMPTY")</f>
        <v>EMPTY</v>
      </c>
      <c r="O24" s="154" t="s">
        <v>110</v>
      </c>
      <c r="P24" s="154" t="s">
        <v>110</v>
      </c>
      <c r="Q24" s="154" t="s">
        <v>110</v>
      </c>
      <c r="R24" s="154" t="s">
        <v>110</v>
      </c>
      <c r="S24" s="154" t="s">
        <v>110</v>
      </c>
      <c r="T24" s="154" t="s">
        <v>110</v>
      </c>
      <c r="U24" s="154" t="s">
        <v>110</v>
      </c>
      <c r="V24" s="154" t="s">
        <v>110</v>
      </c>
      <c r="W24" s="112" t="s">
        <v>100</v>
      </c>
      <c r="X24" s="112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  <row r="36" spans="1:24" s="131" customFormat="1" ht="56" customHeight="1" thickTop="1" thickBot="1" x14ac:dyDescent="0.25">
      <c r="A36" s="134"/>
      <c r="B36" s="128"/>
      <c r="C36" s="128"/>
      <c r="D36" s="128"/>
      <c r="E36" s="128"/>
      <c r="F36" s="129"/>
      <c r="G36" s="128"/>
      <c r="H36" s="130">
        <v>15000</v>
      </c>
      <c r="I36" s="134" t="s">
        <v>108</v>
      </c>
      <c r="J36" s="128">
        <v>0.25</v>
      </c>
      <c r="K36" s="134" t="s">
        <v>108</v>
      </c>
      <c r="L36" s="128">
        <v>1.2</v>
      </c>
      <c r="M36" s="134" t="s">
        <v>108</v>
      </c>
      <c r="N36" s="152">
        <v>3.25</v>
      </c>
      <c r="O36" s="128"/>
      <c r="P36" s="128"/>
      <c r="Q36" s="128"/>
      <c r="R36" s="128"/>
      <c r="S36" s="128"/>
      <c r="T36" s="128"/>
      <c r="U36" s="128"/>
      <c r="V36" s="128"/>
      <c r="W36" s="130">
        <v>15600</v>
      </c>
      <c r="X36" s="128"/>
    </row>
  </sheetData>
  <sheetProtection algorithmName="SHA-512" hashValue="3kpQrxhatfvVJ4WwlVnqu/MseB21JUO/wVlvhRlZy3eILJeI2hHpg27R56MPkclrUXCfkudWwg4joHnQRnPajQ==" saltValue="NY98Dd+KN4Z6vkhVvyHeJA==" spinCount="100000" sheet="1" objects="1" scenarios="1"/>
  <conditionalFormatting sqref="A5">
    <cfRule type="containsText" dxfId="171" priority="48" operator="containsText" text="SELECT">
      <formula>NOT(ISERROR(SEARCH("SELECT",A5)))</formula>
    </cfRule>
  </conditionalFormatting>
  <conditionalFormatting sqref="A8">
    <cfRule type="containsText" dxfId="170" priority="45" operator="containsText" text="SELECT">
      <formula>NOT(ISERROR(SEARCH("SELECT",A8)))</formula>
    </cfRule>
  </conditionalFormatting>
  <conditionalFormatting sqref="A11">
    <cfRule type="containsText" dxfId="169" priority="42" operator="containsText" text="SELECT">
      <formula>NOT(ISERROR(SEARCH("SELECT",A11)))</formula>
    </cfRule>
  </conditionalFormatting>
  <conditionalFormatting sqref="A14">
    <cfRule type="containsText" dxfId="168" priority="39" operator="containsText" text="SELECT">
      <formula>NOT(ISERROR(SEARCH("SELECT",A14)))</formula>
    </cfRule>
  </conditionalFormatting>
  <conditionalFormatting sqref="A24">
    <cfRule type="containsText" dxfId="167" priority="24" operator="containsText" text="SELECT">
      <formula>NOT(ISERROR(SEARCH("SELECT",A24)))</formula>
    </cfRule>
  </conditionalFormatting>
  <conditionalFormatting sqref="A32">
    <cfRule type="containsText" dxfId="166" priority="64" operator="containsText" text="SELECT">
      <formula>NOT(ISERROR(SEARCH("SELECT",A32)))</formula>
    </cfRule>
  </conditionalFormatting>
  <conditionalFormatting sqref="A8:I8">
    <cfRule type="containsText" dxfId="165" priority="46" operator="containsText" text="SELECT">
      <formula>NOT(ISERROR(SEARCH("SELECT",A8)))</formula>
    </cfRule>
  </conditionalFormatting>
  <conditionalFormatting sqref="A11:I11">
    <cfRule type="containsText" dxfId="164" priority="43" operator="containsText" text="SELECT">
      <formula>NOT(ISERROR(SEARCH("SELECT",A11)))</formula>
    </cfRule>
  </conditionalFormatting>
  <conditionalFormatting sqref="A14:I14">
    <cfRule type="containsText" dxfId="163" priority="40" operator="containsText" text="SELECT">
      <formula>NOT(ISERROR(SEARCH("SELECT",A14)))</formula>
    </cfRule>
  </conditionalFormatting>
  <conditionalFormatting sqref="A5:XFD5">
    <cfRule type="containsText" dxfId="162" priority="49" operator="containsText" text="SELECT">
      <formula>NOT(ISERROR(SEARCH("SELECT",A5)))</formula>
    </cfRule>
    <cfRule type="containsText" dxfId="161" priority="47" operator="containsText" text="SELECT">
      <formula>NOT(ISERROR(SEARCH("SELECT",A5)))</formula>
    </cfRule>
  </conditionalFormatting>
  <conditionalFormatting sqref="A8:XFD8">
    <cfRule type="containsText" dxfId="160" priority="11" operator="containsText" text="SELECT">
      <formula>NOT(ISERROR(SEARCH("SELECT",A8)))</formula>
    </cfRule>
  </conditionalFormatting>
  <conditionalFormatting sqref="A11:XFD11">
    <cfRule type="containsText" dxfId="159" priority="9" operator="containsText" text="SELECT">
      <formula>NOT(ISERROR(SEARCH("SELECT",A11)))</formula>
    </cfRule>
  </conditionalFormatting>
  <conditionalFormatting sqref="A14:XFD14">
    <cfRule type="containsText" dxfId="158" priority="7" operator="containsText" text="SELECT">
      <formula>NOT(ISERROR(SEARCH("SELECT",A14)))</formula>
    </cfRule>
  </conditionalFormatting>
  <conditionalFormatting sqref="A17:XFD17">
    <cfRule type="containsText" dxfId="155" priority="17" operator="containsText" text="SELECT">
      <formula>NOT(ISERROR(SEARCH("SELECT",A17)))</formula>
    </cfRule>
    <cfRule type="containsText" dxfId="154" priority="16" operator="containsText" text="SELECT">
      <formula>NOT(ISERROR(SEARCH("SELECT",A17)))</formula>
    </cfRule>
  </conditionalFormatting>
  <conditionalFormatting sqref="A24:XFD24">
    <cfRule type="containsText" dxfId="153" priority="25" operator="containsText" text="SELECT">
      <formula>NOT(ISERROR(SEARCH("SELECT",A24)))</formula>
    </cfRule>
    <cfRule type="containsText" dxfId="152" priority="23" operator="containsText" text="SELECT">
      <formula>NOT(ISERROR(SEARCH("SELECT",A24)))</formula>
    </cfRule>
  </conditionalFormatting>
  <conditionalFormatting sqref="A32:XFD32">
    <cfRule type="containsText" dxfId="151" priority="65" operator="containsText" text="SELECT">
      <formula>NOT(ISERROR(SEARCH("SELECT",A32)))</formula>
    </cfRule>
    <cfRule type="containsText" dxfId="150" priority="63" operator="containsText" text="SELECT">
      <formula>NOT(ISERROR(SEARCH("SELECT",A32)))</formula>
    </cfRule>
  </conditionalFormatting>
  <conditionalFormatting sqref="A36:XFD36">
    <cfRule type="containsText" dxfId="149" priority="54" operator="containsText" text="SELECT">
      <formula>NOT(ISERROR(SEARCH("SELECT",A36)))</formula>
    </cfRule>
    <cfRule type="containsText" dxfId="148" priority="55" operator="containsText" text="SELECT">
      <formula>NOT(ISERROR(SEARCH("SELECT",A36)))</formula>
    </cfRule>
  </conditionalFormatting>
  <conditionalFormatting sqref="H2">
    <cfRule type="containsText" dxfId="147" priority="56" operator="containsText" text="SELECT">
      <formula>NOT(ISERROR(SEARCH("SELECT",H2)))</formula>
    </cfRule>
    <cfRule type="containsText" dxfId="146" priority="57" operator="containsText" text="SELECT">
      <formula>NOT(ISERROR(SEARCH("SELECT",H2)))</formula>
    </cfRule>
  </conditionalFormatting>
  <conditionalFormatting sqref="J2">
    <cfRule type="containsText" dxfId="145" priority="58" operator="containsText" text="SELECT">
      <formula>NOT(ISERROR(SEARCH("SELECT",J2)))</formula>
    </cfRule>
    <cfRule type="containsText" dxfId="144" priority="59" operator="containsText" text="SELECT">
      <formula>NOT(ISERROR(SEARCH("SELECT",J2)))</formula>
    </cfRule>
  </conditionalFormatting>
  <conditionalFormatting sqref="J8:XFD8">
    <cfRule type="containsText" dxfId="143" priority="12" operator="containsText" text="SELECT">
      <formula>NOT(ISERROR(SEARCH("SELECT",J8)))</formula>
    </cfRule>
  </conditionalFormatting>
  <conditionalFormatting sqref="J11:XFD11">
    <cfRule type="containsText" dxfId="142" priority="10" operator="containsText" text="SELECT">
      <formula>NOT(ISERROR(SEARCH("SELECT",J11)))</formula>
    </cfRule>
  </conditionalFormatting>
  <conditionalFormatting sqref="J14:XFD14">
    <cfRule type="containsText" dxfId="141" priority="8" operator="containsText" text="SELECT">
      <formula>NOT(ISERROR(SEARCH("SELECT",J14)))</formula>
    </cfRule>
  </conditionalFormatting>
  <conditionalFormatting sqref="L2">
    <cfRule type="containsText" dxfId="140" priority="60" operator="containsText" text="SELECT">
      <formula>NOT(ISERROR(SEARCH("SELECT",L2)))</formula>
    </cfRule>
  </conditionalFormatting>
  <conditionalFormatting sqref="N2 L2">
    <cfRule type="containsText" dxfId="139" priority="62" operator="containsText" text="SELECT">
      <formula>NOT(ISERROR(SEARCH("SELECT",L2)))</formula>
    </cfRule>
  </conditionalFormatting>
  <conditionalFormatting sqref="N2">
    <cfRule type="containsText" dxfId="138" priority="61" operator="containsText" text="SELECT">
      <formula>NOT(ISERROR(SEARCH("SELECT",N2)))</formula>
    </cfRule>
  </conditionalFormatting>
  <conditionalFormatting sqref="U17">
    <cfRule type="cellIs" dxfId="137" priority="18" operator="lessThan">
      <formula>0</formula>
    </cfRule>
    <cfRule type="cellIs" dxfId="136" priority="19" operator="greaterThan">
      <formula>0</formula>
    </cfRule>
    <cfRule type="cellIs" dxfId="135" priority="20" operator="greaterThan">
      <formula>0</formula>
    </cfRule>
  </conditionalFormatting>
  <conditionalFormatting sqref="U36">
    <cfRule type="cellIs" dxfId="134" priority="51" operator="lessThan">
      <formula>0</formula>
    </cfRule>
    <cfRule type="cellIs" dxfId="133" priority="53" operator="greaterThan">
      <formula>0</formula>
    </cfRule>
    <cfRule type="cellIs" dxfId="132" priority="52" operator="greaterThan">
      <formula>0</formula>
    </cfRule>
  </conditionalFormatting>
  <conditionalFormatting sqref="A16:XFD16">
    <cfRule type="containsText" dxfId="16" priority="5" operator="containsText" text="SELECT">
      <formula>NOT(ISERROR(SEARCH("SELECT",A16)))</formula>
    </cfRule>
    <cfRule type="containsText" dxfId="17" priority="6" operator="containsText" text="SELECT">
      <formula>NOT(ISERROR(SEARCH("SELECT",A16)))</formula>
    </cfRule>
  </conditionalFormatting>
  <conditionalFormatting sqref="U16">
    <cfRule type="cellIs" dxfId="13" priority="2" operator="lessThan">
      <formula>0</formula>
    </cfRule>
    <cfRule type="cellIs" dxfId="15" priority="3" operator="greaterThan">
      <formula>0</formula>
    </cfRule>
    <cfRule type="cellIs" dxfId="14" priority="4" operator="greaterThan">
      <formula>0</formula>
    </cfRule>
  </conditionalFormatting>
  <dataValidations count="1">
    <dataValidation operator="greaterThan" allowBlank="1" showInputMessage="1" showErrorMessage="1" sqref="F36 F16:F17" xr:uid="{27C0C9E0-8F2B-9841-B7D0-A7D4AF9E1F0D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CA764A5E-70A9-2348-BE53-4D8B10D989C9}">
            <xm:f>NOT(ISERROR(SEARCH("-",U17)))</xm:f>
            <xm:f>"-"</xm:f>
            <x14:dxf>
              <font>
                <color theme="4"/>
              </font>
            </x14:dxf>
          </x14:cfRule>
          <xm:sqref>U17:V17</xm:sqref>
        </x14:conditionalFormatting>
        <x14:conditionalFormatting xmlns:xm="http://schemas.microsoft.com/office/excel/2006/main">
          <x14:cfRule type="containsText" priority="50" operator="containsText" id="{A88ABA86-4159-6841-A4D2-6B981A8E157B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  <x14:conditionalFormatting xmlns:xm="http://schemas.microsoft.com/office/excel/2006/main">
          <x14:cfRule type="containsText" priority="1" operator="containsText" id="{619A37A7-7688-4F43-9B16-99ADECDB61CC}">
            <xm:f>NOT(ISERROR(SEARCH("-",U16)))</xm:f>
            <xm:f>"-"</xm:f>
            <x14:dxf>
              <font>
                <color theme="4"/>
              </font>
            </x14:dxf>
          </x14:cfRule>
          <xm:sqref>U16:V16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D8966266-B78E-4B4A-AAE3-8ECB4B3D932E}">
          <x14:formula1>
            <xm:f>datasheet!$F$126:$F$138</xm:f>
          </x14:formula1>
          <xm:sqref>J36 J24</xm:sqref>
        </x14:dataValidation>
        <x14:dataValidation type="list" allowBlank="1" showInputMessage="1" showErrorMessage="1" xr:uid="{E9F7C1B8-7758-1549-B6C8-E525265F5FB7}">
          <x14:formula1>
            <xm:f>datasheet!$F$25:$F$31</xm:f>
          </x14:formula1>
          <xm:sqref>H36</xm:sqref>
        </x14:dataValidation>
        <x14:dataValidation type="list" allowBlank="1" showInputMessage="1" showErrorMessage="1" xr:uid="{B2B22219-4D5D-3C4C-9D24-0D350971177B}">
          <x14:formula1>
            <xm:f>datasheet!$F$37:$F$39</xm:f>
          </x14:formula1>
          <xm:sqref>J32</xm:sqref>
        </x14:dataValidation>
        <x14:dataValidation type="list" allowBlank="1" showInputMessage="1" showErrorMessage="1" xr:uid="{46A22611-9367-BE4E-83A9-421104255C23}">
          <x14:formula1>
            <xm:f>datasheet!$F$53:$F$55</xm:f>
          </x14:formula1>
          <xm:sqref>I32</xm:sqref>
        </x14:dataValidation>
        <x14:dataValidation type="list" allowBlank="1" showInputMessage="1" showErrorMessage="1" xr:uid="{C5780832-D208-2148-A6A6-4FF117F338BB}">
          <x14:formula1>
            <xm:f>datasheet!$H$6:$H$12</xm:f>
          </x14:formula1>
          <xm:sqref>H32</xm:sqref>
        </x14:dataValidation>
        <x14:dataValidation type="list" allowBlank="1" showInputMessage="1" showErrorMessage="1" xr:uid="{A5CFDEF5-9D9E-7A49-B550-145385967BDC}">
          <x14:formula1>
            <xm:f>datasheet!$F$6:$F$12</xm:f>
          </x14:formula1>
          <xm:sqref>G32</xm:sqref>
        </x14:dataValidation>
        <x14:dataValidation type="list" allowBlank="1" showInputMessage="1" showErrorMessage="1" xr:uid="{5DA3D173-A77F-504E-BF17-72995C717628}">
          <x14:formula1>
            <xm:f>datasheet!$E$25:$E$31</xm:f>
          </x14:formula1>
          <xm:sqref>E32</xm:sqref>
        </x14:dataValidation>
        <x14:dataValidation type="list" allowBlank="1" showInputMessage="1" showErrorMessage="1" xr:uid="{1001C754-F5BC-BA44-80B6-4C19274A7761}">
          <x14:formula1>
            <xm:f>datasheet!$J$74:$J$80</xm:f>
          </x14:formula1>
          <xm:sqref>C32</xm:sqref>
        </x14:dataValidation>
        <x14:dataValidation type="list" allowBlank="1" showInputMessage="1" showErrorMessage="1" xr:uid="{F521D9E5-3FB8-6C46-974C-683BAB5765CD}">
          <x14:formula1>
            <xm:f>datasheet!$J$59:$J$71</xm:f>
          </x14:formula1>
          <xm:sqref>A32</xm:sqref>
        </x14:dataValidation>
        <x14:dataValidation type="list" allowBlank="1" showInputMessage="1" showErrorMessage="1" xr:uid="{A8ACC2AB-BB2F-7F4E-9313-E4C1083ACA26}">
          <x14:formula1>
            <xm:f>datasheet!$E$51:$E$82</xm:f>
          </x14:formula1>
          <xm:sqref>B32 D32</xm:sqref>
        </x14:dataValidation>
        <x14:dataValidation type="list" allowBlank="1" showInputMessage="1" showErrorMessage="1" xr:uid="{9B831807-7DA8-F346-ADD7-693D4A078C67}">
          <x14:formula1>
            <xm:f>datasheet!$F$66:$F$70</xm:f>
          </x14:formula1>
          <xm:sqref>S32</xm:sqref>
        </x14:dataValidation>
        <x14:dataValidation type="list" allowBlank="1" showInputMessage="1" showErrorMessage="1" xr:uid="{F4A465B5-105B-E044-90C5-79D6291F1AF2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3837A381-99F0-A54A-9503-29221517008C}">
          <x14:formula1>
            <xm:f>datasheet!$F$111:$F$123</xm:f>
          </x14:formula1>
          <xm:sqref>K32</xm:sqref>
        </x14:dataValidation>
        <x14:dataValidation type="list" allowBlank="1" showInputMessage="1" showErrorMessage="1" xr:uid="{B37CED86-BC4A-0045-811C-9827BFBC6B0A}">
          <x14:formula1>
            <xm:f>datasheet!$E$51:$E$66</xm:f>
          </x14:formula1>
          <xm:sqref>R32</xm:sqref>
        </x14:dataValidation>
        <x14:dataValidation type="list" allowBlank="1" showInputMessage="1" showErrorMessage="1" xr:uid="{DEA54B79-06CF-DE47-90CB-4E27A45351AB}">
          <x14:formula1>
            <xm:f>datasheet!$F$126:$F$127</xm:f>
          </x14:formula1>
          <xm:sqref>J5</xm:sqref>
        </x14:dataValidation>
        <x14:dataValidation type="list" allowBlank="1" showInputMessage="1" showErrorMessage="1" xr:uid="{3FFF3473-BCBE-3B4D-9183-820D6C73B293}">
          <x14:formula1>
            <xm:f>datasheet!$F$84:$F$85</xm:f>
          </x14:formula1>
          <xm:sqref>J8</xm:sqref>
        </x14:dataValidation>
        <x14:dataValidation type="list" allowBlank="1" showInputMessage="1" showErrorMessage="1" xr:uid="{E2E93C9C-E07B-7949-B53D-DA1C8E076130}">
          <x14:formula1>
            <xm:f>datasheet!$F$88:$F$89</xm:f>
          </x14:formula1>
          <xm:sqref>J11</xm:sqref>
        </x14:dataValidation>
        <x14:dataValidation type="list" allowBlank="1" showInputMessage="1" showErrorMessage="1" xr:uid="{43D4BB9A-BB58-AC49-BD6E-3F9269831454}">
          <x14:formula1>
            <xm:f>datasheet!$F$92:$F$93</xm:f>
          </x14:formula1>
          <xm:sqref>J14</xm:sqref>
        </x14:dataValidation>
        <x14:dataValidation type="list" allowBlank="1" showInputMessage="1" showErrorMessage="1" xr:uid="{532D1FCD-C5EA-C041-AC10-A2F4FEE31B98}">
          <x14:formula1>
            <xm:f>datasheet!$I$88:$I$149</xm:f>
          </x14:formula1>
          <xm:sqref>L5 L8 L11 L14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3835-CC30-8C4D-AD42-A4B97AADEA2C}">
  <dimension ref="A1:X36"/>
  <sheetViews>
    <sheetView tabSelected="1" zoomScale="130" zoomScaleNormal="130" workbookViewId="0">
      <pane xSplit="21" ySplit="15" topLeftCell="V16" activePane="bottomRight" state="frozen"/>
      <selection pane="topRight" activeCell="V1" sqref="V1"/>
      <selection pane="bottomLeft" activeCell="A16" sqref="A16"/>
      <selection pane="bottomRight" activeCell="J14" sqref="J14 L14"/>
    </sheetView>
  </sheetViews>
  <sheetFormatPr baseColWidth="10" defaultRowHeight="18" thickTop="1" thickBottom="1" x14ac:dyDescent="0.25"/>
  <cols>
    <col min="1" max="1" width="10.5" style="103" customWidth="1"/>
    <col min="2" max="2" width="9.33203125" style="103" bestFit="1" customWidth="1"/>
    <col min="3" max="3" width="12.1640625" style="103" customWidth="1"/>
    <col min="4" max="4" width="10" style="103" customWidth="1"/>
    <col min="5" max="5" width="12" style="102" customWidth="1"/>
    <col min="6" max="6" width="10.33203125" style="103" customWidth="1"/>
    <col min="7" max="7" width="7.5" style="103" customWidth="1"/>
    <col min="8" max="8" width="10" style="103" bestFit="1" customWidth="1"/>
    <col min="9" max="9" width="7.33203125" style="103" customWidth="1"/>
    <col min="10" max="10" width="10.5" style="103" customWidth="1"/>
    <col min="11" max="11" width="7.5" style="103" customWidth="1"/>
    <col min="12" max="12" width="11.1640625" style="103" customWidth="1"/>
    <col min="13" max="13" width="7.1640625" style="103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22" style="103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99"/>
      <c r="M1" s="98"/>
      <c r="N1" s="135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70" customHeight="1" thickTop="1" thickBot="1" x14ac:dyDescent="0.25">
      <c r="B2" s="116"/>
      <c r="C2" s="116"/>
      <c r="D2" s="116"/>
      <c r="E2" s="116"/>
      <c r="F2" s="116"/>
      <c r="G2" s="116"/>
      <c r="H2" s="136"/>
      <c r="I2" s="116"/>
      <c r="J2" s="136"/>
      <c r="K2" s="116"/>
      <c r="L2" s="136"/>
      <c r="M2" s="116"/>
      <c r="N2" s="13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4" customHeight="1" thickTop="1" thickBot="1" x14ac:dyDescent="0.25">
      <c r="B3" s="146"/>
      <c r="D3" s="146"/>
      <c r="F3" s="146"/>
      <c r="H3" s="161" t="s">
        <v>101</v>
      </c>
      <c r="I3" s="157" t="s">
        <v>54</v>
      </c>
      <c r="J3" s="161" t="s">
        <v>85</v>
      </c>
      <c r="K3" s="157" t="s">
        <v>54</v>
      </c>
      <c r="L3" s="160" t="s">
        <v>26</v>
      </c>
      <c r="M3" s="158" t="s">
        <v>54</v>
      </c>
      <c r="N3" s="160" t="s">
        <v>107</v>
      </c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4" spans="1:24" s="183" customFormat="1" ht="17" thickTop="1" x14ac:dyDescent="0.2">
      <c r="E4" s="184"/>
    </row>
    <row r="5" spans="1:24" s="123" customFormat="1" ht="58" customHeight="1" x14ac:dyDescent="0.2">
      <c r="A5" s="153" t="s">
        <v>110</v>
      </c>
      <c r="B5" s="153" t="s">
        <v>110</v>
      </c>
      <c r="C5" s="154" t="s">
        <v>110</v>
      </c>
      <c r="D5" s="154" t="s">
        <v>110</v>
      </c>
      <c r="E5" s="154" t="s">
        <v>110</v>
      </c>
      <c r="F5" s="154" t="s">
        <v>110</v>
      </c>
      <c r="G5" s="154" t="s">
        <v>110</v>
      </c>
      <c r="H5" s="168">
        <v>15000</v>
      </c>
      <c r="I5" s="99" t="s">
        <v>108</v>
      </c>
      <c r="J5" s="219" t="s">
        <v>109</v>
      </c>
      <c r="K5" s="99" t="s">
        <v>108</v>
      </c>
      <c r="L5" s="219" t="s">
        <v>74</v>
      </c>
      <c r="M5" s="99" t="s">
        <v>108</v>
      </c>
      <c r="N5" s="155" t="str">
        <f>IF(AND(J5="YOUR RISK",L5="SELECT"),"EMPTY",IF(AND(J5="YOUR RISK"),"EMPTY",IF(AND(L5="SELECT"),"EMPTY",IF(AND(J5=0.25,L5=0.5),7.5,IF(AND(J5=0.25,L5=0.6),6.25,IF(AND(J5=0.25,L5=0.7),5.35,IF(AND(J5=0.25,L5=0.8),4.68,IF(AND(J5=0.25,L5=0.9),4.16,IF(AND(J5=0.25,L5=1),3.75,IF(AND(J5=0.25,L5=1.1),3.4,IF(AND(J5=0.25,L5=1.2),3.12,IF(AND(J5=0.25,L5=1.3),2.88,IF(AND(J5=0.25,L5=1.4),2.67,IF(AND(J5=0.25,L5=1.5),2.5,IF(AND(J5=0.25,L5=1.6),2.34,IF(AND(J5=0.25,L5=1.7),2.2,IF(AND(J5=0.25,L5=1.8),2.08,IF(AND(J5=0.25,L5=1.9),1.97,IF(AND(J5=0.25,L5=2),1.87,IF(AND(J5=0.25,L5=2.1),1.78,IF(AND(J5=0.25,L5=2.2),1.7,IF(AND(J5=0.25,L5=2.3),1.63,IF(AND(J5=0.25,L5=2.4),1.56,IF(AND(J5=0.25,L5=2.5),1.5,IF(AND(J5=0.25,L5=2.6),1.44,IF(AND(J5=0.25,L5=2.7),1.38,IF(AND(J5=0.25,L5=2.8),1.33,IF(AND(J5=0.25,L5=2.9),1.29,IF(AND(J5=0.25,L5=3),1.25,IF(AND(J5=0.25,L5=3.1),1.2,IF(AND(J5=0.25,L5=3.2),1.17,IF(AND(J5=0.25,L5=3.3),1.13,IF(AND(J5=0.25,L5=3.4),1.1,IF(AND(J5=0.25,L5=3.5),1.07,IF(AND(J5=0.25,L5=3.6),1.04,IF(AND(J5=0.25,L5=3.7),1.01,IF(AND(J5=0.25,L5=3.8),0.98,IF(AND(J5=0.25,L5=3.9),0.96,IF(AND(J5=0.25,L5=4),0.93,IF(AND(J5=0.25,L5=4.1),0.91,IF(AND(J5=0.25,L5=4.2),0.89,IF(AND(J5=0.25,L5=4.3),0.87,IF(AND(J5=0.25,L5=4.4),0.85,IF(AND(J5=0.25,L5=4.5),0.83,IF(AND(J5=0.25,L5=4.6),0.81,IF(AND(J5=0.25,L5=4.7),0.79,IF(AND(J5=0.25,L5=4.8),0.78,IF(AND(J5=0.25,L5=4.9),0.76,IF(AND(J5=0.25,L5=5),0.75,IF(AND(J5=0.25,L5=5.1),0.73,IF(AND(J5=0.25,L5=5.2),0.72,IF(AND(J5=0.25,L5=5.3),0.7,IF(AND(J5=0.25,L5=5.4),0.69,IF(AND(J5=0.25,L5=5.5),0.68,IF(AND(J5=0.25,L5=5.6),0.66,IF(AND(J5=0.25,L5=5.7),0.65,IF(AND(J5=0.25,L5=5.8),0.64,IF(AND(J5=0.25,L5=5.9),0.63,IF(AND(J5=0.25,L5=6),0.62,IF(AND(J5=0.25,L5=6.1),0.61,IF(AND(J5=0.25,L5=6.2),0.6,IF(AND(J5=0.25,L5=6.3),0.59,IF(AND(J5=0.25,L5=6.4),0.58,IF(AND(J5=0.25,L5=6.5),0.57))))))))))))))))))))))))))))))))))))))))))))))))))))))))))))))))</f>
        <v>EMPTY</v>
      </c>
      <c r="O5" s="154" t="s">
        <v>110</v>
      </c>
      <c r="P5" s="154" t="s">
        <v>110</v>
      </c>
      <c r="Q5" s="154" t="s">
        <v>110</v>
      </c>
      <c r="R5" s="154" t="s">
        <v>110</v>
      </c>
      <c r="S5" s="154" t="s">
        <v>110</v>
      </c>
      <c r="T5" s="154" t="s">
        <v>110</v>
      </c>
      <c r="U5" s="154" t="s">
        <v>110</v>
      </c>
      <c r="V5" s="154" t="s">
        <v>110</v>
      </c>
      <c r="W5" s="112" t="s">
        <v>100</v>
      </c>
      <c r="X5" s="112"/>
    </row>
    <row r="6" spans="1:24" s="105" customFormat="1" ht="17" thickBot="1" x14ac:dyDescent="0.25">
      <c r="E6" s="114"/>
    </row>
    <row r="7" spans="1:24" s="183" customFormat="1" ht="17" thickTop="1" x14ac:dyDescent="0.2">
      <c r="E7" s="184"/>
    </row>
    <row r="8" spans="1:24" s="123" customFormat="1" ht="58" customHeight="1" x14ac:dyDescent="0.2">
      <c r="A8" s="153" t="s">
        <v>110</v>
      </c>
      <c r="B8" s="153" t="s">
        <v>110</v>
      </c>
      <c r="C8" s="154" t="s">
        <v>110</v>
      </c>
      <c r="D8" s="154" t="s">
        <v>110</v>
      </c>
      <c r="E8" s="154" t="s">
        <v>110</v>
      </c>
      <c r="F8" s="154" t="s">
        <v>110</v>
      </c>
      <c r="G8" s="154" t="s">
        <v>110</v>
      </c>
      <c r="H8" s="156" t="s">
        <v>72</v>
      </c>
      <c r="I8" s="99" t="s">
        <v>108</v>
      </c>
      <c r="J8" s="219" t="s">
        <v>109</v>
      </c>
      <c r="K8" s="99" t="s">
        <v>108</v>
      </c>
      <c r="L8" s="219" t="s">
        <v>74</v>
      </c>
      <c r="M8" s="99" t="s">
        <v>108</v>
      </c>
      <c r="N8" s="155" t="str">
        <f>IF(AND(J8="YOUR RISK",L8="SELECT"),"EMPTY",IF(AND(J8="YOUR RISK"),"EMPTY",IF(AND(L8="SELECT"),"EMPTY",IF(AND(J8=0.5,L8=0.5),15,IF(AND(J8=0.5,L8=0.6),12.5,IF(AND(J8=0.5,L8=0.7),10.71,IF(AND(J8=0.5,L8=0.8),9.37,IF(AND(J8=0.5,L8=0.9),8.33,IF(AND(J8=0.5,L8=1),7.5,IF(AND(J8=0.5,L8=1,1),6.81,IF(AND(J8=0.5,L8=1.2),6.25,IF(AND(J8=0.5,L8=1.3),5.76,IF(AND(J8=0.5,L8=1.4),5.35,IF(AND(J8=0.5,L8=1.5),5,IF(AND(J8=0.5,L8=1.6),4.68,IF(AND(J8=0.5,L8=1.7),4.41,IF(AND(J8=0.5,L8=1.8),4.16,IF(AND(J8=0.5,L8=1.9),3.94,IF(AND(J8=0.5,L8=2),3.75,IF(AND(J8=0.5,L8=2.1),3.57,IF(AND(J8=0.5,L8=2.2),3.4,IF(AND(J8=0.5,L8=2.3),3.26,IF(AND(J8=0.5,L8=2.4),3.12,IF(AND(J8=0.5,L8=2.5),3,IF(AND(J8=0.5,L8=2.6),2.88,IF(AND(J8=0.5,L8=2.7),2.77,IF(AND(J8=0.5,L8=2.8),2.67,IF(AND(J8=0.5,L8=2.9),2.58,IF(AND(J8=0.5,L8=3),2.5,IF(AND(J8=0.5,L8=3.1),2.41,IF(AND(J8=0.5,L8=3.2),2.34,IF(AND(J8=0.5,L8=3.3),2.27,IF(AND(J8=0.5,L8=3.4),2.2,IF(AND(J8=0.5,L8=3.5),2.14,IF(AND(J8=0.5,L8=3.6),2.08,IF(AND(J8=0.5,L8=3.7),2.02,IF(AND(J8=0.5,L8=3.8),1.97,IF(AND(J8=0.5,L8=3.9),1.92,IF(AND(J8=0.5,L8=4),1.87,IF(AND(J8=0.5,L8=4.1),1.82,IF(AND(J8=0.5,L8=4.2),1.78,IF(AND(J8=0.5,L8=4.3),1.74,IF(AND(J8=0.5,L8=4.4),1.7,IF(AND(J8=0.5,L8=4.5),1.66,IF(AND(J8=0.5,L8=4.6),1.63,IF(AND(J8=0.5,L8=4.7),1.59,IF(AND(J8=0.5,L8=4.8),1.56,IF(AND(J8=0.5,L8=4.9),1.53,IF(AND(J8=0.5,L8=5),1.5,IF(AND(J8=0.5,L8=5.1),1.47,IF(AND(J8=0.5,L8=5.2),1.44,IF(AND(J8=0.5,L8=5.3),1.41,IF(AND(J8=0.5,L8=5.4),1.38,IF(AND(J8=0.5,L8=5.5),1.36,IF(AND(J8=0.5,L8=5.6),1.33,IF(AND(J8=0.5,L8=5.7),1.31,IF(AND(J8=0.5,L8=5.8),1.29,IF(AND(J8=0.5,L8=5.9),1.27,IF(AND(J8=0.5,L8=6),1.25,IF(AND(J8=0.5,L8=6.1),1.22,IF(AND(J8=0.5,L8=6.2),1.2,IF(AND(J8=0.5,L8=6.3),1.19,IF(AND(J8=0.5,L8=6.4),1.17,IF(AND(J8=0.5,L8=6.5),1.15))))))))))))))))))))))))))))))))))))))))))))))))))))))))))))))))</f>
        <v>EMPTY</v>
      </c>
      <c r="O8" s="154" t="s">
        <v>110</v>
      </c>
      <c r="P8" s="154" t="s">
        <v>110</v>
      </c>
      <c r="Q8" s="154" t="s">
        <v>110</v>
      </c>
      <c r="R8" s="154" t="s">
        <v>110</v>
      </c>
      <c r="S8" s="154" t="s">
        <v>110</v>
      </c>
      <c r="T8" s="154" t="s">
        <v>110</v>
      </c>
      <c r="U8" s="154" t="s">
        <v>110</v>
      </c>
      <c r="V8" s="154" t="s">
        <v>110</v>
      </c>
      <c r="W8" s="112" t="s">
        <v>100</v>
      </c>
      <c r="X8" s="112"/>
    </row>
    <row r="9" spans="1:24" s="105" customFormat="1" ht="17" thickBot="1" x14ac:dyDescent="0.25">
      <c r="E9" s="114"/>
    </row>
    <row r="10" spans="1:24" s="183" customFormat="1" ht="17" thickTop="1" x14ac:dyDescent="0.2">
      <c r="E10" s="184"/>
    </row>
    <row r="11" spans="1:24" s="123" customFormat="1" ht="58" customHeight="1" x14ac:dyDescent="0.2">
      <c r="A11" s="153" t="s">
        <v>110</v>
      </c>
      <c r="B11" s="153" t="s">
        <v>110</v>
      </c>
      <c r="C11" s="154" t="s">
        <v>110</v>
      </c>
      <c r="D11" s="154" t="s">
        <v>110</v>
      </c>
      <c r="E11" s="154" t="s">
        <v>110</v>
      </c>
      <c r="F11" s="154" t="s">
        <v>110</v>
      </c>
      <c r="G11" s="154" t="s">
        <v>110</v>
      </c>
      <c r="H11" s="156" t="s">
        <v>72</v>
      </c>
      <c r="I11" s="99" t="s">
        <v>108</v>
      </c>
      <c r="J11" s="219" t="s">
        <v>109</v>
      </c>
      <c r="K11" s="99" t="s">
        <v>108</v>
      </c>
      <c r="L11" s="219" t="s">
        <v>74</v>
      </c>
      <c r="M11" s="99" t="s">
        <v>108</v>
      </c>
      <c r="N11" s="155" t="str">
        <f>IF(AND(J11="YOUR RISK",L11="SELECT"),"EMPTY",IF(AND(J11="YOUR RISK"),"EMPTY",IF(AND(L11="SELECT"),"EMPTY",IF(AND(J11=0.75,L11=0.5),22.5,IF(AND(J11=0.75,L11=0.6),18.75,IF(AND(J11=0.75,L11=0.7),16.07,IF(AND(J11=0.75,L11=0.8),14.06,IF(AND(J11=0.75,L11=0.9),12.5,IF(AND(J11=0.75,L11=1),11.25,IF(AND(J11=0.75,L11=1.1),10.22,IF(AND(J11=0.75,L11=1.2),9.37,IF(AND(J11=0.75,L11=1.3),8.65,IF(AND(J11=0.75,L11=1.4),8.03,IF(AND(J11=0.75,L11=1.5),7.5,IF(AND(J11=0.75,L11=1.6),7.03,IF(AND(J11=0.75,L11=1.7),6.61,IF(AND(J11=0.75,L11=1.8),6.25,IF(AND(J11=0.75,L11=1.9),5.92,IF(AND(J11=0.75,L11=2),5.62,IF(AND(J11=0.75,L11=2.1),5.35,IF(AND(J11=0.75,L11=2.2),5.11,IF(AND(J11=0.75,L11=2.3),4.89,IF(AND(J11=0.75,L11=2.4),4.68,IF(AND(J11=0.75,L11=2.5),4.5,IF(AND(J11=0.75,L11=2.6),4.32,IF(AND(J11=0.75,L11=2.7),4.16,IF(AND(J11=0.75,L11=2.8),4.01,IF(AND(J11=0.75,L11=2.9),3.87,IF(AND(J11=0.75,L11=3),3.75,IF(AND(J11=0.75,L11=3.1),3.62,IF(AND(J11=0.75,L11=3.2),3.51,IF(AND(J11=0.75,L11=3.3),3.4,IF(AND(J11=0.75,L11=3.4),3.3,IF(AND(J11=0.75,L11=3.5),3.21,IF(AND(J11=0.75,L11=3.6),3.12,IF(AND(J11=0.75,L11=3.7),3.04,IF(AND(J11=0.75,L11=3.8),2.96,IF(AND(J11=0.75,L11=3.9),2.88,IF(AND(J11=0.75,L11=4),2.81,IF(AND(J11=0.75,L11=4.1),2.74,IF(AND(J11=0.75,L11=4.2),2.67,IF(AND(J11=0.75,L11=4.3),2.61,IF(AND(J11=0.75,L11=4.4),2.55,IF(AND(J11=0.75,L11=4.5),2.5,IF(AND(J11=0.75,L11=4.6),2.44,IF(AND(J11=0.75,L11=4.7),2.39,IF(AND(J11=0.75,L11=4.8),2.34,IF(AND(J11=0.75,L11=4.9),2.29,IF(AND(J11=0.75,L11=5),2.25,IF(AND(J11=0.75,L11=5.1),2.2,IF(AND(J11=0.75,L11=5.2),2.16,IF(AND(J11=0.75,L11=5.3),2.12,IF(AND(J11=0.75,L11=5.4),2.08,IF(AND(J11=0.75,L11=5.5),2.04,IF(AND(J11=0.75,L11=5.6),2,IF(AND(J11=0.75,L11=5.7),1.97,IF(AND(J11=0.75,L11=5.8),1.93,IF(AND(J11=0.75,L11=5.9),1.9,IF(AND(J11=0.75,L11=6),1.87,IF(AND(J11=0.75,L11=6.1),1.84,IF(AND(J11=0.75,L11=6.2),1.81,IF(AND(J11=0.75,L11=6.3),1.78,IF(AND(J11=0.75,L11=6.4),1.75,IF(AND(J11=0.75,L11=6.5),1.73))))))))))))))))))))))))))))))))))))))))))))))))))))))))))))))))</f>
        <v>EMPTY</v>
      </c>
      <c r="O11" s="154" t="s">
        <v>110</v>
      </c>
      <c r="P11" s="154" t="s">
        <v>110</v>
      </c>
      <c r="Q11" s="154" t="s">
        <v>110</v>
      </c>
      <c r="R11" s="154" t="s">
        <v>110</v>
      </c>
      <c r="S11" s="154" t="s">
        <v>110</v>
      </c>
      <c r="T11" s="154" t="s">
        <v>110</v>
      </c>
      <c r="U11" s="154" t="s">
        <v>110</v>
      </c>
      <c r="V11" s="154" t="s">
        <v>110</v>
      </c>
      <c r="W11" s="112" t="s">
        <v>100</v>
      </c>
      <c r="X11" s="112"/>
    </row>
    <row r="12" spans="1:24" s="105" customFormat="1" ht="17" thickBot="1" x14ac:dyDescent="0.25">
      <c r="E12" s="114"/>
    </row>
    <row r="13" spans="1:24" s="183" customFormat="1" ht="17" thickTop="1" x14ac:dyDescent="0.2">
      <c r="E13" s="184"/>
    </row>
    <row r="14" spans="1:24" s="123" customFormat="1" ht="58" customHeight="1" x14ac:dyDescent="0.2">
      <c r="A14" s="153" t="s">
        <v>110</v>
      </c>
      <c r="B14" s="153" t="s">
        <v>110</v>
      </c>
      <c r="C14" s="154" t="s">
        <v>110</v>
      </c>
      <c r="D14" s="154" t="s">
        <v>110</v>
      </c>
      <c r="E14" s="154" t="s">
        <v>110</v>
      </c>
      <c r="F14" s="154" t="s">
        <v>110</v>
      </c>
      <c r="G14" s="154" t="s">
        <v>110</v>
      </c>
      <c r="H14" s="156" t="s">
        <v>72</v>
      </c>
      <c r="I14" s="99" t="s">
        <v>108</v>
      </c>
      <c r="J14" s="219" t="s">
        <v>109</v>
      </c>
      <c r="K14" s="99" t="s">
        <v>108</v>
      </c>
      <c r="L14" s="219" t="s">
        <v>74</v>
      </c>
      <c r="M14" s="99" t="s">
        <v>108</v>
      </c>
      <c r="N14" s="155" t="str">
        <f>IF(AND(J14="YOUR RISK",L14="SELECT"),"EMPTY",IF(AND(J14="YOUR RISK"),"EMPTY",IF(AND(L14="SELECT"),"EMPTY",IF(AND(J14=1,L14=0.5),30,IF(AND(J14=1,L14=0.6),25,IF(AND(J14=1,L14=0.7),21.42,IF(AND(J14=1,L14=0.8),18.75,IF(AND(J14=1,L14=0.9),16.66,IF(AND(J14=1,L14=1),15,IF(AND(J14=1,L14=1.1),13.63,IF(AND(J14=1,L14=1.2),12.5,IF(AND(J14=1,L14=1.3),11.53,IF(AND(J14=1,L14=1.4),10.71,IF(AND(J14=1,L14=1.5),10,IF(AND(J14=1,L14=1.6),9.37,IF(AND(J14=1,L14=1.7),8.82,IF(AND(J14=1,L14=1.8),8.33,IF(AND(J14=1,L14=1.9),7.89,IF(AND(J14=1,L14=2),7.5,IF(AND(J14=1,L14=2.1),7.14,IF(AND(J14=1,L14=2.2),6.81,IF(AND(J14=1,L14=2.3),6.52,IF(AND(J14=1,L14=2.4),6.25,IF(AND(J14=1,L14=2.5),6,IF(AND(J14=1,L14=2.6),5.76,IF(AND(J14=1,L14=2.7),5.55,IF(AND(J14=1,L14=2.8),5.35,IF(AND(J14=1,L14=2.9),5.17,IF(AND(J14=1,L14=3),5,IF(AND(J14=1,L14=3.1),4.83,IF(AND(J14=1,L14=3.2),4.68,IF(AND(J14=1,L14=3.3),4.54,IF(AND(J14=1,L14=3.4),4.41,IF(AND(J14=1,L14=3.5),4.28,IF(AND(J14=1,L14=3.6),4.16,IF(AND(J14=1,L14=3.7),4.05,IF(AND(J14=1,L14=3.8),3.94,IF(AND(J14=1,L14=3.9),3.84,IF(AND(J14=1,L14=4),3.75,IF(AND(J14=1,L14=4.1),3.65,IF(AND(J14=1,L14=4.2),3.57,IF(AND(J14=1,L14=4.3),3.48,IF(AND(J14=1,L14=4.4),3.4,IF(AND(J14=1,L14=4.5),3.33,IF(AND(J14=1,L14=4.6),3.26,IF(AND(J14=1,L14=4.7),3.19,IF(AND(J14=1,L14=4.8),3.12,IF(AND(J14=1,L14=4.9),3.06,IF(AND(J14=1,L14=5),3,IF(AND(J14=1,L14=5.1),2.94,IF(AND(J14=1,L14=5.2),2.88,IF(AND(J14=1,L14=5.3),2.83,IF(AND(J14=1,L14=5.4),2.77,IF(AND(J14=1,L14=5.5),2.72,IF(AND(J14=1,L14=5.6),2.67,IF(AND(J14=1,L14=5.7),2.63,IF(AND(J14=1,L14=5.8),2.58,IF(AND(J14=1,L14=5.9),2.54,IF(AND(J14=1,L14=6),2.5,IF(AND(J14=1,L14=6.1),2.45,IF(AND(J14=1,L14=6.2),2.41,IF(AND(J14=1,L14=6.3),2.38,IF(AND(J14=1,L14=6.4),2.34,IF(AND(J14=1,L14=6.5),2.3))))))))))))))))))))))))))))))))))))))))))))))))))))))))))))))))</f>
        <v>EMPTY</v>
      </c>
      <c r="O14" s="154" t="s">
        <v>110</v>
      </c>
      <c r="P14" s="154" t="s">
        <v>110</v>
      </c>
      <c r="Q14" s="154" t="s">
        <v>110</v>
      </c>
      <c r="R14" s="154" t="s">
        <v>110</v>
      </c>
      <c r="S14" s="154" t="s">
        <v>110</v>
      </c>
      <c r="T14" s="154" t="s">
        <v>110</v>
      </c>
      <c r="U14" s="154" t="s">
        <v>110</v>
      </c>
      <c r="V14" s="154" t="s">
        <v>110</v>
      </c>
      <c r="W14" s="112" t="s">
        <v>100</v>
      </c>
      <c r="X14" s="112"/>
    </row>
    <row r="15" spans="1:24" s="215" customFormat="1" ht="63" customHeight="1" x14ac:dyDescent="0.2">
      <c r="E15" s="216"/>
    </row>
    <row r="16" spans="1:24" s="212" customFormat="1" ht="59" customHeight="1" x14ac:dyDescent="0.2">
      <c r="A16" s="207"/>
      <c r="B16" s="208"/>
      <c r="C16" s="208"/>
      <c r="D16" s="208"/>
      <c r="E16" s="208"/>
      <c r="F16" s="209"/>
      <c r="G16" s="208"/>
      <c r="H16" s="210"/>
      <c r="I16" s="207"/>
      <c r="J16" s="208"/>
      <c r="K16" s="207"/>
      <c r="L16" s="208"/>
      <c r="M16" s="207"/>
      <c r="N16" s="211"/>
      <c r="O16" s="208"/>
      <c r="P16" s="208"/>
      <c r="Q16" s="208"/>
      <c r="R16" s="208"/>
      <c r="S16" s="208"/>
      <c r="T16" s="208"/>
      <c r="U16" s="208"/>
      <c r="V16" s="208"/>
      <c r="W16" s="210">
        <v>15600</v>
      </c>
      <c r="X16" s="208"/>
    </row>
    <row r="17" spans="1:24" s="192" customFormat="1" ht="33" customHeight="1" x14ac:dyDescent="0.2">
      <c r="A17" s="187"/>
      <c r="B17" s="188"/>
      <c r="C17" s="188"/>
      <c r="D17" s="188"/>
      <c r="E17" s="188"/>
      <c r="F17" s="189"/>
      <c r="G17" s="188"/>
      <c r="H17" s="190"/>
      <c r="I17" s="187"/>
      <c r="J17" s="188"/>
      <c r="K17" s="187"/>
      <c r="L17" s="188"/>
      <c r="M17" s="187"/>
      <c r="N17" s="191"/>
      <c r="O17" s="188"/>
      <c r="P17" s="188"/>
      <c r="Q17" s="188"/>
      <c r="R17" s="188"/>
      <c r="S17" s="188"/>
      <c r="T17" s="188"/>
      <c r="U17" s="188"/>
      <c r="V17" s="188"/>
      <c r="W17" s="190">
        <v>15600</v>
      </c>
      <c r="X17" s="188"/>
    </row>
    <row r="18" spans="1:24" s="105" customFormat="1" ht="17" thickBot="1" x14ac:dyDescent="0.25">
      <c r="E18" s="114"/>
    </row>
    <row r="24" spans="1:24" s="123" customFormat="1" ht="58" customHeight="1" thickTop="1" thickBot="1" x14ac:dyDescent="0.25">
      <c r="A24" s="153" t="s">
        <v>110</v>
      </c>
      <c r="B24" s="153" t="s">
        <v>110</v>
      </c>
      <c r="C24" s="154" t="s">
        <v>110</v>
      </c>
      <c r="D24" s="154" t="s">
        <v>110</v>
      </c>
      <c r="E24" s="154" t="s">
        <v>110</v>
      </c>
      <c r="F24" s="154" t="s">
        <v>110</v>
      </c>
      <c r="G24" s="154" t="s">
        <v>110</v>
      </c>
      <c r="H24" s="168">
        <v>6000</v>
      </c>
      <c r="I24" s="99" t="s">
        <v>108</v>
      </c>
      <c r="J24" s="112" t="s">
        <v>109</v>
      </c>
      <c r="K24" s="99" t="s">
        <v>108</v>
      </c>
      <c r="L24" s="112" t="s">
        <v>74</v>
      </c>
      <c r="M24" s="99" t="s">
        <v>108</v>
      </c>
      <c r="N24" s="155" t="str">
        <f>IF(AND(J24="YOUR RISK",L24="SELECT"),"EMPTY")</f>
        <v>EMPTY</v>
      </c>
      <c r="O24" s="154" t="s">
        <v>110</v>
      </c>
      <c r="P24" s="154" t="s">
        <v>110</v>
      </c>
      <c r="Q24" s="154" t="s">
        <v>110</v>
      </c>
      <c r="R24" s="154" t="s">
        <v>110</v>
      </c>
      <c r="S24" s="154" t="s">
        <v>110</v>
      </c>
      <c r="T24" s="154" t="s">
        <v>110</v>
      </c>
      <c r="U24" s="154" t="s">
        <v>110</v>
      </c>
      <c r="V24" s="154" t="s">
        <v>110</v>
      </c>
      <c r="W24" s="112" t="s">
        <v>100</v>
      </c>
      <c r="X24" s="112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  <row r="36" spans="1:24" s="131" customFormat="1" ht="56" customHeight="1" thickTop="1" thickBot="1" x14ac:dyDescent="0.25">
      <c r="A36" s="134"/>
      <c r="B36" s="128"/>
      <c r="C36" s="128"/>
      <c r="D36" s="128"/>
      <c r="E36" s="128"/>
      <c r="F36" s="129"/>
      <c r="G36" s="128"/>
      <c r="H36" s="130">
        <v>15000</v>
      </c>
      <c r="I36" s="134" t="s">
        <v>108</v>
      </c>
      <c r="J36" s="128">
        <v>0.25</v>
      </c>
      <c r="K36" s="134" t="s">
        <v>108</v>
      </c>
      <c r="L36" s="128">
        <v>1.2</v>
      </c>
      <c r="M36" s="134" t="s">
        <v>108</v>
      </c>
      <c r="N36" s="152">
        <v>3.25</v>
      </c>
      <c r="O36" s="128"/>
      <c r="P36" s="128"/>
      <c r="Q36" s="128"/>
      <c r="R36" s="128"/>
      <c r="S36" s="128"/>
      <c r="T36" s="128"/>
      <c r="U36" s="128"/>
      <c r="V36" s="128"/>
      <c r="W36" s="130">
        <v>15600</v>
      </c>
      <c r="X36" s="128"/>
    </row>
  </sheetData>
  <sheetProtection algorithmName="SHA-512" hashValue="iImuOhdTOYubwKNYFaxgSmBsfbxIq+Eb8zaLbEvX96D+NCquAzzD1xDwZnDmOSEh43I0cPq54fFzoNlhXMCuYw==" saltValue="adag9atCd7HwIIpzxW8cJQ==" spinCount="100000" sheet="1" objects="1" scenarios="1"/>
  <conditionalFormatting sqref="A5">
    <cfRule type="containsText" dxfId="129" priority="31" operator="containsText" text="SELECT">
      <formula>NOT(ISERROR(SEARCH("SELECT",A5)))</formula>
    </cfRule>
  </conditionalFormatting>
  <conditionalFormatting sqref="A8">
    <cfRule type="containsText" dxfId="128" priority="28" operator="containsText" text="SELECT">
      <formula>NOT(ISERROR(SEARCH("SELECT",A8)))</formula>
    </cfRule>
  </conditionalFormatting>
  <conditionalFormatting sqref="A11">
    <cfRule type="containsText" dxfId="127" priority="26" operator="containsText" text="SELECT">
      <formula>NOT(ISERROR(SEARCH("SELECT",A11)))</formula>
    </cfRule>
  </conditionalFormatting>
  <conditionalFormatting sqref="A14">
    <cfRule type="containsText" dxfId="126" priority="24" operator="containsText" text="SELECT">
      <formula>NOT(ISERROR(SEARCH("SELECT",A14)))</formula>
    </cfRule>
  </conditionalFormatting>
  <conditionalFormatting sqref="A24">
    <cfRule type="containsText" dxfId="125" priority="22" operator="containsText" text="SELECT">
      <formula>NOT(ISERROR(SEARCH("SELECT",A24)))</formula>
    </cfRule>
  </conditionalFormatting>
  <conditionalFormatting sqref="A32">
    <cfRule type="containsText" dxfId="124" priority="47" operator="containsText" text="SELECT">
      <formula>NOT(ISERROR(SEARCH("SELECT",A32)))</formula>
    </cfRule>
  </conditionalFormatting>
  <conditionalFormatting sqref="A8:I8">
    <cfRule type="containsText" dxfId="123" priority="29" operator="containsText" text="SELECT">
      <formula>NOT(ISERROR(SEARCH("SELECT",A8)))</formula>
    </cfRule>
  </conditionalFormatting>
  <conditionalFormatting sqref="A11:I11">
    <cfRule type="containsText" dxfId="122" priority="27" operator="containsText" text="SELECT">
      <formula>NOT(ISERROR(SEARCH("SELECT",A11)))</formula>
    </cfRule>
  </conditionalFormatting>
  <conditionalFormatting sqref="A14:I14">
    <cfRule type="containsText" dxfId="121" priority="25" operator="containsText" text="SELECT">
      <formula>NOT(ISERROR(SEARCH("SELECT",A14)))</formula>
    </cfRule>
  </conditionalFormatting>
  <conditionalFormatting sqref="A5:XFD5">
    <cfRule type="containsText" dxfId="120" priority="32" operator="containsText" text="SELECT">
      <formula>NOT(ISERROR(SEARCH("SELECT",A5)))</formula>
    </cfRule>
    <cfRule type="containsText" dxfId="119" priority="30" operator="containsText" text="SELECT">
      <formula>NOT(ISERROR(SEARCH("SELECT",A5)))</formula>
    </cfRule>
  </conditionalFormatting>
  <conditionalFormatting sqref="A8:XFD8">
    <cfRule type="containsText" dxfId="118" priority="11" operator="containsText" text="SELECT">
      <formula>NOT(ISERROR(SEARCH("SELECT",A8)))</formula>
    </cfRule>
  </conditionalFormatting>
  <conditionalFormatting sqref="A11:XFD11">
    <cfRule type="containsText" dxfId="117" priority="9" operator="containsText" text="SELECT">
      <formula>NOT(ISERROR(SEARCH("SELECT",A11)))</formula>
    </cfRule>
  </conditionalFormatting>
  <conditionalFormatting sqref="A14:XFD14">
    <cfRule type="containsText" dxfId="116" priority="7" operator="containsText" text="SELECT">
      <formula>NOT(ISERROR(SEARCH("SELECT",A14)))</formula>
    </cfRule>
  </conditionalFormatting>
  <conditionalFormatting sqref="A17:XFD17">
    <cfRule type="containsText" dxfId="113" priority="15" operator="containsText" text="SELECT">
      <formula>NOT(ISERROR(SEARCH("SELECT",A17)))</formula>
    </cfRule>
    <cfRule type="containsText" dxfId="112" priority="14" operator="containsText" text="SELECT">
      <formula>NOT(ISERROR(SEARCH("SELECT",A17)))</formula>
    </cfRule>
  </conditionalFormatting>
  <conditionalFormatting sqref="A24:XFD24">
    <cfRule type="containsText" dxfId="111" priority="23" operator="containsText" text="SELECT">
      <formula>NOT(ISERROR(SEARCH("SELECT",A24)))</formula>
    </cfRule>
    <cfRule type="containsText" dxfId="110" priority="21" operator="containsText" text="SELECT">
      <formula>NOT(ISERROR(SEARCH("SELECT",A24)))</formula>
    </cfRule>
  </conditionalFormatting>
  <conditionalFormatting sqref="A32:XFD32">
    <cfRule type="containsText" dxfId="109" priority="48" operator="containsText" text="SELECT">
      <formula>NOT(ISERROR(SEARCH("SELECT",A32)))</formula>
    </cfRule>
    <cfRule type="containsText" dxfId="108" priority="46" operator="containsText" text="SELECT">
      <formula>NOT(ISERROR(SEARCH("SELECT",A32)))</formula>
    </cfRule>
  </conditionalFormatting>
  <conditionalFormatting sqref="A36:XFD36">
    <cfRule type="containsText" dxfId="107" priority="37" operator="containsText" text="SELECT">
      <formula>NOT(ISERROR(SEARCH("SELECT",A36)))</formula>
    </cfRule>
    <cfRule type="containsText" dxfId="106" priority="38" operator="containsText" text="SELECT">
      <formula>NOT(ISERROR(SEARCH("SELECT",A36)))</formula>
    </cfRule>
  </conditionalFormatting>
  <conditionalFormatting sqref="H2">
    <cfRule type="containsText" dxfId="105" priority="39" operator="containsText" text="SELECT">
      <formula>NOT(ISERROR(SEARCH("SELECT",H2)))</formula>
    </cfRule>
    <cfRule type="containsText" dxfId="104" priority="40" operator="containsText" text="SELECT">
      <formula>NOT(ISERROR(SEARCH("SELECT",H2)))</formula>
    </cfRule>
  </conditionalFormatting>
  <conditionalFormatting sqref="J2">
    <cfRule type="containsText" dxfId="103" priority="41" operator="containsText" text="SELECT">
      <formula>NOT(ISERROR(SEARCH("SELECT",J2)))</formula>
    </cfRule>
    <cfRule type="containsText" dxfId="102" priority="42" operator="containsText" text="SELECT">
      <formula>NOT(ISERROR(SEARCH("SELECT",J2)))</formula>
    </cfRule>
  </conditionalFormatting>
  <conditionalFormatting sqref="J8:XFD8">
    <cfRule type="containsText" dxfId="101" priority="12" operator="containsText" text="SELECT">
      <formula>NOT(ISERROR(SEARCH("SELECT",J8)))</formula>
    </cfRule>
  </conditionalFormatting>
  <conditionalFormatting sqref="J11:XFD11">
    <cfRule type="containsText" dxfId="100" priority="10" operator="containsText" text="SELECT">
      <formula>NOT(ISERROR(SEARCH("SELECT",J11)))</formula>
    </cfRule>
  </conditionalFormatting>
  <conditionalFormatting sqref="J14:XFD14">
    <cfRule type="containsText" dxfId="99" priority="8" operator="containsText" text="SELECT">
      <formula>NOT(ISERROR(SEARCH("SELECT",J14)))</formula>
    </cfRule>
  </conditionalFormatting>
  <conditionalFormatting sqref="L2">
    <cfRule type="containsText" dxfId="98" priority="43" operator="containsText" text="SELECT">
      <formula>NOT(ISERROR(SEARCH("SELECT",L2)))</formula>
    </cfRule>
  </conditionalFormatting>
  <conditionalFormatting sqref="N2 L2">
    <cfRule type="containsText" dxfId="97" priority="45" operator="containsText" text="SELECT">
      <formula>NOT(ISERROR(SEARCH("SELECT",L2)))</formula>
    </cfRule>
  </conditionalFormatting>
  <conditionalFormatting sqref="N2">
    <cfRule type="containsText" dxfId="96" priority="44" operator="containsText" text="SELECT">
      <formula>NOT(ISERROR(SEARCH("SELECT",N2)))</formula>
    </cfRule>
  </conditionalFormatting>
  <conditionalFormatting sqref="U17">
    <cfRule type="cellIs" dxfId="95" priority="16" operator="lessThan">
      <formula>0</formula>
    </cfRule>
    <cfRule type="cellIs" dxfId="94" priority="17" operator="greaterThan">
      <formula>0</formula>
    </cfRule>
    <cfRule type="cellIs" dxfId="93" priority="18" operator="greaterThan">
      <formula>0</formula>
    </cfRule>
  </conditionalFormatting>
  <conditionalFormatting sqref="U36">
    <cfRule type="cellIs" dxfId="92" priority="34" operator="lessThan">
      <formula>0</formula>
    </cfRule>
    <cfRule type="cellIs" dxfId="91" priority="36" operator="greaterThan">
      <formula>0</formula>
    </cfRule>
    <cfRule type="cellIs" dxfId="90" priority="35" operator="greaterThan">
      <formula>0</formula>
    </cfRule>
  </conditionalFormatting>
  <conditionalFormatting sqref="A16:XFD16">
    <cfRule type="containsText" dxfId="11" priority="5" operator="containsText" text="SELECT">
      <formula>NOT(ISERROR(SEARCH("SELECT",A16)))</formula>
    </cfRule>
    <cfRule type="containsText" dxfId="10" priority="6" operator="containsText" text="SELECT">
      <formula>NOT(ISERROR(SEARCH("SELECT",A16)))</formula>
    </cfRule>
  </conditionalFormatting>
  <conditionalFormatting sqref="U16">
    <cfRule type="cellIs" dxfId="9" priority="2" operator="lessThan">
      <formula>0</formula>
    </cfRule>
    <cfRule type="cellIs" dxfId="8" priority="3" operator="greaterThan">
      <formula>0</formula>
    </cfRule>
    <cfRule type="cellIs" dxfId="7" priority="4" operator="greaterThan">
      <formula>0</formula>
    </cfRule>
  </conditionalFormatting>
  <dataValidations count="1">
    <dataValidation operator="greaterThan" allowBlank="1" showInputMessage="1" showErrorMessage="1" sqref="F36 F16:F17" xr:uid="{92961CDA-D72E-0345-A4E0-0B474D85C2EF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F8991005-CA86-644F-AAD9-9D1251086ECD}">
            <xm:f>NOT(ISERROR(SEARCH("-",U17)))</xm:f>
            <xm:f>"-"</xm:f>
            <x14:dxf>
              <font>
                <color theme="4"/>
              </font>
            </x14:dxf>
          </x14:cfRule>
          <xm:sqref>U17:V17</xm:sqref>
        </x14:conditionalFormatting>
        <x14:conditionalFormatting xmlns:xm="http://schemas.microsoft.com/office/excel/2006/main">
          <x14:cfRule type="containsText" priority="33" operator="containsText" id="{C46EEABF-1FB5-844D-B69E-B1616A381F93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  <x14:conditionalFormatting xmlns:xm="http://schemas.microsoft.com/office/excel/2006/main">
          <x14:cfRule type="containsText" priority="1" operator="containsText" id="{643EAF94-9BB5-AB44-8A14-489D4ADE2387}">
            <xm:f>NOT(ISERROR(SEARCH("-",U16)))</xm:f>
            <xm:f>"-"</xm:f>
            <x14:dxf>
              <font>
                <color theme="4"/>
              </font>
            </x14:dxf>
          </x14:cfRule>
          <xm:sqref>U16:V16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EED11AD6-3F30-B14C-9793-4E5C7FBCF6FE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EC21EA60-6372-5242-AF33-733F9D0E7E3E}">
          <x14:formula1>
            <xm:f>datasheet!$F$92:$F$93</xm:f>
          </x14:formula1>
          <xm:sqref>J14</xm:sqref>
        </x14:dataValidation>
        <x14:dataValidation type="list" allowBlank="1" showInputMessage="1" showErrorMessage="1" xr:uid="{F2B4D14F-AEE9-2341-A777-DAD5C3B6C6A2}">
          <x14:formula1>
            <xm:f>datasheet!$F$88:$F$89</xm:f>
          </x14:formula1>
          <xm:sqref>J11</xm:sqref>
        </x14:dataValidation>
        <x14:dataValidation type="list" allowBlank="1" showInputMessage="1" showErrorMessage="1" xr:uid="{985FB35A-3D49-1C45-8EC8-4685E258A629}">
          <x14:formula1>
            <xm:f>datasheet!$F$84:$F$85</xm:f>
          </x14:formula1>
          <xm:sqref>J8</xm:sqref>
        </x14:dataValidation>
        <x14:dataValidation type="list" allowBlank="1" showInputMessage="1" showErrorMessage="1" xr:uid="{2203F1CF-A205-6345-ACA0-A95871721A37}">
          <x14:formula1>
            <xm:f>datasheet!$F$126:$F$127</xm:f>
          </x14:formula1>
          <xm:sqref>J5</xm:sqref>
        </x14:dataValidation>
        <x14:dataValidation type="list" allowBlank="1" showInputMessage="1" showErrorMessage="1" xr:uid="{F6A75F63-CCC2-FE42-A983-912E28E4CBF8}">
          <x14:formula1>
            <xm:f>datasheet!$E$51:$E$66</xm:f>
          </x14:formula1>
          <xm:sqref>R32</xm:sqref>
        </x14:dataValidation>
        <x14:dataValidation type="list" allowBlank="1" showInputMessage="1" showErrorMessage="1" xr:uid="{D08B6102-E9DF-A543-8EA9-824AC15EB8EF}">
          <x14:formula1>
            <xm:f>datasheet!$F$111:$F$123</xm:f>
          </x14:formula1>
          <xm:sqref>K32</xm:sqref>
        </x14:dataValidation>
        <x14:dataValidation type="list" allowBlank="1" showInputMessage="1" showErrorMessage="1" xr:uid="{363C3380-9E64-974C-8D00-DCB4434D10A4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82F8FE7D-485B-124A-B2CC-E51F4BC5486A}">
          <x14:formula1>
            <xm:f>datasheet!$F$66:$F$70</xm:f>
          </x14:formula1>
          <xm:sqref>S32</xm:sqref>
        </x14:dataValidation>
        <x14:dataValidation type="list" allowBlank="1" showInputMessage="1" showErrorMessage="1" xr:uid="{F63B9010-8999-0A45-8D5F-A940D8420227}">
          <x14:formula1>
            <xm:f>datasheet!$E$51:$E$82</xm:f>
          </x14:formula1>
          <xm:sqref>B32 D32</xm:sqref>
        </x14:dataValidation>
        <x14:dataValidation type="list" allowBlank="1" showInputMessage="1" showErrorMessage="1" xr:uid="{CD186A77-6D94-0D42-B297-0242C8FBD0E4}">
          <x14:formula1>
            <xm:f>datasheet!$J$59:$J$71</xm:f>
          </x14:formula1>
          <xm:sqref>A32</xm:sqref>
        </x14:dataValidation>
        <x14:dataValidation type="list" allowBlank="1" showInputMessage="1" showErrorMessage="1" xr:uid="{0D79B140-D5B5-644F-9E80-86350B0FBCB3}">
          <x14:formula1>
            <xm:f>datasheet!$J$74:$J$80</xm:f>
          </x14:formula1>
          <xm:sqref>C32</xm:sqref>
        </x14:dataValidation>
        <x14:dataValidation type="list" allowBlank="1" showInputMessage="1" showErrorMessage="1" xr:uid="{7984288B-E3F9-804E-8199-048BAFD3B87A}">
          <x14:formula1>
            <xm:f>datasheet!$E$25:$E$31</xm:f>
          </x14:formula1>
          <xm:sqref>E32</xm:sqref>
        </x14:dataValidation>
        <x14:dataValidation type="list" allowBlank="1" showInputMessage="1" showErrorMessage="1" xr:uid="{A4DC9881-EAF1-1245-950B-C33CE799B6C8}">
          <x14:formula1>
            <xm:f>datasheet!$F$6:$F$12</xm:f>
          </x14:formula1>
          <xm:sqref>G32</xm:sqref>
        </x14:dataValidation>
        <x14:dataValidation type="list" allowBlank="1" showInputMessage="1" showErrorMessage="1" xr:uid="{EE6C84ED-C1A9-FB4A-9281-92C5441AD57E}">
          <x14:formula1>
            <xm:f>datasheet!$H$6:$H$12</xm:f>
          </x14:formula1>
          <xm:sqref>H32</xm:sqref>
        </x14:dataValidation>
        <x14:dataValidation type="list" allowBlank="1" showInputMessage="1" showErrorMessage="1" xr:uid="{9E5A1B98-5242-CD48-A848-0B1A3A5E3CC4}">
          <x14:formula1>
            <xm:f>datasheet!$F$53:$F$55</xm:f>
          </x14:formula1>
          <xm:sqref>I32</xm:sqref>
        </x14:dataValidation>
        <x14:dataValidation type="list" allowBlank="1" showInputMessage="1" showErrorMessage="1" xr:uid="{D17E4898-094D-C14A-A2A0-85116F305346}">
          <x14:formula1>
            <xm:f>datasheet!$F$37:$F$39</xm:f>
          </x14:formula1>
          <xm:sqref>J32</xm:sqref>
        </x14:dataValidation>
        <x14:dataValidation type="list" allowBlank="1" showInputMessage="1" showErrorMessage="1" xr:uid="{1A3B3C3A-444F-0242-9B47-A52D176230E1}">
          <x14:formula1>
            <xm:f>datasheet!$F$25:$F$31</xm:f>
          </x14:formula1>
          <xm:sqref>H36</xm:sqref>
        </x14:dataValidation>
        <x14:dataValidation type="list" allowBlank="1" showInputMessage="1" showErrorMessage="1" xr:uid="{7394C13D-28A6-594C-967F-3511F75383FA}">
          <x14:formula1>
            <xm:f>datasheet!$F$126:$F$138</xm:f>
          </x14:formula1>
          <xm:sqref>J36 J24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B21E-7D9B-EA4E-AEAC-28BBEB5421FE}">
  <dimension ref="A3:X76"/>
  <sheetViews>
    <sheetView zoomScale="130" zoomScaleNormal="130" workbookViewId="0">
      <pane xSplit="23" ySplit="3" topLeftCell="X13" activePane="bottomRight" state="frozen"/>
      <selection pane="topRight" activeCell="X1" sqref="X1"/>
      <selection pane="bottomLeft" activeCell="A4" sqref="A4"/>
      <selection pane="bottomRight" activeCell="A23" sqref="A23:XFD23"/>
    </sheetView>
  </sheetViews>
  <sheetFormatPr baseColWidth="10" defaultRowHeight="18" thickTop="1" thickBottom="1" x14ac:dyDescent="0.25"/>
  <cols>
    <col min="1" max="1" width="11.1640625" style="103" bestFit="1" customWidth="1"/>
    <col min="2" max="2" width="7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7" style="103" bestFit="1" customWidth="1"/>
    <col min="14" max="14" width="9" style="103" bestFit="1" customWidth="1"/>
    <col min="15" max="15" width="7.1640625" style="103" bestFit="1" customWidth="1"/>
    <col min="16" max="16" width="9.33203125" style="103" bestFit="1" customWidth="1"/>
    <col min="17" max="17" width="7.5" style="103" bestFit="1" customWidth="1"/>
    <col min="18" max="18" width="7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83203125" style="103" bestFit="1" customWidth="1"/>
    <col min="23" max="23" width="20.1640625" style="103" customWidth="1"/>
    <col min="24" max="16384" width="10.83203125" style="103"/>
  </cols>
  <sheetData>
    <row r="3" spans="1:24" s="150" customFormat="1" ht="37" customHeight="1" thickTop="1" x14ac:dyDescent="0.2">
      <c r="A3" s="148" t="s">
        <v>8</v>
      </c>
      <c r="B3" s="148" t="s">
        <v>1</v>
      </c>
      <c r="C3" s="149" t="s">
        <v>82</v>
      </c>
      <c r="D3" s="149" t="s">
        <v>0</v>
      </c>
      <c r="E3" s="149" t="s">
        <v>2</v>
      </c>
      <c r="F3" s="149" t="s">
        <v>7</v>
      </c>
      <c r="G3" s="148" t="s">
        <v>84</v>
      </c>
      <c r="H3" s="148" t="s">
        <v>89</v>
      </c>
      <c r="I3" s="148" t="s">
        <v>34</v>
      </c>
      <c r="J3" s="148" t="s">
        <v>83</v>
      </c>
      <c r="K3" s="148" t="s">
        <v>85</v>
      </c>
      <c r="L3" s="148" t="s">
        <v>86</v>
      </c>
      <c r="M3" s="149" t="s">
        <v>88</v>
      </c>
      <c r="N3" s="148" t="s">
        <v>3</v>
      </c>
      <c r="O3" s="148" t="s">
        <v>24</v>
      </c>
      <c r="P3" s="149" t="s">
        <v>68</v>
      </c>
      <c r="Q3" s="148" t="s">
        <v>27</v>
      </c>
      <c r="R3" s="148" t="s">
        <v>4</v>
      </c>
      <c r="S3" s="148" t="s">
        <v>5</v>
      </c>
      <c r="T3" s="148" t="s">
        <v>87</v>
      </c>
      <c r="U3" s="148" t="s">
        <v>6</v>
      </c>
      <c r="V3" s="148" t="s">
        <v>50</v>
      </c>
      <c r="W3" s="148" t="s">
        <v>101</v>
      </c>
      <c r="X3" s="149"/>
    </row>
    <row r="4" spans="1:24" s="132" customFormat="1" ht="16" x14ac:dyDescent="0.2">
      <c r="E4" s="133"/>
    </row>
    <row r="5" spans="1:24" s="131" customFormat="1" ht="56" customHeight="1" thickBot="1" x14ac:dyDescent="0.25">
      <c r="A5" s="127"/>
      <c r="B5" s="128"/>
      <c r="C5" s="128"/>
      <c r="D5" s="128"/>
      <c r="E5" s="128"/>
      <c r="F5" s="129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30"/>
      <c r="X5" s="128"/>
    </row>
    <row r="9" spans="1:24" s="123" customFormat="1" ht="35" customHeight="1" thickTop="1" thickBot="1" x14ac:dyDescent="0.25">
      <c r="A9" s="112" t="s">
        <v>74</v>
      </c>
      <c r="B9" s="122" t="s">
        <v>74</v>
      </c>
      <c r="C9" s="112" t="s">
        <v>74</v>
      </c>
      <c r="D9" s="112" t="s">
        <v>74</v>
      </c>
      <c r="E9" s="112" t="s">
        <v>74</v>
      </c>
      <c r="F9" s="112" t="s">
        <v>100</v>
      </c>
      <c r="G9" s="112" t="s">
        <v>74</v>
      </c>
      <c r="H9" s="112" t="s">
        <v>74</v>
      </c>
      <c r="I9" s="112" t="s">
        <v>74</v>
      </c>
      <c r="J9" s="112" t="s">
        <v>74</v>
      </c>
      <c r="K9" s="112" t="s">
        <v>74</v>
      </c>
      <c r="L9" s="112" t="s">
        <v>100</v>
      </c>
      <c r="M9" s="112" t="s">
        <v>100</v>
      </c>
      <c r="N9" s="112" t="s">
        <v>74</v>
      </c>
      <c r="O9" s="112" t="s">
        <v>100</v>
      </c>
      <c r="P9" s="112" t="s">
        <v>100</v>
      </c>
      <c r="Q9" s="112" t="s">
        <v>100</v>
      </c>
      <c r="R9" s="112">
        <v>3</v>
      </c>
      <c r="S9" s="112" t="s">
        <v>25</v>
      </c>
      <c r="T9" s="112" t="s">
        <v>100</v>
      </c>
      <c r="U9" s="112" t="s">
        <v>100</v>
      </c>
      <c r="V9" s="112" t="s">
        <v>100</v>
      </c>
      <c r="W9" s="112" t="s">
        <v>100</v>
      </c>
      <c r="X9" s="112"/>
    </row>
    <row r="18" spans="1:24" s="131" customFormat="1" ht="56" customHeight="1" thickTop="1" thickBot="1" x14ac:dyDescent="0.25">
      <c r="A18" s="134" t="s">
        <v>74</v>
      </c>
      <c r="B18" s="128" t="s">
        <v>74</v>
      </c>
      <c r="C18" s="128" t="s">
        <v>74</v>
      </c>
      <c r="D18" s="128" t="s">
        <v>74</v>
      </c>
      <c r="E18" s="128" t="s">
        <v>74</v>
      </c>
      <c r="F18" s="129" t="s">
        <v>100</v>
      </c>
      <c r="G18" s="128" t="s">
        <v>74</v>
      </c>
      <c r="H18" s="128" t="s">
        <v>74</v>
      </c>
      <c r="I18" s="128" t="s">
        <v>74</v>
      </c>
      <c r="J18" s="128" t="s">
        <v>74</v>
      </c>
      <c r="K18" s="128" t="s">
        <v>74</v>
      </c>
      <c r="L18" s="128" t="s">
        <v>100</v>
      </c>
      <c r="M18" s="128" t="s">
        <v>74</v>
      </c>
      <c r="N18" s="128" t="s">
        <v>74</v>
      </c>
      <c r="O18" s="128" t="s">
        <v>100</v>
      </c>
      <c r="P18" s="128">
        <v>7.2</v>
      </c>
      <c r="Q18" s="128" t="s">
        <v>100</v>
      </c>
      <c r="R18" s="128">
        <v>3</v>
      </c>
      <c r="S18" s="128" t="s">
        <v>25</v>
      </c>
      <c r="T18" s="128" t="s">
        <v>100</v>
      </c>
      <c r="U18" s="128" t="s">
        <v>100</v>
      </c>
      <c r="V18" s="128" t="s">
        <v>100</v>
      </c>
      <c r="W18" s="130">
        <v>15600</v>
      </c>
      <c r="X18" s="128"/>
    </row>
    <row r="23" spans="1:24" s="182" customFormat="1" ht="56" customHeight="1" thickTop="1" thickBot="1" x14ac:dyDescent="0.25">
      <c r="A23" s="178" t="s">
        <v>74</v>
      </c>
      <c r="B23" s="179" t="s">
        <v>74</v>
      </c>
      <c r="C23" s="179" t="s">
        <v>74</v>
      </c>
      <c r="D23" s="179" t="s">
        <v>74</v>
      </c>
      <c r="E23" s="179" t="s">
        <v>74</v>
      </c>
      <c r="F23" s="180" t="s">
        <v>100</v>
      </c>
      <c r="G23" s="179" t="s">
        <v>74</v>
      </c>
      <c r="H23" s="179" t="s">
        <v>74</v>
      </c>
      <c r="I23" s="179" t="s">
        <v>74</v>
      </c>
      <c r="J23" s="179" t="s">
        <v>74</v>
      </c>
      <c r="K23" s="179" t="s">
        <v>74</v>
      </c>
      <c r="L23" s="179" t="s">
        <v>100</v>
      </c>
      <c r="M23" s="179" t="s">
        <v>100</v>
      </c>
      <c r="N23" s="179" t="s">
        <v>74</v>
      </c>
      <c r="O23" s="179" t="s">
        <v>100</v>
      </c>
      <c r="P23" s="179" t="s">
        <v>100</v>
      </c>
      <c r="Q23" s="179" t="s">
        <v>100</v>
      </c>
      <c r="R23" s="179">
        <v>3</v>
      </c>
      <c r="S23" s="179" t="s">
        <v>25</v>
      </c>
      <c r="T23" s="179" t="s">
        <v>100</v>
      </c>
      <c r="U23" s="179" t="s">
        <v>100</v>
      </c>
      <c r="V23" s="179" t="s">
        <v>100</v>
      </c>
      <c r="W23" s="181">
        <v>15600</v>
      </c>
      <c r="X23" s="179"/>
    </row>
    <row r="27" spans="1:24" s="120" customFormat="1" ht="32" customHeight="1" thickTop="1" thickBot="1" x14ac:dyDescent="0.25">
      <c r="A27" s="121"/>
      <c r="B27" s="118"/>
      <c r="C27" s="118"/>
      <c r="D27" s="118"/>
      <c r="E27" s="118"/>
      <c r="F27" s="119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</row>
    <row r="50" spans="1:24" s="131" customFormat="1" ht="56" customHeight="1" thickTop="1" thickBot="1" x14ac:dyDescent="0.25">
      <c r="A50" s="134" t="s">
        <v>74</v>
      </c>
      <c r="B50" s="128" t="s">
        <v>74</v>
      </c>
      <c r="C50" s="128" t="s">
        <v>74</v>
      </c>
      <c r="D50" s="128" t="s">
        <v>74</v>
      </c>
      <c r="E50" s="128" t="s">
        <v>74</v>
      </c>
      <c r="F50" s="129" t="s">
        <v>100</v>
      </c>
      <c r="G50" s="128" t="s">
        <v>74</v>
      </c>
      <c r="H50" s="128" t="s">
        <v>74</v>
      </c>
      <c r="I50" s="128" t="s">
        <v>74</v>
      </c>
      <c r="J50" s="128" t="s">
        <v>74</v>
      </c>
      <c r="K50" s="128" t="s">
        <v>74</v>
      </c>
      <c r="L50" s="128" t="s">
        <v>100</v>
      </c>
      <c r="M50" s="128" t="s">
        <v>74</v>
      </c>
      <c r="N50" s="128" t="s">
        <v>74</v>
      </c>
      <c r="O50" s="128" t="s">
        <v>100</v>
      </c>
      <c r="P50" s="128">
        <v>7.2</v>
      </c>
      <c r="Q50" s="128" t="s">
        <v>100</v>
      </c>
      <c r="R50" s="128">
        <v>3</v>
      </c>
      <c r="S50" s="128" t="s">
        <v>25</v>
      </c>
      <c r="T50" s="128" t="s">
        <v>100</v>
      </c>
      <c r="U50" s="128" t="s">
        <v>100</v>
      </c>
      <c r="V50" s="128" t="s">
        <v>100</v>
      </c>
      <c r="W50" s="130">
        <v>15600</v>
      </c>
      <c r="X50" s="128"/>
    </row>
    <row r="54" spans="1:24" s="123" customFormat="1" ht="35" customHeight="1" thickTop="1" thickBot="1" x14ac:dyDescent="0.25">
      <c r="A54" s="112" t="s">
        <v>74</v>
      </c>
      <c r="B54" s="122" t="s">
        <v>74</v>
      </c>
      <c r="C54" s="112" t="s">
        <v>74</v>
      </c>
      <c r="D54" s="112" t="s">
        <v>74</v>
      </c>
      <c r="E54" s="112" t="s">
        <v>74</v>
      </c>
      <c r="F54" s="112" t="s">
        <v>100</v>
      </c>
      <c r="G54" s="112" t="s">
        <v>74</v>
      </c>
      <c r="H54" s="112" t="s">
        <v>74</v>
      </c>
      <c r="I54" s="112" t="s">
        <v>74</v>
      </c>
      <c r="J54" s="112" t="s">
        <v>74</v>
      </c>
      <c r="K54" s="112" t="s">
        <v>74</v>
      </c>
      <c r="L54" s="112" t="s">
        <v>100</v>
      </c>
      <c r="M54" s="112" t="s">
        <v>100</v>
      </c>
      <c r="N54" s="112" t="s">
        <v>74</v>
      </c>
      <c r="O54" s="112" t="s">
        <v>100</v>
      </c>
      <c r="P54" s="112" t="s">
        <v>100</v>
      </c>
      <c r="Q54" s="112" t="s">
        <v>100</v>
      </c>
      <c r="R54" s="112">
        <v>3</v>
      </c>
      <c r="S54" s="112" t="s">
        <v>25</v>
      </c>
      <c r="T54" s="112" t="s">
        <v>100</v>
      </c>
      <c r="U54" s="112" t="s">
        <v>100</v>
      </c>
      <c r="V54" s="112" t="s">
        <v>100</v>
      </c>
      <c r="W54" s="112" t="s">
        <v>100</v>
      </c>
      <c r="X54" s="112"/>
    </row>
    <row r="58" spans="1:24" s="132" customFormat="1" ht="17" thickTop="1" x14ac:dyDescent="0.2">
      <c r="E58" s="133"/>
    </row>
    <row r="59" spans="1:24" s="131" customFormat="1" ht="56" customHeight="1" thickBot="1" x14ac:dyDescent="0.25">
      <c r="A59" s="127"/>
      <c r="B59" s="128"/>
      <c r="C59" s="128"/>
      <c r="D59" s="128"/>
      <c r="E59" s="128"/>
      <c r="F59" s="129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30"/>
      <c r="X59" s="128"/>
    </row>
    <row r="63" spans="1:24" s="167" customFormat="1" ht="56" customHeight="1" thickTop="1" thickBot="1" x14ac:dyDescent="0.25">
      <c r="A63" s="162"/>
      <c r="B63" s="163"/>
      <c r="C63" s="163"/>
      <c r="D63" s="163"/>
      <c r="E63" s="163"/>
      <c r="F63" s="164"/>
      <c r="G63" s="163"/>
      <c r="H63" s="165"/>
      <c r="I63" s="162"/>
      <c r="J63" s="163"/>
      <c r="K63" s="162"/>
      <c r="L63" s="163"/>
      <c r="M63" s="162"/>
      <c r="N63" s="166"/>
      <c r="O63" s="163"/>
      <c r="P63" s="163"/>
      <c r="Q63" s="163"/>
      <c r="R63" s="163"/>
      <c r="S63" s="163"/>
      <c r="T63" s="163"/>
      <c r="U63" s="163"/>
      <c r="V63" s="163"/>
      <c r="W63" s="165">
        <v>15600</v>
      </c>
      <c r="X63" s="163"/>
    </row>
    <row r="66" spans="1:24" s="126" customFormat="1" ht="37" customHeight="1" thickTop="1" thickBot="1" x14ac:dyDescent="0.25">
      <c r="A66" s="124" t="s">
        <v>8</v>
      </c>
      <c r="B66" s="124" t="s">
        <v>1</v>
      </c>
      <c r="C66" s="125" t="s">
        <v>82</v>
      </c>
      <c r="D66" s="125" t="s">
        <v>0</v>
      </c>
      <c r="E66" s="125" t="s">
        <v>2</v>
      </c>
      <c r="F66" s="125" t="s">
        <v>7</v>
      </c>
      <c r="G66" s="124" t="s">
        <v>84</v>
      </c>
      <c r="H66" s="124" t="s">
        <v>89</v>
      </c>
      <c r="I66" s="124" t="s">
        <v>34</v>
      </c>
      <c r="J66" s="124" t="s">
        <v>83</v>
      </c>
      <c r="K66" s="124" t="s">
        <v>85</v>
      </c>
      <c r="L66" s="124" t="s">
        <v>86</v>
      </c>
      <c r="M66" s="125" t="s">
        <v>88</v>
      </c>
      <c r="N66" s="124" t="s">
        <v>3</v>
      </c>
      <c r="O66" s="124" t="s">
        <v>24</v>
      </c>
      <c r="P66" s="125" t="s">
        <v>68</v>
      </c>
      <c r="Q66" s="124" t="s">
        <v>27</v>
      </c>
      <c r="R66" s="124" t="s">
        <v>4</v>
      </c>
      <c r="S66" s="124" t="s">
        <v>5</v>
      </c>
      <c r="T66" s="124" t="s">
        <v>87</v>
      </c>
      <c r="U66" s="124" t="s">
        <v>6</v>
      </c>
      <c r="V66" s="124" t="s">
        <v>50</v>
      </c>
      <c r="W66" s="124" t="s">
        <v>101</v>
      </c>
      <c r="X66" s="125"/>
    </row>
    <row r="70" spans="1:24" s="97" customFormat="1" ht="39" customHeight="1" thickTop="1" thickBot="1" x14ac:dyDescent="0.25">
      <c r="A70" s="99"/>
      <c r="B70" s="100"/>
      <c r="C70" s="99"/>
      <c r="D70" s="98"/>
      <c r="E70" s="112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</row>
    <row r="73" spans="1:24" s="167" customFormat="1" ht="56" customHeight="1" thickTop="1" thickBot="1" x14ac:dyDescent="0.25">
      <c r="A73" s="162"/>
      <c r="B73" s="163"/>
      <c r="C73" s="163"/>
      <c r="D73" s="163"/>
      <c r="E73" s="163"/>
      <c r="F73" s="164"/>
      <c r="G73" s="163"/>
      <c r="H73" s="165"/>
      <c r="I73" s="162"/>
      <c r="J73" s="163"/>
      <c r="K73" s="162"/>
      <c r="L73" s="163"/>
      <c r="M73" s="162"/>
      <c r="N73" s="166"/>
      <c r="O73" s="163"/>
      <c r="P73" s="163"/>
      <c r="Q73" s="163"/>
      <c r="R73" s="163"/>
      <c r="S73" s="163"/>
      <c r="T73" s="163"/>
      <c r="U73" s="163"/>
      <c r="V73" s="163"/>
      <c r="W73" s="165">
        <v>15600</v>
      </c>
      <c r="X73" s="163"/>
    </row>
    <row r="76" spans="1:24" s="131" customFormat="1" ht="56" customHeight="1" thickTop="1" thickBot="1" x14ac:dyDescent="0.25">
      <c r="A76" s="127"/>
      <c r="B76" s="128"/>
      <c r="C76" s="128"/>
      <c r="D76" s="128"/>
      <c r="E76" s="128"/>
      <c r="F76" s="129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30"/>
      <c r="X76" s="128"/>
    </row>
  </sheetData>
  <conditionalFormatting sqref="A9">
    <cfRule type="containsText" dxfId="541" priority="58" operator="containsText" text="SELECT">
      <formula>NOT(ISERROR(SEARCH("SELECT",A9)))</formula>
    </cfRule>
  </conditionalFormatting>
  <conditionalFormatting sqref="A54">
    <cfRule type="containsText" dxfId="540" priority="32" operator="containsText" text="SELECT">
      <formula>NOT(ISERROR(SEARCH("SELECT",A54)))</formula>
    </cfRule>
  </conditionalFormatting>
  <conditionalFormatting sqref="A5:XFD5">
    <cfRule type="containsText" dxfId="539" priority="61" operator="containsText" text="SELECT">
      <formula>NOT(ISERROR(SEARCH("SELECT",A5)))</formula>
    </cfRule>
    <cfRule type="containsText" dxfId="538" priority="60" operator="containsText" text="SELECT">
      <formula>NOT(ISERROR(SEARCH("SELECT",A5)))</formula>
    </cfRule>
  </conditionalFormatting>
  <conditionalFormatting sqref="A9:XFD9">
    <cfRule type="containsText" dxfId="537" priority="59" operator="containsText" text="SELECT">
      <formula>NOT(ISERROR(SEARCH("SELECT",A9)))</formula>
    </cfRule>
    <cfRule type="containsText" dxfId="536" priority="57" operator="containsText" text="SELECT">
      <formula>NOT(ISERROR(SEARCH("SELECT",A9)))</formula>
    </cfRule>
  </conditionalFormatting>
  <conditionalFormatting sqref="A14:XFD14">
    <cfRule type="containsText" dxfId="535" priority="52" operator="containsText" text="SELECT">
      <formula>NOT(ISERROR(SEARCH("SELECT",A14)))</formula>
    </cfRule>
    <cfRule type="containsText" dxfId="534" priority="51" operator="containsText" text="SELECT">
      <formula>NOT(ISERROR(SEARCH("SELECT",A14)))</formula>
    </cfRule>
  </conditionalFormatting>
  <conditionalFormatting sqref="A18:XFD18">
    <cfRule type="containsText" dxfId="533" priority="46" operator="containsText" text="SELECT">
      <formula>NOT(ISERROR(SEARCH("SELECT",A18)))</formula>
    </cfRule>
    <cfRule type="containsText" dxfId="532" priority="45" operator="containsText" text="SELECT">
      <formula>NOT(ISERROR(SEARCH("SELECT",A18)))</formula>
    </cfRule>
  </conditionalFormatting>
  <conditionalFormatting sqref="A23:XFD23">
    <cfRule type="containsText" dxfId="531" priority="5" operator="containsText" text="SELECT">
      <formula>NOT(ISERROR(SEARCH("SELECT",A23)))</formula>
    </cfRule>
    <cfRule type="containsText" dxfId="530" priority="6" operator="containsText" text="SELECT">
      <formula>NOT(ISERROR(SEARCH("SELECT",A23)))</formula>
    </cfRule>
  </conditionalFormatting>
  <conditionalFormatting sqref="A27:XFD27">
    <cfRule type="containsText" dxfId="529" priority="40" operator="containsText" text="SELECT">
      <formula>NOT(ISERROR(SEARCH("SELECT",A27)))</formula>
    </cfRule>
  </conditionalFormatting>
  <conditionalFormatting sqref="A50:XFD50">
    <cfRule type="containsText" dxfId="528" priority="39" operator="containsText" text="SELECT">
      <formula>NOT(ISERROR(SEARCH("SELECT",A50)))</formula>
    </cfRule>
    <cfRule type="containsText" dxfId="527" priority="38" operator="containsText" text="SELECT">
      <formula>NOT(ISERROR(SEARCH("SELECT",A50)))</formula>
    </cfRule>
  </conditionalFormatting>
  <conditionalFormatting sqref="A54:XFD54">
    <cfRule type="containsText" dxfId="526" priority="31" operator="containsText" text="SELECT">
      <formula>NOT(ISERROR(SEARCH("SELECT",A54)))</formula>
    </cfRule>
    <cfRule type="containsText" dxfId="525" priority="33" operator="containsText" text="SELECT">
      <formula>NOT(ISERROR(SEARCH("SELECT",A54)))</formula>
    </cfRule>
  </conditionalFormatting>
  <conditionalFormatting sqref="A59:XFD59">
    <cfRule type="containsText" dxfId="524" priority="29" operator="containsText" text="SELECT">
      <formula>NOT(ISERROR(SEARCH("SELECT",A59)))</formula>
    </cfRule>
    <cfRule type="containsText" dxfId="523" priority="30" operator="containsText" text="SELECT">
      <formula>NOT(ISERROR(SEARCH("SELECT",A59)))</formula>
    </cfRule>
  </conditionalFormatting>
  <conditionalFormatting sqref="A63:XFD63">
    <cfRule type="containsText" dxfId="522" priority="11" operator="containsText" text="SELECT">
      <formula>NOT(ISERROR(SEARCH("SELECT",A63)))</formula>
    </cfRule>
    <cfRule type="containsText" dxfId="521" priority="12" operator="containsText" text="SELECT">
      <formula>NOT(ISERROR(SEARCH("SELECT",A63)))</formula>
    </cfRule>
  </conditionalFormatting>
  <conditionalFormatting sqref="A73:XFD73">
    <cfRule type="containsText" dxfId="520" priority="18" operator="containsText" text="SELECT">
      <formula>NOT(ISERROR(SEARCH("SELECT",A73)))</formula>
    </cfRule>
    <cfRule type="containsText" dxfId="519" priority="17" operator="containsText" text="SELECT">
      <formula>NOT(ISERROR(SEARCH("SELECT",A73)))</formula>
    </cfRule>
  </conditionalFormatting>
  <conditionalFormatting sqref="A76:XFD76">
    <cfRule type="containsText" dxfId="518" priority="23" operator="containsText" text="SELECT">
      <formula>NOT(ISERROR(SEARCH("SELECT",A76)))</formula>
    </cfRule>
    <cfRule type="containsText" dxfId="517" priority="24" operator="containsText" text="SELECT">
      <formula>NOT(ISERROR(SEARCH("SELECT",A76)))</formula>
    </cfRule>
  </conditionalFormatting>
  <conditionalFormatting sqref="U5">
    <cfRule type="cellIs" dxfId="516" priority="55" operator="greaterThan">
      <formula>0</formula>
    </cfRule>
    <cfRule type="cellIs" dxfId="515" priority="54" operator="lessThan">
      <formula>0</formula>
    </cfRule>
    <cfRule type="cellIs" dxfId="514" priority="56" operator="greaterThan">
      <formula>0</formula>
    </cfRule>
  </conditionalFormatting>
  <conditionalFormatting sqref="U14">
    <cfRule type="cellIs" dxfId="513" priority="50" operator="greaterThan">
      <formula>0</formula>
    </cfRule>
    <cfRule type="cellIs" dxfId="512" priority="49" operator="greaterThan">
      <formula>0</formula>
    </cfRule>
    <cfRule type="cellIs" dxfId="511" priority="48" operator="lessThan">
      <formula>0</formula>
    </cfRule>
  </conditionalFormatting>
  <conditionalFormatting sqref="U18">
    <cfRule type="cellIs" dxfId="510" priority="44" operator="greaterThan">
      <formula>0</formula>
    </cfRule>
    <cfRule type="cellIs" dxfId="509" priority="43" operator="greaterThan">
      <formula>0</formula>
    </cfRule>
    <cfRule type="cellIs" dxfId="508" priority="42" operator="lessThan">
      <formula>0</formula>
    </cfRule>
  </conditionalFormatting>
  <conditionalFormatting sqref="U23">
    <cfRule type="cellIs" dxfId="507" priority="3" operator="greaterThan">
      <formula>0</formula>
    </cfRule>
    <cfRule type="cellIs" dxfId="506" priority="2" operator="lessThan">
      <formula>0</formula>
    </cfRule>
    <cfRule type="cellIs" dxfId="505" priority="4" operator="greaterThan">
      <formula>0</formula>
    </cfRule>
  </conditionalFormatting>
  <conditionalFormatting sqref="U50">
    <cfRule type="cellIs" dxfId="504" priority="36" operator="greaterThan">
      <formula>0</formula>
    </cfRule>
    <cfRule type="cellIs" dxfId="503" priority="35" operator="lessThan">
      <formula>0</formula>
    </cfRule>
    <cfRule type="cellIs" dxfId="502" priority="37" operator="greaterThan">
      <formula>0</formula>
    </cfRule>
  </conditionalFormatting>
  <conditionalFormatting sqref="U59">
    <cfRule type="cellIs" dxfId="501" priority="27" operator="greaterThan">
      <formula>0</formula>
    </cfRule>
    <cfRule type="cellIs" dxfId="500" priority="26" operator="lessThan">
      <formula>0</formula>
    </cfRule>
    <cfRule type="cellIs" dxfId="499" priority="28" operator="greaterThan">
      <formula>0</formula>
    </cfRule>
  </conditionalFormatting>
  <conditionalFormatting sqref="U63">
    <cfRule type="cellIs" dxfId="498" priority="10" operator="greaterThan">
      <formula>0</formula>
    </cfRule>
    <cfRule type="cellIs" dxfId="497" priority="9" operator="greaterThan">
      <formula>0</formula>
    </cfRule>
    <cfRule type="cellIs" dxfId="496" priority="8" operator="lessThan">
      <formula>0</formula>
    </cfRule>
  </conditionalFormatting>
  <conditionalFormatting sqref="U73">
    <cfRule type="cellIs" dxfId="495" priority="14" operator="lessThan">
      <formula>0</formula>
    </cfRule>
    <cfRule type="cellIs" dxfId="494" priority="15" operator="greaterThan">
      <formula>0</formula>
    </cfRule>
    <cfRule type="cellIs" dxfId="493" priority="16" operator="greaterThan">
      <formula>0</formula>
    </cfRule>
  </conditionalFormatting>
  <conditionalFormatting sqref="U76">
    <cfRule type="cellIs" dxfId="492" priority="20" operator="lessThan">
      <formula>0</formula>
    </cfRule>
    <cfRule type="cellIs" dxfId="491" priority="21" operator="greaterThan">
      <formula>0</formula>
    </cfRule>
    <cfRule type="cellIs" dxfId="490" priority="22" operator="greaterThan">
      <formula>0</formula>
    </cfRule>
  </conditionalFormatting>
  <dataValidations count="1">
    <dataValidation operator="greaterThan" allowBlank="1" showInputMessage="1" showErrorMessage="1" sqref="F5 F18 F50 F59 F76 F73 F63 F23" xr:uid="{968708D8-5C07-1E46-8126-33B80C7526BB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3" operator="containsText" id="{B0A8A901-7F6C-0C41-9BC3-615398C19E80}">
            <xm:f>NOT(ISERROR(SEARCH("-",U5)))</xm:f>
            <xm:f>"-"</xm:f>
            <x14:dxf>
              <font>
                <color theme="4"/>
              </font>
            </x14:dxf>
          </x14:cfRule>
          <xm:sqref>U5:V5</xm:sqref>
        </x14:conditionalFormatting>
        <x14:conditionalFormatting xmlns:xm="http://schemas.microsoft.com/office/excel/2006/main">
          <x14:cfRule type="containsText" priority="47" operator="containsText" id="{50315B53-1078-F847-A8D4-D8ACE124AD81}">
            <xm:f>NOT(ISERROR(SEARCH("-",U14)))</xm:f>
            <xm:f>"-"</xm:f>
            <x14:dxf>
              <font>
                <color theme="4"/>
              </font>
            </x14:dxf>
          </x14:cfRule>
          <xm:sqref>U14:V14</xm:sqref>
        </x14:conditionalFormatting>
        <x14:conditionalFormatting xmlns:xm="http://schemas.microsoft.com/office/excel/2006/main">
          <x14:cfRule type="containsText" priority="41" operator="containsText" id="{D0F376CE-24E6-384B-ACE6-419765DA98C5}">
            <xm:f>NOT(ISERROR(SEARCH("-",U18)))</xm:f>
            <xm:f>"-"</xm:f>
            <x14:dxf>
              <font>
                <color theme="4"/>
              </font>
            </x14:dxf>
          </x14:cfRule>
          <xm:sqref>U18:V18</xm:sqref>
        </x14:conditionalFormatting>
        <x14:conditionalFormatting xmlns:xm="http://schemas.microsoft.com/office/excel/2006/main">
          <x14:cfRule type="containsText" priority="1" operator="containsText" id="{9B4E2539-837B-8F46-8E0F-F6F0E9EA5447}">
            <xm:f>NOT(ISERROR(SEARCH("-",U23)))</xm:f>
            <xm:f>"-"</xm:f>
            <x14:dxf>
              <font>
                <color theme="4"/>
              </font>
            </x14:dxf>
          </x14:cfRule>
          <xm:sqref>U23:V23</xm:sqref>
        </x14:conditionalFormatting>
        <x14:conditionalFormatting xmlns:xm="http://schemas.microsoft.com/office/excel/2006/main">
          <x14:cfRule type="containsText" priority="34" operator="containsText" id="{C5ED0485-4AAE-AF4D-A016-117B9433555C}">
            <xm:f>NOT(ISERROR(SEARCH("-",U50)))</xm:f>
            <xm:f>"-"</xm:f>
            <x14:dxf>
              <font>
                <color theme="4"/>
              </font>
            </x14:dxf>
          </x14:cfRule>
          <xm:sqref>U50:V50</xm:sqref>
        </x14:conditionalFormatting>
        <x14:conditionalFormatting xmlns:xm="http://schemas.microsoft.com/office/excel/2006/main">
          <x14:cfRule type="containsText" priority="25" operator="containsText" id="{27ACFD41-14F4-664E-9468-36F431EF240A}">
            <xm:f>NOT(ISERROR(SEARCH("-",U59)))</xm:f>
            <xm:f>"-"</xm:f>
            <x14:dxf>
              <font>
                <color theme="4"/>
              </font>
            </x14:dxf>
          </x14:cfRule>
          <xm:sqref>U59:V59</xm:sqref>
        </x14:conditionalFormatting>
        <x14:conditionalFormatting xmlns:xm="http://schemas.microsoft.com/office/excel/2006/main">
          <x14:cfRule type="containsText" priority="7" operator="containsText" id="{74D2F37C-13D1-174D-8752-1D5458419E7B}">
            <xm:f>NOT(ISERROR(SEARCH("-",U63)))</xm:f>
            <xm:f>"-"</xm:f>
            <x14:dxf>
              <font>
                <color theme="4"/>
              </font>
            </x14:dxf>
          </x14:cfRule>
          <xm:sqref>U63:V63</xm:sqref>
        </x14:conditionalFormatting>
        <x14:conditionalFormatting xmlns:xm="http://schemas.microsoft.com/office/excel/2006/main">
          <x14:cfRule type="containsText" priority="13" operator="containsText" id="{975A781D-40FB-5F48-9415-7939FB608046}">
            <xm:f>NOT(ISERROR(SEARCH("-",U73)))</xm:f>
            <xm:f>"-"</xm:f>
            <x14:dxf>
              <font>
                <color theme="4"/>
              </font>
            </x14:dxf>
          </x14:cfRule>
          <xm:sqref>U73:V73</xm:sqref>
        </x14:conditionalFormatting>
        <x14:conditionalFormatting xmlns:xm="http://schemas.microsoft.com/office/excel/2006/main">
          <x14:cfRule type="containsText" priority="19" operator="containsText" id="{954B8FBC-CAE0-954B-9C9E-1DF274C05C5C}">
            <xm:f>NOT(ISERROR(SEARCH("-",U76)))</xm:f>
            <xm:f>"-"</xm:f>
            <x14:dxf>
              <font>
                <color theme="4"/>
              </font>
            </x14:dxf>
          </x14:cfRule>
          <xm:sqref>U76:V76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AC9311A0-8705-E647-8E68-0BB15E2AEBA3}">
          <x14:formula1>
            <xm:f>datasheet!$E$51:$E$66</xm:f>
          </x14:formula1>
          <xm:sqref>R9 R54</xm:sqref>
        </x14:dataValidation>
        <x14:dataValidation type="list" allowBlank="1" showInputMessage="1" showErrorMessage="1" xr:uid="{E1300A8A-A72E-4141-ADE6-CEE978E3E033}">
          <x14:formula1>
            <xm:f>datasheet!$F$66:$F$70</xm:f>
          </x14:formula1>
          <xm:sqref>S18 S5 S9 S50 S54 S59 S76 S23</xm:sqref>
        </x14:dataValidation>
        <x14:dataValidation type="list" allowBlank="1" showInputMessage="1" showErrorMessage="1" xr:uid="{2353C292-05F8-5749-BEAA-DB2368EA2767}">
          <x14:formula1>
            <xm:f>datasheet!$E$51:$E$71</xm:f>
          </x14:formula1>
          <xm:sqref>R5 R18 R50 R59 R76 R23</xm:sqref>
        </x14:dataValidation>
        <x14:dataValidation type="list" allowBlank="1" showInputMessage="1" showErrorMessage="1" xr:uid="{F117C022-727A-5A4D-8245-4EE35F3532A8}">
          <x14:formula1>
            <xm:f>datasheet!$I$88:$I$151</xm:f>
          </x14:formula1>
          <xm:sqref>M18:N18 N5 N9 M50:N50 N54 N59 N76 N23</xm:sqref>
        </x14:dataValidation>
        <x14:dataValidation type="list" allowBlank="1" showInputMessage="1" showErrorMessage="1" xr:uid="{A2C4FFB1-FABD-3543-9267-74E5262E25C4}">
          <x14:formula1>
            <xm:f>datasheet!$F$111:$F$123</xm:f>
          </x14:formula1>
          <xm:sqref>K5 K18 K9 K50 K54 K59 K76 K23</xm:sqref>
        </x14:dataValidation>
        <x14:dataValidation type="list" allowBlank="1" showInputMessage="1" showErrorMessage="1" xr:uid="{8BD449FF-6E35-6148-B870-51238D8D7133}">
          <x14:formula1>
            <xm:f>datasheet!$F$37:$F$39</xm:f>
          </x14:formula1>
          <xm:sqref>J5 J9 J18 J50 J54 J59 J76 J23</xm:sqref>
        </x14:dataValidation>
        <x14:dataValidation type="list" allowBlank="1" showInputMessage="1" showErrorMessage="1" xr:uid="{645F7E9A-B09A-DA47-AD6D-93CD7A50515E}">
          <x14:formula1>
            <xm:f>datasheet!$F$53:$F$55</xm:f>
          </x14:formula1>
          <xm:sqref>I5 I9 I18 I50 I54 I59 I76 I23</xm:sqref>
        </x14:dataValidation>
        <x14:dataValidation type="list" allowBlank="1" showInputMessage="1" showErrorMessage="1" xr:uid="{7B988EDC-9782-3542-9103-5F5955DC1A12}">
          <x14:formula1>
            <xm:f>datasheet!$H$6:$H$12</xm:f>
          </x14:formula1>
          <xm:sqref>H5 H9 H18 H50 H54 H59 H76 H23</xm:sqref>
        </x14:dataValidation>
        <x14:dataValidation type="list" allowBlank="1" showInputMessage="1" showErrorMessage="1" xr:uid="{72D94E09-D93D-D14F-9D42-1D1F8B798DDC}">
          <x14:formula1>
            <xm:f>datasheet!$F$6:$F$12</xm:f>
          </x14:formula1>
          <xm:sqref>G5 G9 G18 G50 G54 G59 G76 G23</xm:sqref>
        </x14:dataValidation>
        <x14:dataValidation type="list" allowBlank="1" showInputMessage="1" showErrorMessage="1" xr:uid="{9D69D1FD-AD10-3D42-AAD3-D800E07A9633}">
          <x14:formula1>
            <xm:f>datasheet!$E$25:$E$31</xm:f>
          </x14:formula1>
          <xm:sqref>E5 E9 E18 E50 E54 E59 E76 E23</xm:sqref>
        </x14:dataValidation>
        <x14:dataValidation type="list" allowBlank="1" showInputMessage="1" showErrorMessage="1" xr:uid="{BE1B7BC4-70B6-7848-A8F1-1C70557F25A3}">
          <x14:formula1>
            <xm:f>datasheet!$J$74:$J$80</xm:f>
          </x14:formula1>
          <xm:sqref>C5 C9 C18 C50 C54 C59 C76 C23</xm:sqref>
        </x14:dataValidation>
        <x14:dataValidation type="list" allowBlank="1" showInputMessage="1" showErrorMessage="1" xr:uid="{CE58AAB9-EBE4-8741-936A-2C902A39A358}">
          <x14:formula1>
            <xm:f>datasheet!$J$59:$J$71</xm:f>
          </x14:formula1>
          <xm:sqref>A5 A9 A18 A50 A54 A59 A76 A23</xm:sqref>
        </x14:dataValidation>
        <x14:dataValidation type="list" allowBlank="1" showInputMessage="1" showErrorMessage="1" xr:uid="{F216AD62-EAEE-9F45-A9F6-2B05EF45F021}">
          <x14:formula1>
            <xm:f>datasheet!$E$51:$E$82</xm:f>
          </x14:formula1>
          <xm:sqref>B5 D5 B9 D9 B18 D18 B50 D50 B54 D54 B59 D59 B76 D76 B23 D23</xm:sqref>
        </x14:dataValidation>
        <x14:dataValidation type="list" allowBlank="1" showInputMessage="1" showErrorMessage="1" xr:uid="{4588B4B2-7BF4-EC45-94A1-4CA75FA11E17}">
          <x14:formula1>
            <xm:f>datasheet!$F$26:$F$31</xm:f>
          </x14:formula1>
          <xm:sqref>B70</xm:sqref>
        </x14:dataValidation>
        <x14:dataValidation type="list" allowBlank="1" showInputMessage="1" showErrorMessage="1" xr:uid="{B73D6B4E-3328-3241-8923-7266ACEBCEEA}">
          <x14:formula1>
            <xm:f>datasheet!$J$84:$J$90</xm:f>
          </x14:formula1>
          <xm:sqref>A70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014E-B856-CE43-A6FB-E17D90B34CCA}">
  <dimension ref="A1:X36"/>
  <sheetViews>
    <sheetView zoomScale="130" zoomScaleNormal="130" workbookViewId="0">
      <pane xSplit="21" ySplit="15" topLeftCell="V16" activePane="bottomRight" state="frozen"/>
      <selection pane="topRight" activeCell="V1" sqref="V1"/>
      <selection pane="bottomLeft" activeCell="A16" sqref="A16"/>
      <selection pane="bottomRight" activeCell="J14" sqref="J14"/>
    </sheetView>
  </sheetViews>
  <sheetFormatPr baseColWidth="10" defaultRowHeight="18" thickTop="1" thickBottom="1" x14ac:dyDescent="0.25"/>
  <cols>
    <col min="1" max="1" width="10.5" style="103" customWidth="1"/>
    <col min="2" max="2" width="9.33203125" style="103" bestFit="1" customWidth="1"/>
    <col min="3" max="3" width="12.1640625" style="103" customWidth="1"/>
    <col min="4" max="4" width="10" style="103" customWidth="1"/>
    <col min="5" max="5" width="12" style="102" customWidth="1"/>
    <col min="6" max="6" width="10.33203125" style="103" customWidth="1"/>
    <col min="7" max="7" width="7.5" style="103" customWidth="1"/>
    <col min="8" max="8" width="10" style="103" bestFit="1" customWidth="1"/>
    <col min="9" max="9" width="7.33203125" style="103" customWidth="1"/>
    <col min="10" max="10" width="10.5" style="103" customWidth="1"/>
    <col min="11" max="11" width="7.5" style="103" customWidth="1"/>
    <col min="12" max="12" width="11.1640625" style="103" customWidth="1"/>
    <col min="13" max="13" width="7.1640625" style="103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22" style="103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99"/>
      <c r="M1" s="98"/>
      <c r="N1" s="135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70" customHeight="1" thickTop="1" thickBot="1" x14ac:dyDescent="0.25">
      <c r="B2" s="116"/>
      <c r="C2" s="116"/>
      <c r="D2" s="116"/>
      <c r="E2" s="116"/>
      <c r="F2" s="116"/>
      <c r="G2" s="116"/>
      <c r="H2" s="136"/>
      <c r="I2" s="116"/>
      <c r="J2" s="136"/>
      <c r="K2" s="116"/>
      <c r="L2" s="136"/>
      <c r="M2" s="116"/>
      <c r="N2" s="13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4" customHeight="1" thickTop="1" thickBot="1" x14ac:dyDescent="0.25">
      <c r="B3" s="146"/>
      <c r="D3" s="146"/>
      <c r="F3" s="146"/>
      <c r="H3" s="161" t="s">
        <v>101</v>
      </c>
      <c r="I3" s="157" t="s">
        <v>54</v>
      </c>
      <c r="J3" s="161" t="s">
        <v>85</v>
      </c>
      <c r="K3" s="157" t="s">
        <v>54</v>
      </c>
      <c r="L3" s="160" t="s">
        <v>26</v>
      </c>
      <c r="M3" s="158" t="s">
        <v>54</v>
      </c>
      <c r="N3" s="160" t="s">
        <v>107</v>
      </c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5" spans="1:24" s="172" customFormat="1" ht="58" customHeight="1" thickTop="1" thickBot="1" x14ac:dyDescent="0.25">
      <c r="A5" s="169" t="s">
        <v>110</v>
      </c>
      <c r="B5" s="169" t="s">
        <v>110</v>
      </c>
      <c r="C5" s="170" t="s">
        <v>110</v>
      </c>
      <c r="D5" s="170" t="s">
        <v>110</v>
      </c>
      <c r="E5" s="170" t="s">
        <v>110</v>
      </c>
      <c r="F5" s="177" t="s">
        <v>110</v>
      </c>
      <c r="G5" s="177" t="s">
        <v>110</v>
      </c>
      <c r="H5" s="173">
        <v>15000</v>
      </c>
      <c r="I5" s="174" t="s">
        <v>108</v>
      </c>
      <c r="J5" s="220" t="s">
        <v>109</v>
      </c>
      <c r="K5" s="174" t="s">
        <v>108</v>
      </c>
      <c r="L5" s="220" t="s">
        <v>74</v>
      </c>
      <c r="M5" s="174" t="s">
        <v>108</v>
      </c>
      <c r="N5" s="175" t="str">
        <f>IF(AND(J5="YOUR RISK",L5="SELECT"),"EMPTY",IF(AND(J5="YOUR RISK"),"EMPTY",IF(AND(L5="SELECT"),"EMPTY",IF(AND(J5=0.25,L5=0.5),7.5,IF(AND(J5=0.25,L5=0.6),6.25,IF(AND(J5=0.25,L5=0.7),5.35,IF(AND(J5=0.25,L5=0.8),4.68,IF(AND(J5=0.25,L5=0.9),4.16,IF(AND(J5=0.25,L5=1),3.75,IF(AND(J5=0.25,L5=1.1),3.4,IF(AND(J5=0.25,L5=1.2),3.12,IF(AND(J5=0.25,L5=1.3),2.88,IF(AND(J5=0.25,L5=1.4),2.67,IF(AND(J5=0.25,L5=1.5),2.5,IF(AND(J5=0.25,L5=1.6),2.34,IF(AND(J5=0.25,L5=1.7),2.2,IF(AND(J5=0.25,L5=1.8),2.08,IF(AND(J5=0.25,L5=1.9),1.97,IF(AND(J5=0.25,L5=2),1.87,IF(AND(J5=0.25,L5=2.1),1.78,IF(AND(J5=0.25,L5=2.2),1.7,IF(AND(J5=0.25,L5=2.3),1.63,IF(AND(J5=0.25,L5=2.4),1.56,IF(AND(J5=0.25,L5=2.5),1.5,IF(AND(J5=0.25,L5=2.6),1.44,IF(AND(J5=0.25,L5=2.7),1.38,IF(AND(J5=0.25,L5=2.8),1.33,IF(AND(J5=0.25,L5=2.9),1.29,IF(AND(J5=0.25,L5=3),1.25,IF(AND(J5=0.25,L5=3.1),1.2,IF(AND(J5=0.25,L5=3.2),1.17,IF(AND(J5=0.25,L5=3.3),1.13,IF(AND(J5=0.25,L5=3.4),1.1,IF(AND(J5=0.25,L5=3.5),1.07,IF(AND(J5=0.25,L5=3.6),1.04,IF(AND(J5=0.25,L5=3.7),1.01,IF(AND(J5=0.25,L5=3.8),0.98,IF(AND(J5=0.25,L5=3.9),0.96,IF(AND(J5=0.25,L5=4),0.93,IF(AND(J5=0.25,L5=4.1),0.91,IF(AND(J5=0.25,L5=4.2),0.89,IF(AND(J5=0.25,L5=4.3),0.87,IF(AND(J5=0.25,L5=4.4),0.85,IF(AND(J5=0.25,L5=4.5),0.83,IF(AND(J5=0.25,L5=4.6),0.81,IF(AND(J5=0.25,L5=4.7),0.79,IF(AND(J5=0.25,L5=4.8),0.78,IF(AND(J5=0.25,L5=4.9),0.76,IF(AND(J5=0.25,L5=5),0.75,IF(AND(J5=0.25,L5=5.1),0.73,IF(AND(J5=0.25,L5=5.2),0.72,IF(AND(J5=0.25,L5=5.3),0.7,IF(AND(J5=0.25,L5=5.4),0.69,IF(AND(J5=0.25,L5=5.5),0.68,IF(AND(J5=0.25,L5=5.6),0.66,IF(AND(J5=0.25,L5=5.7),0.65,IF(AND(J5=0.25,L5=5.8),0.64,IF(AND(J5=0.25,L5=5.9),0.63,IF(AND(J5=0.25,L5=6),0.62,IF(AND(J5=0.25,L5=6.1),0.61,IF(AND(J5=0.25,L5=6.2),0.6,IF(AND(J5=0.25,L5=6.3),0.59,IF(AND(J5=0.25,L5=6.4),0.58,IF(AND(J5=0.25,L5=6.5),0.57))))))))))))))))))))))))))))))))))))))))))))))))))))))))))))))))</f>
        <v>EMPTY</v>
      </c>
      <c r="O5" s="177" t="s">
        <v>110</v>
      </c>
      <c r="P5" s="177" t="s">
        <v>110</v>
      </c>
      <c r="Q5" s="170" t="s">
        <v>110</v>
      </c>
      <c r="R5" s="170" t="s">
        <v>110</v>
      </c>
      <c r="S5" s="170" t="s">
        <v>110</v>
      </c>
      <c r="T5" s="170" t="s">
        <v>110</v>
      </c>
      <c r="U5" s="170" t="s">
        <v>110</v>
      </c>
      <c r="V5" s="170" t="s">
        <v>110</v>
      </c>
      <c r="W5" s="171" t="s">
        <v>100</v>
      </c>
      <c r="X5" s="171"/>
    </row>
    <row r="8" spans="1:24" s="172" customFormat="1" ht="58" customHeight="1" thickTop="1" thickBot="1" x14ac:dyDescent="0.25">
      <c r="A8" s="169" t="s">
        <v>110</v>
      </c>
      <c r="B8" s="169" t="s">
        <v>110</v>
      </c>
      <c r="C8" s="170" t="s">
        <v>110</v>
      </c>
      <c r="D8" s="170" t="s">
        <v>110</v>
      </c>
      <c r="E8" s="170" t="s">
        <v>110</v>
      </c>
      <c r="F8" s="177" t="s">
        <v>110</v>
      </c>
      <c r="G8" s="177" t="s">
        <v>110</v>
      </c>
      <c r="H8" s="176" t="s">
        <v>72</v>
      </c>
      <c r="I8" s="174" t="s">
        <v>108</v>
      </c>
      <c r="J8" s="220" t="s">
        <v>109</v>
      </c>
      <c r="K8" s="174" t="s">
        <v>108</v>
      </c>
      <c r="L8" s="220" t="s">
        <v>74</v>
      </c>
      <c r="M8" s="174" t="s">
        <v>108</v>
      </c>
      <c r="N8" s="175" t="str">
        <f>IF(AND(J8="YOUR RISK",L8="SELECT"),"EMPTY",IF(AND(J8="YOUR RISK"),"EMPTY",IF(AND(L8="SELECT"),"EMPTY",IF(AND(J8=0.5,L8=0.5),15,IF(AND(J8=0.5,L8=0.6),12.5,IF(AND(J8=0.5,L8=0.7),10.71,IF(AND(J8=0.5,L8=0.8),9.37,IF(AND(J8=0.5,L8=0.9),8.33,IF(AND(J8=0.5,L8=1),7.5,IF(AND(J8=0.5,L8=1,1),6.81,IF(AND(J8=0.5,L8=1.2),6.25,IF(AND(J8=0.5,L8=1.3),5.76,IF(AND(J8=0.5,L8=1.4),5.35,IF(AND(J8=0.5,L8=1.5),5,IF(AND(J8=0.5,L8=1.6),4.68,IF(AND(J8=0.5,L8=1.7),4.41,IF(AND(J8=0.5,L8=1.8),4.16,IF(AND(J8=0.5,L8=1.9),3.94,IF(AND(J8=0.5,L8=2),3.75,IF(AND(J8=0.5,L8=2.1),3.57,IF(AND(J8=0.5,L8=2.2),3.4,IF(AND(J8=0.5,L8=2.3),3.26,IF(AND(J8=0.5,L8=2.4),3.12,IF(AND(J8=0.5,L8=2.5),3,IF(AND(J8=0.5,L8=2.6),2.88,IF(AND(J8=0.5,L8=2.7),2.77,IF(AND(J8=0.5,L8=2.8),2.67,IF(AND(J8=0.5,L8=2.9),2.58,IF(AND(J8=0.5,L8=3),2.5,IF(AND(J8=0.5,L8=3.1),2.41,IF(AND(J8=0.5,L8=3.2),2.34,IF(AND(J8=0.5,L8=3.3),2.27,IF(AND(J8=0.5,L8=3.4),2.2,IF(AND(J8=0.5,L8=3.5),2.14,IF(AND(J8=0.5,L8=3.6),2.08,IF(AND(J8=0.5,L8=3.7),2.02,IF(AND(J8=0.5,L8=3.8),1.97,IF(AND(J8=0.5,L8=3.9),1.92,IF(AND(J8=0.5,L8=4),1.87,IF(AND(J8=0.5,L8=4.1),1.82,IF(AND(J8=0.5,L8=4.2),1.78,IF(AND(J8=0.5,L8=4.3),1.74,IF(AND(J8=0.5,L8=4.4),1.7,IF(AND(J8=0.5,L8=4.5),1.66,IF(AND(J8=0.5,L8=4.6),1.63,IF(AND(J8=0.5,L8=4.7),1.59,IF(AND(J8=0.5,L8=4.8),1.56,IF(AND(J8=0.5,L8=4.9),1.53,IF(AND(J8=0.5,L8=5),1.5,IF(AND(J8=0.5,L8=5.1),1.47,IF(AND(J8=0.5,L8=5.2),1.44,IF(AND(J8=0.5,L8=5.3),1.41,IF(AND(J8=0.5,L8=5.4),1.38,IF(AND(J8=0.5,L8=5.5),1.36,IF(AND(J8=0.5,L8=5.6),1.33,IF(AND(J8=0.5,L8=5.7),1.31,IF(AND(J8=0.5,L8=5.8),1.29,IF(AND(J8=0.5,L8=5.9),1.27,IF(AND(J8=0.5,L8=6),1.25,IF(AND(J8=0.5,L8=6.1),1.22,IF(AND(J8=0.5,L8=6.2),1.2,IF(AND(J8=0.5,L8=6.3),1.19,IF(AND(J8=0.5,L8=6.4),1.17,IF(AND(J8=0.5,L8=6.5),1.15))))))))))))))))))))))))))))))))))))))))))))))))))))))))))))))))</f>
        <v>EMPTY</v>
      </c>
      <c r="O8" s="177" t="s">
        <v>110</v>
      </c>
      <c r="P8" s="177" t="s">
        <v>110</v>
      </c>
      <c r="Q8" s="170" t="s">
        <v>110</v>
      </c>
      <c r="R8" s="170" t="s">
        <v>110</v>
      </c>
      <c r="S8" s="170" t="s">
        <v>110</v>
      </c>
      <c r="T8" s="170" t="s">
        <v>110</v>
      </c>
      <c r="U8" s="170" t="s">
        <v>110</v>
      </c>
      <c r="V8" s="170" t="s">
        <v>110</v>
      </c>
      <c r="W8" s="171" t="s">
        <v>100</v>
      </c>
      <c r="X8" s="171"/>
    </row>
    <row r="11" spans="1:24" s="172" customFormat="1" ht="58" customHeight="1" thickTop="1" thickBot="1" x14ac:dyDescent="0.25">
      <c r="A11" s="169" t="s">
        <v>110</v>
      </c>
      <c r="B11" s="169" t="s">
        <v>110</v>
      </c>
      <c r="C11" s="170" t="s">
        <v>110</v>
      </c>
      <c r="D11" s="170" t="s">
        <v>110</v>
      </c>
      <c r="E11" s="170" t="s">
        <v>110</v>
      </c>
      <c r="F11" s="177" t="s">
        <v>110</v>
      </c>
      <c r="G11" s="177" t="s">
        <v>110</v>
      </c>
      <c r="H11" s="176" t="s">
        <v>72</v>
      </c>
      <c r="I11" s="174" t="s">
        <v>108</v>
      </c>
      <c r="J11" s="220" t="s">
        <v>109</v>
      </c>
      <c r="K11" s="174" t="s">
        <v>108</v>
      </c>
      <c r="L11" s="220" t="s">
        <v>74</v>
      </c>
      <c r="M11" s="174" t="s">
        <v>108</v>
      </c>
      <c r="N11" s="175" t="str">
        <f>IF(AND(J11="YOUR RISK",L11="SELECT"),"EMPTY",IF(AND(J11="YOUR RISK"),"EMPTY",IF(AND(L11="SELECT"),"EMPTY",IF(AND(J11=0.75,L11=0.5),22.5,IF(AND(J11=0.75,L11=0.6),18.75,IF(AND(J11=0.75,L11=0.7),16.07,IF(AND(J11=0.75,L11=0.8),14.06,IF(AND(J11=0.75,L11=0.9),12.5,IF(AND(J11=0.75,L11=1),11.25,IF(AND(J11=0.75,L11=1.1),10.22,IF(AND(J11=0.75,L11=1.2),9.37,IF(AND(J11=0.75,L11=1.3),8.65,IF(AND(J11=0.75,L11=1.4),8.03,IF(AND(J11=0.75,L11=1.5),7.5,IF(AND(J11=0.75,L11=1.6),7.03,IF(AND(J11=0.75,L11=1.7),6.61,IF(AND(J11=0.75,L11=1.8),6.25,IF(AND(J11=0.75,L11=1.9),5.92,IF(AND(J11=0.75,L11=2),5.62,IF(AND(J11=0.75,L11=2.1),5.35,IF(AND(J11=0.75,L11=2.2),5.11,IF(AND(J11=0.75,L11=2.3),4.89,IF(AND(J11=0.75,L11=2.4),4.68,IF(AND(J11=0.75,L11=2.5),4.5,IF(AND(J11=0.75,L11=2.6),4.32,IF(AND(J11=0.75,L11=2.7),4.16,IF(AND(J11=0.75,L11=2.8),4.01,IF(AND(J11=0.75,L11=2.9),3.87,IF(AND(J11=0.75,L11=3),3.75,IF(AND(J11=0.75,L11=3.1),3.62,IF(AND(J11=0.75,L11=3.2),3.51,IF(AND(J11=0.75,L11=3.3),3.4,IF(AND(J11=0.75,L11=3.4),3.3,IF(AND(J11=0.75,L11=3.5),3.21,IF(AND(J11=0.75,L11=3.6),3.12,IF(AND(J11=0.75,L11=3.7),3.04,IF(AND(J11=0.75,L11=3.8),2.96,IF(AND(J11=0.75,L11=3.9),2.88,IF(AND(J11=0.75,L11=4),2.81,IF(AND(J11=0.75,L11=4.1),2.74,IF(AND(J11=0.75,L11=4.2),2.67,IF(AND(J11=0.75,L11=4.3),2.61,IF(AND(J11=0.75,L11=4.4),2.55,IF(AND(J11=0.75,L11=4.5),2.5,IF(AND(J11=0.75,L11=4.6),2.44,IF(AND(J11=0.75,L11=4.7),2.39,IF(AND(J11=0.75,L11=4.8),2.34,IF(AND(J11=0.75,L11=4.9),2.29,IF(AND(J11=0.75,L11=5),2.25,IF(AND(J11=0.75,L11=5.1),2.2,IF(AND(J11=0.75,L11=5.2),2.16,IF(AND(J11=0.75,L11=5.3),2.12,IF(AND(J11=0.75,L11=5.4),2.08,IF(AND(J11=0.75,L11=5.5),2.04,IF(AND(J11=0.75,L11=5.6),2,IF(AND(J11=0.75,L11=5.7),1.97,IF(AND(J11=0.75,L11=5.8),1.93,IF(AND(J11=0.75,L11=5.9),1.9,IF(AND(J11=0.75,L11=6),1.87,IF(AND(J11=0.75,L11=6.1),1.84,IF(AND(J11=0.75,L11=6.2),1.81,IF(AND(J11=0.75,L11=6.3),1.78,IF(AND(J11=0.75,L11=6.4),1.75,IF(AND(J11=0.75,L11=6.5),1.73))))))))))))))))))))))))))))))))))))))))))))))))))))))))))))))))</f>
        <v>EMPTY</v>
      </c>
      <c r="O11" s="177" t="s">
        <v>110</v>
      </c>
      <c r="P11" s="177" t="s">
        <v>110</v>
      </c>
      <c r="Q11" s="170" t="s">
        <v>110</v>
      </c>
      <c r="R11" s="170" t="s">
        <v>110</v>
      </c>
      <c r="S11" s="170" t="s">
        <v>110</v>
      </c>
      <c r="T11" s="170" t="s">
        <v>110</v>
      </c>
      <c r="U11" s="170" t="s">
        <v>110</v>
      </c>
      <c r="V11" s="170" t="s">
        <v>110</v>
      </c>
      <c r="W11" s="171" t="s">
        <v>100</v>
      </c>
      <c r="X11" s="171"/>
    </row>
    <row r="14" spans="1:24" s="172" customFormat="1" ht="58" customHeight="1" thickTop="1" thickBot="1" x14ac:dyDescent="0.25">
      <c r="A14" s="169" t="s">
        <v>110</v>
      </c>
      <c r="B14" s="169" t="s">
        <v>110</v>
      </c>
      <c r="C14" s="170" t="s">
        <v>110</v>
      </c>
      <c r="D14" s="170" t="s">
        <v>110</v>
      </c>
      <c r="E14" s="170" t="s">
        <v>110</v>
      </c>
      <c r="F14" s="177" t="s">
        <v>110</v>
      </c>
      <c r="G14" s="177" t="s">
        <v>110</v>
      </c>
      <c r="H14" s="176" t="s">
        <v>72</v>
      </c>
      <c r="I14" s="174" t="s">
        <v>108</v>
      </c>
      <c r="J14" s="220" t="s">
        <v>109</v>
      </c>
      <c r="K14" s="174" t="s">
        <v>108</v>
      </c>
      <c r="L14" s="220" t="s">
        <v>74</v>
      </c>
      <c r="M14" s="174" t="s">
        <v>108</v>
      </c>
      <c r="N14" s="175" t="str">
        <f>IF(AND(J14="YOUR RISK",L14="SELECT"),"EMPTY",IF(AND(J14="YOUR RISK"),"EMPTY",IF(AND(L14="SELECT"),"EMPTY",IF(AND(J14=1,L14=0.5),30,IF(AND(J14=1,L14=0.6),25,IF(AND(J14=1,L14=0.7),21.42,IF(AND(J14=1,L14=0.8),18.75,IF(AND(J14=1,L14=0.9),16.66,IF(AND(J14=1,L14=1),15,IF(AND(J14=1,L14=1.1),13.63,IF(AND(J14=1,L14=1.2),12.5,IF(AND(J14=1,L14=1.3),11.53,IF(AND(J14=1,L14=1.4),10.71,IF(AND(J14=1,L14=1.5),10,IF(AND(J14=1,L14=1.6),9.37,IF(AND(J14=1,L14=1.7),8.82,IF(AND(J14=1,L14=1.8),8.33,IF(AND(J14=1,L14=1.9),7.89,IF(AND(J14=1,L14=2),7.5,IF(AND(J14=1,L14=2.1),7.14,IF(AND(J14=1,L14=2.2),6.81,IF(AND(J14=1,L14=2.3),6.52,IF(AND(J14=1,L14=2.4),6.25,IF(AND(J14=1,L14=2.5),6,IF(AND(J14=1,L14=2.6),5.76,IF(AND(J14=1,L14=2.7),5.55,IF(AND(J14=1,L14=2.8),5.35,IF(AND(J14=1,L14=2.9),5.17,IF(AND(J14=1,L14=3),5,IF(AND(J14=1,L14=3.1),4.83,IF(AND(J14=1,L14=3.2),4.68,IF(AND(J14=1,L14=3.3),4.54,IF(AND(J14=1,L14=3.4),4.41,IF(AND(J14=1,L14=3.5),4.28,IF(AND(J14=1,L14=3.6),4.16,IF(AND(J14=1,L14=3.7),4.05,IF(AND(J14=1,L14=3.8),3.94,IF(AND(J14=1,L14=3.9),3.84,IF(AND(J14=1,L14=4),3.75,IF(AND(J14=1,L14=4.1),3.65,IF(AND(J14=1,L14=4.2),3.57,IF(AND(J14=1,L14=4.3),3.48,IF(AND(J14=1,L14=4.4),3.4,IF(AND(J14=1,L14=4.5),3.33,IF(AND(J14=1,L14=4.6),3.26,IF(AND(J14=1,L14=4.7),3.19,IF(AND(J14=1,L14=4.8),3.12,IF(AND(J14=1,L14=4.9),3.06,IF(AND(J14=1,L14=5),3,IF(AND(J14=1,L14=5.1),2.94,IF(AND(J14=1,L14=5.2),2.88,IF(AND(J14=1,L14=5.3),2.83,IF(AND(J14=1,L14=5.4),2.77,IF(AND(J14=1,L14=5.5),2.72,IF(AND(J14=1,L14=5.6),2.67,IF(AND(J14=1,L14=5.7),2.63,IF(AND(J14=1,L14=5.8),2.58,IF(AND(J14=1,L14=5.9),2.54,IF(AND(J14=1,L14=6),2.5,IF(AND(J14=1,L14=6.1),2.45,IF(AND(J14=1,L14=6.2),2.41,IF(AND(J14=1,L14=6.3),2.38,IF(AND(J14=1,L14=6.4),2.34,IF(AND(J14=1,L14=6.5),2.3))))))))))))))))))))))))))))))))))))))))))))))))))))))))))))))))</f>
        <v>EMPTY</v>
      </c>
      <c r="O14" s="177" t="s">
        <v>110</v>
      </c>
      <c r="P14" s="177" t="s">
        <v>110</v>
      </c>
      <c r="Q14" s="170" t="s">
        <v>110</v>
      </c>
      <c r="R14" s="170" t="s">
        <v>110</v>
      </c>
      <c r="S14" s="170" t="s">
        <v>110</v>
      </c>
      <c r="T14" s="170" t="s">
        <v>110</v>
      </c>
      <c r="U14" s="170" t="s">
        <v>110</v>
      </c>
      <c r="V14" s="170" t="s">
        <v>110</v>
      </c>
      <c r="W14" s="171" t="s">
        <v>100</v>
      </c>
      <c r="X14" s="171"/>
    </row>
    <row r="15" spans="1:24" s="213" customFormat="1" ht="55" customHeight="1" thickTop="1" x14ac:dyDescent="0.2">
      <c r="E15" s="214"/>
    </row>
    <row r="16" spans="1:24" s="212" customFormat="1" ht="59" customHeight="1" x14ac:dyDescent="0.2">
      <c r="A16" s="207"/>
      <c r="B16" s="208"/>
      <c r="C16" s="208"/>
      <c r="D16" s="208"/>
      <c r="E16" s="208"/>
      <c r="F16" s="209"/>
      <c r="G16" s="208"/>
      <c r="H16" s="210"/>
      <c r="I16" s="207"/>
      <c r="J16" s="208"/>
      <c r="K16" s="207"/>
      <c r="L16" s="208"/>
      <c r="M16" s="207"/>
      <c r="N16" s="211"/>
      <c r="O16" s="208"/>
      <c r="P16" s="208"/>
      <c r="Q16" s="208"/>
      <c r="R16" s="208"/>
      <c r="S16" s="208"/>
      <c r="T16" s="208"/>
      <c r="U16" s="208"/>
      <c r="V16" s="208"/>
      <c r="W16" s="210">
        <v>15600</v>
      </c>
      <c r="X16" s="208"/>
    </row>
    <row r="17" spans="1:24" s="198" customFormat="1" ht="33" customHeight="1" x14ac:dyDescent="0.2">
      <c r="A17" s="193"/>
      <c r="B17" s="194"/>
      <c r="C17" s="194"/>
      <c r="D17" s="194"/>
      <c r="E17" s="194"/>
      <c r="F17" s="195"/>
      <c r="G17" s="194"/>
      <c r="H17" s="196"/>
      <c r="I17" s="193"/>
      <c r="J17" s="194"/>
      <c r="K17" s="193"/>
      <c r="L17" s="194"/>
      <c r="M17" s="193"/>
      <c r="N17" s="197"/>
      <c r="O17" s="194"/>
      <c r="P17" s="194"/>
      <c r="Q17" s="194"/>
      <c r="R17" s="194"/>
      <c r="S17" s="194"/>
      <c r="T17" s="194"/>
      <c r="U17" s="194"/>
      <c r="V17" s="194"/>
      <c r="W17" s="196">
        <v>15600</v>
      </c>
      <c r="X17" s="194"/>
    </row>
    <row r="18" spans="1:24" s="105" customFormat="1" ht="17" thickBot="1" x14ac:dyDescent="0.25">
      <c r="E18" s="114"/>
    </row>
    <row r="24" spans="1:24" s="123" customFormat="1" ht="58" customHeight="1" thickTop="1" thickBot="1" x14ac:dyDescent="0.25">
      <c r="A24" s="153" t="s">
        <v>110</v>
      </c>
      <c r="B24" s="153" t="s">
        <v>110</v>
      </c>
      <c r="C24" s="154" t="s">
        <v>110</v>
      </c>
      <c r="D24" s="154" t="s">
        <v>110</v>
      </c>
      <c r="E24" s="154" t="s">
        <v>110</v>
      </c>
      <c r="F24" s="154" t="s">
        <v>110</v>
      </c>
      <c r="G24" s="154" t="s">
        <v>110</v>
      </c>
      <c r="H24" s="168">
        <v>6000</v>
      </c>
      <c r="I24" s="99" t="s">
        <v>108</v>
      </c>
      <c r="J24" s="112" t="s">
        <v>109</v>
      </c>
      <c r="K24" s="99" t="s">
        <v>108</v>
      </c>
      <c r="L24" s="112" t="s">
        <v>74</v>
      </c>
      <c r="M24" s="99" t="s">
        <v>108</v>
      </c>
      <c r="N24" s="155" t="str">
        <f>IF(AND(J24="YOUR RISK",L24="SELECT"),"EMPTY")</f>
        <v>EMPTY</v>
      </c>
      <c r="O24" s="154" t="s">
        <v>110</v>
      </c>
      <c r="P24" s="154" t="s">
        <v>110</v>
      </c>
      <c r="Q24" s="154" t="s">
        <v>110</v>
      </c>
      <c r="R24" s="154" t="s">
        <v>110</v>
      </c>
      <c r="S24" s="154" t="s">
        <v>110</v>
      </c>
      <c r="T24" s="154" t="s">
        <v>110</v>
      </c>
      <c r="U24" s="154" t="s">
        <v>110</v>
      </c>
      <c r="V24" s="154" t="s">
        <v>110</v>
      </c>
      <c r="W24" s="112" t="s">
        <v>100</v>
      </c>
      <c r="X24" s="112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  <row r="36" spans="1:24" s="131" customFormat="1" ht="56" customHeight="1" thickTop="1" thickBot="1" x14ac:dyDescent="0.25">
      <c r="A36" s="134"/>
      <c r="B36" s="128"/>
      <c r="C36" s="128"/>
      <c r="D36" s="128"/>
      <c r="E36" s="128"/>
      <c r="F36" s="129"/>
      <c r="G36" s="128"/>
      <c r="H36" s="130">
        <v>15000</v>
      </c>
      <c r="I36" s="134" t="s">
        <v>108</v>
      </c>
      <c r="J36" s="128">
        <v>0.25</v>
      </c>
      <c r="K36" s="134" t="s">
        <v>108</v>
      </c>
      <c r="L36" s="128">
        <v>1.2</v>
      </c>
      <c r="M36" s="134" t="s">
        <v>108</v>
      </c>
      <c r="N36" s="152">
        <v>3.25</v>
      </c>
      <c r="O36" s="128"/>
      <c r="P36" s="128"/>
      <c r="Q36" s="128"/>
      <c r="R36" s="128"/>
      <c r="S36" s="128"/>
      <c r="T36" s="128"/>
      <c r="U36" s="128"/>
      <c r="V36" s="128"/>
      <c r="W36" s="130">
        <v>15600</v>
      </c>
      <c r="X36" s="128"/>
    </row>
  </sheetData>
  <sheetProtection algorithmName="SHA-512" hashValue="SuQldzVuc4fmyLxBpHS4lhfHSuvgy9Y9PdbZkulT1f/XfQdeOkhsCHu/FnzO3dXDAbd0Fj+aXoFGBxS/TODg6Q==" saltValue="ibQ8IYYvTaFnEv46f+Em1Q==" spinCount="100000" sheet="1" objects="1" scenarios="1"/>
  <conditionalFormatting sqref="A5">
    <cfRule type="containsText" dxfId="87" priority="31" operator="containsText" text="SELECT">
      <formula>NOT(ISERROR(SEARCH("SELECT",A5)))</formula>
    </cfRule>
  </conditionalFormatting>
  <conditionalFormatting sqref="A8">
    <cfRule type="containsText" dxfId="86" priority="28" operator="containsText" text="SELECT">
      <formula>NOT(ISERROR(SEARCH("SELECT",A8)))</formula>
    </cfRule>
  </conditionalFormatting>
  <conditionalFormatting sqref="A11">
    <cfRule type="containsText" dxfId="85" priority="26" operator="containsText" text="SELECT">
      <formula>NOT(ISERROR(SEARCH("SELECT",A11)))</formula>
    </cfRule>
  </conditionalFormatting>
  <conditionalFormatting sqref="A14">
    <cfRule type="containsText" dxfId="84" priority="24" operator="containsText" text="SELECT">
      <formula>NOT(ISERROR(SEARCH("SELECT",A14)))</formula>
    </cfRule>
  </conditionalFormatting>
  <conditionalFormatting sqref="A24">
    <cfRule type="containsText" dxfId="83" priority="22" operator="containsText" text="SELECT">
      <formula>NOT(ISERROR(SEARCH("SELECT",A24)))</formula>
    </cfRule>
  </conditionalFormatting>
  <conditionalFormatting sqref="A32">
    <cfRule type="containsText" dxfId="82" priority="47" operator="containsText" text="SELECT">
      <formula>NOT(ISERROR(SEARCH("SELECT",A32)))</formula>
    </cfRule>
  </conditionalFormatting>
  <conditionalFormatting sqref="A8:I8">
    <cfRule type="containsText" dxfId="81" priority="29" operator="containsText" text="SELECT">
      <formula>NOT(ISERROR(SEARCH("SELECT",A8)))</formula>
    </cfRule>
  </conditionalFormatting>
  <conditionalFormatting sqref="A11:I11">
    <cfRule type="containsText" dxfId="80" priority="27" operator="containsText" text="SELECT">
      <formula>NOT(ISERROR(SEARCH("SELECT",A11)))</formula>
    </cfRule>
  </conditionalFormatting>
  <conditionalFormatting sqref="A14:I14">
    <cfRule type="containsText" dxfId="79" priority="25" operator="containsText" text="SELECT">
      <formula>NOT(ISERROR(SEARCH("SELECT",A14)))</formula>
    </cfRule>
  </conditionalFormatting>
  <conditionalFormatting sqref="A5:XFD5">
    <cfRule type="containsText" dxfId="78" priority="32" operator="containsText" text="SELECT">
      <formula>NOT(ISERROR(SEARCH("SELECT",A5)))</formula>
    </cfRule>
    <cfRule type="containsText" dxfId="77" priority="30" operator="containsText" text="SELECT">
      <formula>NOT(ISERROR(SEARCH("SELECT",A5)))</formula>
    </cfRule>
  </conditionalFormatting>
  <conditionalFormatting sqref="A8:XFD8">
    <cfRule type="containsText" dxfId="76" priority="11" operator="containsText" text="SELECT">
      <formula>NOT(ISERROR(SEARCH("SELECT",A8)))</formula>
    </cfRule>
  </conditionalFormatting>
  <conditionalFormatting sqref="A11:XFD11">
    <cfRule type="containsText" dxfId="75" priority="9" operator="containsText" text="SELECT">
      <formula>NOT(ISERROR(SEARCH("SELECT",A11)))</formula>
    </cfRule>
  </conditionalFormatting>
  <conditionalFormatting sqref="A14:XFD14">
    <cfRule type="containsText" dxfId="74" priority="7" operator="containsText" text="SELECT">
      <formula>NOT(ISERROR(SEARCH("SELECT",A14)))</formula>
    </cfRule>
  </conditionalFormatting>
  <conditionalFormatting sqref="A17:XFD17">
    <cfRule type="containsText" dxfId="71" priority="15" operator="containsText" text="SELECT">
      <formula>NOT(ISERROR(SEARCH("SELECT",A17)))</formula>
    </cfRule>
    <cfRule type="containsText" dxfId="70" priority="14" operator="containsText" text="SELECT">
      <formula>NOT(ISERROR(SEARCH("SELECT",A17)))</formula>
    </cfRule>
  </conditionalFormatting>
  <conditionalFormatting sqref="A24:XFD24">
    <cfRule type="containsText" dxfId="69" priority="23" operator="containsText" text="SELECT">
      <formula>NOT(ISERROR(SEARCH("SELECT",A24)))</formula>
    </cfRule>
    <cfRule type="containsText" dxfId="68" priority="21" operator="containsText" text="SELECT">
      <formula>NOT(ISERROR(SEARCH("SELECT",A24)))</formula>
    </cfRule>
  </conditionalFormatting>
  <conditionalFormatting sqref="A32:XFD32">
    <cfRule type="containsText" dxfId="67" priority="48" operator="containsText" text="SELECT">
      <formula>NOT(ISERROR(SEARCH("SELECT",A32)))</formula>
    </cfRule>
    <cfRule type="containsText" dxfId="66" priority="46" operator="containsText" text="SELECT">
      <formula>NOT(ISERROR(SEARCH("SELECT",A32)))</formula>
    </cfRule>
  </conditionalFormatting>
  <conditionalFormatting sqref="A36:XFD36">
    <cfRule type="containsText" dxfId="65" priority="37" operator="containsText" text="SELECT">
      <formula>NOT(ISERROR(SEARCH("SELECT",A36)))</formula>
    </cfRule>
    <cfRule type="containsText" dxfId="64" priority="38" operator="containsText" text="SELECT">
      <formula>NOT(ISERROR(SEARCH("SELECT",A36)))</formula>
    </cfRule>
  </conditionalFormatting>
  <conditionalFormatting sqref="H2">
    <cfRule type="containsText" dxfId="63" priority="39" operator="containsText" text="SELECT">
      <formula>NOT(ISERROR(SEARCH("SELECT",H2)))</formula>
    </cfRule>
    <cfRule type="containsText" dxfId="62" priority="40" operator="containsText" text="SELECT">
      <formula>NOT(ISERROR(SEARCH("SELECT",H2)))</formula>
    </cfRule>
  </conditionalFormatting>
  <conditionalFormatting sqref="J2">
    <cfRule type="containsText" dxfId="61" priority="41" operator="containsText" text="SELECT">
      <formula>NOT(ISERROR(SEARCH("SELECT",J2)))</formula>
    </cfRule>
    <cfRule type="containsText" dxfId="60" priority="42" operator="containsText" text="SELECT">
      <formula>NOT(ISERROR(SEARCH("SELECT",J2)))</formula>
    </cfRule>
  </conditionalFormatting>
  <conditionalFormatting sqref="J8:XFD8">
    <cfRule type="containsText" dxfId="59" priority="12" operator="containsText" text="SELECT">
      <formula>NOT(ISERROR(SEARCH("SELECT",J8)))</formula>
    </cfRule>
  </conditionalFormatting>
  <conditionalFormatting sqref="J11:XFD11">
    <cfRule type="containsText" dxfId="58" priority="10" operator="containsText" text="SELECT">
      <formula>NOT(ISERROR(SEARCH("SELECT",J11)))</formula>
    </cfRule>
  </conditionalFormatting>
  <conditionalFormatting sqref="J14:XFD14">
    <cfRule type="containsText" dxfId="57" priority="8" operator="containsText" text="SELECT">
      <formula>NOT(ISERROR(SEARCH("SELECT",J14)))</formula>
    </cfRule>
  </conditionalFormatting>
  <conditionalFormatting sqref="L2">
    <cfRule type="containsText" dxfId="56" priority="43" operator="containsText" text="SELECT">
      <formula>NOT(ISERROR(SEARCH("SELECT",L2)))</formula>
    </cfRule>
  </conditionalFormatting>
  <conditionalFormatting sqref="N2 L2">
    <cfRule type="containsText" dxfId="55" priority="45" operator="containsText" text="SELECT">
      <formula>NOT(ISERROR(SEARCH("SELECT",L2)))</formula>
    </cfRule>
  </conditionalFormatting>
  <conditionalFormatting sqref="N2">
    <cfRule type="containsText" dxfId="54" priority="44" operator="containsText" text="SELECT">
      <formula>NOT(ISERROR(SEARCH("SELECT",N2)))</formula>
    </cfRule>
  </conditionalFormatting>
  <conditionalFormatting sqref="U17">
    <cfRule type="cellIs" dxfId="53" priority="16" operator="lessThan">
      <formula>0</formula>
    </cfRule>
    <cfRule type="cellIs" dxfId="52" priority="17" operator="greaterThan">
      <formula>0</formula>
    </cfRule>
    <cfRule type="cellIs" dxfId="51" priority="18" operator="greaterThan">
      <formula>0</formula>
    </cfRule>
  </conditionalFormatting>
  <conditionalFormatting sqref="U36">
    <cfRule type="cellIs" dxfId="50" priority="34" operator="lessThan">
      <formula>0</formula>
    </cfRule>
    <cfRule type="cellIs" dxfId="49" priority="36" operator="greaterThan">
      <formula>0</formula>
    </cfRule>
    <cfRule type="cellIs" dxfId="48" priority="35" operator="greaterThan">
      <formula>0</formula>
    </cfRule>
  </conditionalFormatting>
  <conditionalFormatting sqref="A16:XFD16">
    <cfRule type="containsText" dxfId="5" priority="5" operator="containsText" text="SELECT">
      <formula>NOT(ISERROR(SEARCH("SELECT",A16)))</formula>
    </cfRule>
    <cfRule type="containsText" dxfId="4" priority="6" operator="containsText" text="SELECT">
      <formula>NOT(ISERROR(SEARCH("SELECT",A16)))</formula>
    </cfRule>
  </conditionalFormatting>
  <conditionalFormatting sqref="U1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greaterThan">
      <formula>0</formula>
    </cfRule>
  </conditionalFormatting>
  <dataValidations count="1">
    <dataValidation operator="greaterThan" allowBlank="1" showInputMessage="1" showErrorMessage="1" sqref="F36 F16:F17" xr:uid="{FBD5DE87-0E77-2441-A02B-BADFBA508AAE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ED0A35F0-A1DD-A642-B22A-53E8CF915E09}">
            <xm:f>NOT(ISERROR(SEARCH("-",U17)))</xm:f>
            <xm:f>"-"</xm:f>
            <x14:dxf>
              <font>
                <color theme="4"/>
              </font>
            </x14:dxf>
          </x14:cfRule>
          <xm:sqref>U17:V17</xm:sqref>
        </x14:conditionalFormatting>
        <x14:conditionalFormatting xmlns:xm="http://schemas.microsoft.com/office/excel/2006/main">
          <x14:cfRule type="containsText" priority="33" operator="containsText" id="{4ECC03BE-5414-2448-9F27-C26F575C572E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  <x14:conditionalFormatting xmlns:xm="http://schemas.microsoft.com/office/excel/2006/main">
          <x14:cfRule type="containsText" priority="1" operator="containsText" id="{2252E165-EB39-8A41-AAF6-D0B6D0E43A15}">
            <xm:f>NOT(ISERROR(SEARCH("-",U16)))</xm:f>
            <xm:f>"-"</xm:f>
            <x14:dxf>
              <font>
                <color theme="4"/>
              </font>
            </x14:dxf>
          </x14:cfRule>
          <xm:sqref>U16:V16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F7792E2B-8717-E541-BC11-1FBBE4CC5BA3}">
          <x14:formula1>
            <xm:f>datasheet!$F$126:$F$138</xm:f>
          </x14:formula1>
          <xm:sqref>J36 J24</xm:sqref>
        </x14:dataValidation>
        <x14:dataValidation type="list" allowBlank="1" showInputMessage="1" showErrorMessage="1" xr:uid="{46F42049-D49E-934E-AB9F-E9C459074F50}">
          <x14:formula1>
            <xm:f>datasheet!$F$25:$F$31</xm:f>
          </x14:formula1>
          <xm:sqref>H36</xm:sqref>
        </x14:dataValidation>
        <x14:dataValidation type="list" allowBlank="1" showInputMessage="1" showErrorMessage="1" xr:uid="{2973B077-CA5F-124F-85B6-0103A7F13396}">
          <x14:formula1>
            <xm:f>datasheet!$F$37:$F$39</xm:f>
          </x14:formula1>
          <xm:sqref>J32</xm:sqref>
        </x14:dataValidation>
        <x14:dataValidation type="list" allowBlank="1" showInputMessage="1" showErrorMessage="1" xr:uid="{17AEA6FB-D972-8B4D-9DD0-114C934F3B89}">
          <x14:formula1>
            <xm:f>datasheet!$F$53:$F$55</xm:f>
          </x14:formula1>
          <xm:sqref>I32</xm:sqref>
        </x14:dataValidation>
        <x14:dataValidation type="list" allowBlank="1" showInputMessage="1" showErrorMessage="1" xr:uid="{28CA2BBD-AACA-8147-A904-64A74C015C13}">
          <x14:formula1>
            <xm:f>datasheet!$H$6:$H$12</xm:f>
          </x14:formula1>
          <xm:sqref>H32</xm:sqref>
        </x14:dataValidation>
        <x14:dataValidation type="list" allowBlank="1" showInputMessage="1" showErrorMessage="1" xr:uid="{E85CA39E-8277-8E41-8368-002A76682974}">
          <x14:formula1>
            <xm:f>datasheet!$F$6:$F$12</xm:f>
          </x14:formula1>
          <xm:sqref>G32</xm:sqref>
        </x14:dataValidation>
        <x14:dataValidation type="list" allowBlank="1" showInputMessage="1" showErrorMessage="1" xr:uid="{3D270DB2-3253-A949-A66C-19C6C5AD85FE}">
          <x14:formula1>
            <xm:f>datasheet!$E$25:$E$31</xm:f>
          </x14:formula1>
          <xm:sqref>E32</xm:sqref>
        </x14:dataValidation>
        <x14:dataValidation type="list" allowBlank="1" showInputMessage="1" showErrorMessage="1" xr:uid="{AB201F44-1501-9D49-9FBF-1C438649F5E1}">
          <x14:formula1>
            <xm:f>datasheet!$J$74:$J$80</xm:f>
          </x14:formula1>
          <xm:sqref>C32</xm:sqref>
        </x14:dataValidation>
        <x14:dataValidation type="list" allowBlank="1" showInputMessage="1" showErrorMessage="1" xr:uid="{497FD0F4-CF38-1042-A512-3AD8329DE966}">
          <x14:formula1>
            <xm:f>datasheet!$J$59:$J$71</xm:f>
          </x14:formula1>
          <xm:sqref>A32</xm:sqref>
        </x14:dataValidation>
        <x14:dataValidation type="list" allowBlank="1" showInputMessage="1" showErrorMessage="1" xr:uid="{9B4D4671-F34F-1649-858C-5CE97B4D23F2}">
          <x14:formula1>
            <xm:f>datasheet!$E$51:$E$82</xm:f>
          </x14:formula1>
          <xm:sqref>B32 D32</xm:sqref>
        </x14:dataValidation>
        <x14:dataValidation type="list" allowBlank="1" showInputMessage="1" showErrorMessage="1" xr:uid="{34BDEE66-0A07-0042-88DB-97811FF29E1D}">
          <x14:formula1>
            <xm:f>datasheet!$F$66:$F$70</xm:f>
          </x14:formula1>
          <xm:sqref>S32</xm:sqref>
        </x14:dataValidation>
        <x14:dataValidation type="list" allowBlank="1" showInputMessage="1" showErrorMessage="1" xr:uid="{2BD21406-EBC4-0643-AF8C-0A7FD9955F07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3C3C24ED-8BBF-4541-9A65-E77A0ACE1604}">
          <x14:formula1>
            <xm:f>datasheet!$F$111:$F$123</xm:f>
          </x14:formula1>
          <xm:sqref>K32</xm:sqref>
        </x14:dataValidation>
        <x14:dataValidation type="list" allowBlank="1" showInputMessage="1" showErrorMessage="1" xr:uid="{37F355D3-9864-4A47-ADE8-11DBFFF3B635}">
          <x14:formula1>
            <xm:f>datasheet!$E$51:$E$66</xm:f>
          </x14:formula1>
          <xm:sqref>R32</xm:sqref>
        </x14:dataValidation>
        <x14:dataValidation type="list" allowBlank="1" showInputMessage="1" showErrorMessage="1" xr:uid="{6323CA11-43FB-534D-A9A1-3275B5841EF2}">
          <x14:formula1>
            <xm:f>datasheet!$F$126:$F$127</xm:f>
          </x14:formula1>
          <xm:sqref>J5</xm:sqref>
        </x14:dataValidation>
        <x14:dataValidation type="list" allowBlank="1" showInputMessage="1" showErrorMessage="1" xr:uid="{DC075664-9ABC-884C-8D6D-EC4DFBB676E7}">
          <x14:formula1>
            <xm:f>datasheet!$F$84:$F$85</xm:f>
          </x14:formula1>
          <xm:sqref>J8</xm:sqref>
        </x14:dataValidation>
        <x14:dataValidation type="list" allowBlank="1" showInputMessage="1" showErrorMessage="1" xr:uid="{16F23966-5812-2D45-9EB4-B2D619A771EE}">
          <x14:formula1>
            <xm:f>datasheet!$F$88:$F$89</xm:f>
          </x14:formula1>
          <xm:sqref>J11</xm:sqref>
        </x14:dataValidation>
        <x14:dataValidation type="list" allowBlank="1" showInputMessage="1" showErrorMessage="1" xr:uid="{D734172E-C07F-FE41-B058-900AC47CE99E}">
          <x14:formula1>
            <xm:f>datasheet!$F$92:$F$93</xm:f>
          </x14:formula1>
          <xm:sqref>J14</xm:sqref>
        </x14:dataValidation>
        <x14:dataValidation type="list" allowBlank="1" showInputMessage="1" showErrorMessage="1" xr:uid="{A1BF9103-6190-594B-87F7-6C006070FF19}">
          <x14:formula1>
            <xm:f>datasheet!$I$88:$I$149</xm:f>
          </x14:formula1>
          <xm:sqref>L5 L8 L11 L14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DA4A-2D41-C94B-AC0A-E90532A72BE8}">
  <dimension ref="A1:X36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E9" sqref="E9"/>
    </sheetView>
  </sheetViews>
  <sheetFormatPr baseColWidth="10" defaultRowHeight="18" thickTop="1" thickBottom="1" x14ac:dyDescent="0.25"/>
  <cols>
    <col min="1" max="1" width="10.5" style="103" customWidth="1"/>
    <col min="2" max="2" width="9.33203125" style="103" bestFit="1" customWidth="1"/>
    <col min="3" max="3" width="12.1640625" style="103" customWidth="1"/>
    <col min="4" max="4" width="10" style="103" customWidth="1"/>
    <col min="5" max="5" width="12" style="102" customWidth="1"/>
    <col min="6" max="6" width="10.33203125" style="103" customWidth="1"/>
    <col min="7" max="7" width="7.5" style="103" customWidth="1"/>
    <col min="8" max="8" width="10" style="103" bestFit="1" customWidth="1"/>
    <col min="9" max="9" width="7.33203125" style="103" customWidth="1"/>
    <col min="10" max="10" width="10.5" style="103" customWidth="1"/>
    <col min="11" max="11" width="7.5" style="103" bestFit="1" customWidth="1"/>
    <col min="12" max="12" width="11.1640625" style="103" bestFit="1" customWidth="1"/>
    <col min="13" max="13" width="7.1640625" style="103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99"/>
      <c r="M1" s="98"/>
      <c r="N1" s="135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36"/>
      <c r="I2" s="116"/>
      <c r="J2" s="136"/>
      <c r="K2" s="116"/>
      <c r="L2" s="136"/>
      <c r="M2" s="116"/>
      <c r="N2" s="13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B3" s="146"/>
      <c r="D3" s="146"/>
      <c r="F3" s="146"/>
      <c r="H3" s="161" t="s">
        <v>101</v>
      </c>
      <c r="I3" s="157" t="s">
        <v>54</v>
      </c>
      <c r="J3" s="161" t="s">
        <v>85</v>
      </c>
      <c r="K3" s="157" t="s">
        <v>54</v>
      </c>
      <c r="L3" s="160" t="s">
        <v>111</v>
      </c>
      <c r="M3" s="158" t="s">
        <v>54</v>
      </c>
      <c r="N3" s="160" t="s">
        <v>112</v>
      </c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6" spans="1:24" s="123" customFormat="1" ht="58" customHeight="1" thickTop="1" thickBot="1" x14ac:dyDescent="0.25">
      <c r="A6" s="153" t="s">
        <v>110</v>
      </c>
      <c r="B6" s="153" t="s">
        <v>110</v>
      </c>
      <c r="C6" s="154" t="s">
        <v>110</v>
      </c>
      <c r="D6" s="154" t="s">
        <v>110</v>
      </c>
      <c r="E6" s="154" t="s">
        <v>110</v>
      </c>
      <c r="F6" s="154" t="s">
        <v>110</v>
      </c>
      <c r="G6" s="154" t="s">
        <v>110</v>
      </c>
      <c r="H6" s="155">
        <v>15000</v>
      </c>
      <c r="I6" s="99" t="s">
        <v>108</v>
      </c>
      <c r="J6" s="159" t="s">
        <v>109</v>
      </c>
      <c r="K6" s="99" t="s">
        <v>108</v>
      </c>
      <c r="L6" s="112" t="s">
        <v>74</v>
      </c>
      <c r="M6" s="99" t="s">
        <v>108</v>
      </c>
      <c r="N6" s="155">
        <v>4</v>
      </c>
      <c r="O6" s="154" t="s">
        <v>110</v>
      </c>
      <c r="P6" s="154" t="s">
        <v>110</v>
      </c>
      <c r="Q6" s="154" t="s">
        <v>110</v>
      </c>
      <c r="R6" s="154" t="s">
        <v>110</v>
      </c>
      <c r="S6" s="154" t="s">
        <v>110</v>
      </c>
      <c r="T6" s="154" t="s">
        <v>110</v>
      </c>
      <c r="U6" s="154" t="s">
        <v>110</v>
      </c>
      <c r="V6" s="154" t="s">
        <v>110</v>
      </c>
      <c r="W6" s="112" t="s">
        <v>100</v>
      </c>
      <c r="X6" s="112"/>
    </row>
    <row r="9" spans="1:24" s="123" customFormat="1" ht="58" customHeight="1" thickTop="1" thickBot="1" x14ac:dyDescent="0.25">
      <c r="A9" s="153" t="s">
        <v>110</v>
      </c>
      <c r="B9" s="153" t="s">
        <v>110</v>
      </c>
      <c r="C9" s="154" t="s">
        <v>110</v>
      </c>
      <c r="D9" s="154" t="s">
        <v>110</v>
      </c>
      <c r="E9" s="154" t="s">
        <v>110</v>
      </c>
      <c r="F9" s="154" t="s">
        <v>110</v>
      </c>
      <c r="G9" s="154" t="s">
        <v>110</v>
      </c>
      <c r="H9" s="156" t="s">
        <v>72</v>
      </c>
      <c r="I9" s="99" t="s">
        <v>108</v>
      </c>
      <c r="J9" s="112" t="s">
        <v>109</v>
      </c>
      <c r="K9" s="99" t="s">
        <v>108</v>
      </c>
      <c r="L9" s="112" t="s">
        <v>74</v>
      </c>
      <c r="M9" s="99" t="s">
        <v>108</v>
      </c>
      <c r="N9" s="155">
        <v>4</v>
      </c>
      <c r="O9" s="154" t="s">
        <v>110</v>
      </c>
      <c r="P9" s="154" t="s">
        <v>110</v>
      </c>
      <c r="Q9" s="154" t="s">
        <v>110</v>
      </c>
      <c r="R9" s="154" t="s">
        <v>110</v>
      </c>
      <c r="S9" s="154" t="s">
        <v>110</v>
      </c>
      <c r="T9" s="154" t="s">
        <v>110</v>
      </c>
      <c r="U9" s="154" t="s">
        <v>110</v>
      </c>
      <c r="V9" s="154" t="s">
        <v>110</v>
      </c>
      <c r="W9" s="112" t="s">
        <v>100</v>
      </c>
      <c r="X9" s="112"/>
    </row>
    <row r="12" spans="1:24" s="123" customFormat="1" ht="58" customHeight="1" thickTop="1" thickBot="1" x14ac:dyDescent="0.25">
      <c r="A12" s="153" t="s">
        <v>110</v>
      </c>
      <c r="B12" s="153" t="s">
        <v>110</v>
      </c>
      <c r="C12" s="154" t="s">
        <v>110</v>
      </c>
      <c r="D12" s="154" t="s">
        <v>110</v>
      </c>
      <c r="E12" s="154" t="s">
        <v>110</v>
      </c>
      <c r="F12" s="154" t="s">
        <v>110</v>
      </c>
      <c r="G12" s="154" t="s">
        <v>110</v>
      </c>
      <c r="H12" s="156" t="s">
        <v>72</v>
      </c>
      <c r="I12" s="99" t="s">
        <v>108</v>
      </c>
      <c r="J12" s="112" t="s">
        <v>109</v>
      </c>
      <c r="K12" s="99" t="s">
        <v>108</v>
      </c>
      <c r="L12" s="112" t="s">
        <v>74</v>
      </c>
      <c r="M12" s="99" t="s">
        <v>108</v>
      </c>
      <c r="N12" s="155">
        <v>4</v>
      </c>
      <c r="O12" s="154" t="s">
        <v>110</v>
      </c>
      <c r="P12" s="154" t="s">
        <v>110</v>
      </c>
      <c r="Q12" s="154" t="s">
        <v>110</v>
      </c>
      <c r="R12" s="154" t="s">
        <v>110</v>
      </c>
      <c r="S12" s="154" t="s">
        <v>110</v>
      </c>
      <c r="T12" s="154" t="s">
        <v>110</v>
      </c>
      <c r="U12" s="154" t="s">
        <v>110</v>
      </c>
      <c r="V12" s="154" t="s">
        <v>110</v>
      </c>
      <c r="W12" s="112" t="s">
        <v>100</v>
      </c>
      <c r="X12" s="112"/>
    </row>
    <row r="15" spans="1:24" s="123" customFormat="1" ht="58" customHeight="1" thickTop="1" thickBot="1" x14ac:dyDescent="0.25">
      <c r="A15" s="153" t="s">
        <v>110</v>
      </c>
      <c r="B15" s="153" t="s">
        <v>110</v>
      </c>
      <c r="C15" s="154" t="s">
        <v>110</v>
      </c>
      <c r="D15" s="154" t="s">
        <v>110</v>
      </c>
      <c r="E15" s="154" t="s">
        <v>110</v>
      </c>
      <c r="F15" s="154" t="s">
        <v>110</v>
      </c>
      <c r="G15" s="154" t="s">
        <v>110</v>
      </c>
      <c r="H15" s="156" t="s">
        <v>72</v>
      </c>
      <c r="I15" s="99" t="s">
        <v>108</v>
      </c>
      <c r="J15" s="112" t="s">
        <v>109</v>
      </c>
      <c r="K15" s="99" t="s">
        <v>108</v>
      </c>
      <c r="L15" s="112" t="s">
        <v>74</v>
      </c>
      <c r="M15" s="99" t="s">
        <v>108</v>
      </c>
      <c r="N15" s="155">
        <v>4</v>
      </c>
      <c r="O15" s="154" t="s">
        <v>110</v>
      </c>
      <c r="P15" s="154" t="s">
        <v>110</v>
      </c>
      <c r="Q15" s="154" t="s">
        <v>110</v>
      </c>
      <c r="R15" s="154" t="s">
        <v>110</v>
      </c>
      <c r="S15" s="154" t="s">
        <v>110</v>
      </c>
      <c r="T15" s="154" t="s">
        <v>110</v>
      </c>
      <c r="U15" s="154" t="s">
        <v>110</v>
      </c>
      <c r="V15" s="154" t="s">
        <v>110</v>
      </c>
      <c r="W15" s="112" t="s">
        <v>100</v>
      </c>
      <c r="X15" s="112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  <row r="36" spans="1:24" s="131" customFormat="1" ht="56" customHeight="1" thickTop="1" thickBot="1" x14ac:dyDescent="0.25">
      <c r="A36" s="134"/>
      <c r="B36" s="128"/>
      <c r="C36" s="128"/>
      <c r="D36" s="128"/>
      <c r="E36" s="128"/>
      <c r="F36" s="129"/>
      <c r="G36" s="128"/>
      <c r="H36" s="130">
        <v>15000</v>
      </c>
      <c r="I36" s="134" t="s">
        <v>108</v>
      </c>
      <c r="J36" s="128">
        <v>0.25</v>
      </c>
      <c r="K36" s="134" t="s">
        <v>108</v>
      </c>
      <c r="L36" s="128">
        <v>1.2</v>
      </c>
      <c r="M36" s="134" t="s">
        <v>108</v>
      </c>
      <c r="N36" s="152">
        <v>3.25</v>
      </c>
      <c r="O36" s="128"/>
      <c r="P36" s="128"/>
      <c r="Q36" s="128"/>
      <c r="R36" s="128"/>
      <c r="S36" s="128"/>
      <c r="T36" s="128"/>
      <c r="U36" s="128"/>
      <c r="V36" s="128"/>
      <c r="W36" s="130">
        <v>15600</v>
      </c>
      <c r="X36" s="128"/>
    </row>
  </sheetData>
  <conditionalFormatting sqref="A6">
    <cfRule type="containsText" dxfId="45" priority="11" operator="containsText" text="SELECT">
      <formula>NOT(ISERROR(SEARCH("SELECT",A6)))</formula>
    </cfRule>
  </conditionalFormatting>
  <conditionalFormatting sqref="A9">
    <cfRule type="containsText" dxfId="44" priority="8" operator="containsText" text="SELECT">
      <formula>NOT(ISERROR(SEARCH("SELECT",A9)))</formula>
    </cfRule>
  </conditionalFormatting>
  <conditionalFormatting sqref="A12">
    <cfRule type="containsText" dxfId="43" priority="5" operator="containsText" text="SELECT">
      <formula>NOT(ISERROR(SEARCH("SELECT",A12)))</formula>
    </cfRule>
  </conditionalFormatting>
  <conditionalFormatting sqref="A15">
    <cfRule type="containsText" dxfId="42" priority="2" operator="containsText" text="SELECT">
      <formula>NOT(ISERROR(SEARCH("SELECT",A15)))</formula>
    </cfRule>
  </conditionalFormatting>
  <conditionalFormatting sqref="A32">
    <cfRule type="containsText" dxfId="41" priority="27" operator="containsText" text="SELECT">
      <formula>NOT(ISERROR(SEARCH("SELECT",A32)))</formula>
    </cfRule>
  </conditionalFormatting>
  <conditionalFormatting sqref="A6:XFD6">
    <cfRule type="containsText" dxfId="40" priority="10" operator="containsText" text="SELECT">
      <formula>NOT(ISERROR(SEARCH("SELECT",A6)))</formula>
    </cfRule>
    <cfRule type="containsText" dxfId="39" priority="12" operator="containsText" text="SELECT">
      <formula>NOT(ISERROR(SEARCH("SELECT",A6)))</formula>
    </cfRule>
  </conditionalFormatting>
  <conditionalFormatting sqref="A9:XFD9">
    <cfRule type="containsText" dxfId="38" priority="7" operator="containsText" text="SELECT">
      <formula>NOT(ISERROR(SEARCH("SELECT",A9)))</formula>
    </cfRule>
    <cfRule type="containsText" dxfId="37" priority="9" operator="containsText" text="SELECT">
      <formula>NOT(ISERROR(SEARCH("SELECT",A9)))</formula>
    </cfRule>
  </conditionalFormatting>
  <conditionalFormatting sqref="A12:XFD12">
    <cfRule type="containsText" dxfId="36" priority="4" operator="containsText" text="SELECT">
      <formula>NOT(ISERROR(SEARCH("SELECT",A12)))</formula>
    </cfRule>
    <cfRule type="containsText" dxfId="35" priority="6" operator="containsText" text="SELECT">
      <formula>NOT(ISERROR(SEARCH("SELECT",A12)))</formula>
    </cfRule>
  </conditionalFormatting>
  <conditionalFormatting sqref="A15:XFD15">
    <cfRule type="containsText" dxfId="34" priority="1" operator="containsText" text="SELECT">
      <formula>NOT(ISERROR(SEARCH("SELECT",A15)))</formula>
    </cfRule>
    <cfRule type="containsText" dxfId="33" priority="3" operator="containsText" text="SELECT">
      <formula>NOT(ISERROR(SEARCH("SELECT",A15)))</formula>
    </cfRule>
  </conditionalFormatting>
  <conditionalFormatting sqref="A32:XFD32">
    <cfRule type="containsText" dxfId="32" priority="28" operator="containsText" text="SELECT">
      <formula>NOT(ISERROR(SEARCH("SELECT",A32)))</formula>
    </cfRule>
    <cfRule type="containsText" dxfId="31" priority="26" operator="containsText" text="SELECT">
      <formula>NOT(ISERROR(SEARCH("SELECT",A32)))</formula>
    </cfRule>
  </conditionalFormatting>
  <conditionalFormatting sqref="A36:XFD36">
    <cfRule type="containsText" dxfId="30" priority="17" operator="containsText" text="SELECT">
      <formula>NOT(ISERROR(SEARCH("SELECT",A36)))</formula>
    </cfRule>
    <cfRule type="containsText" dxfId="29" priority="18" operator="containsText" text="SELECT">
      <formula>NOT(ISERROR(SEARCH("SELECT",A36)))</formula>
    </cfRule>
  </conditionalFormatting>
  <conditionalFormatting sqref="H2">
    <cfRule type="containsText" dxfId="28" priority="19" operator="containsText" text="SELECT">
      <formula>NOT(ISERROR(SEARCH("SELECT",H2)))</formula>
    </cfRule>
    <cfRule type="containsText" dxfId="27" priority="20" operator="containsText" text="SELECT">
      <formula>NOT(ISERROR(SEARCH("SELECT",H2)))</formula>
    </cfRule>
  </conditionalFormatting>
  <conditionalFormatting sqref="J2">
    <cfRule type="containsText" dxfId="26" priority="21" operator="containsText" text="SELECT">
      <formula>NOT(ISERROR(SEARCH("SELECT",J2)))</formula>
    </cfRule>
    <cfRule type="containsText" dxfId="25" priority="22" operator="containsText" text="SELECT">
      <formula>NOT(ISERROR(SEARCH("SELECT",J2)))</formula>
    </cfRule>
  </conditionalFormatting>
  <conditionalFormatting sqref="L2">
    <cfRule type="containsText" dxfId="24" priority="23" operator="containsText" text="SELECT">
      <formula>NOT(ISERROR(SEARCH("SELECT",L2)))</formula>
    </cfRule>
  </conditionalFormatting>
  <conditionalFormatting sqref="N2 L2">
    <cfRule type="containsText" dxfId="23" priority="25" operator="containsText" text="SELECT">
      <formula>NOT(ISERROR(SEARCH("SELECT",L2)))</formula>
    </cfRule>
  </conditionalFormatting>
  <conditionalFormatting sqref="N2">
    <cfRule type="containsText" dxfId="22" priority="24" operator="containsText" text="SELECT">
      <formula>NOT(ISERROR(SEARCH("SELECT",N2)))</formula>
    </cfRule>
  </conditionalFormatting>
  <conditionalFormatting sqref="U36">
    <cfRule type="cellIs" dxfId="21" priority="14" operator="lessThan">
      <formula>0</formula>
    </cfRule>
    <cfRule type="cellIs" dxfId="20" priority="16" operator="greaterThan">
      <formula>0</formula>
    </cfRule>
    <cfRule type="cellIs" dxfId="19" priority="15" operator="greaterThan">
      <formula>0</formula>
    </cfRule>
  </conditionalFormatting>
  <dataValidations count="1">
    <dataValidation operator="greaterThan" allowBlank="1" showInputMessage="1" showErrorMessage="1" sqref="F36" xr:uid="{BABA1C79-038C-CC45-B289-F832BFE87F12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A81C55DA-A4EC-F546-9B0F-6BAEA8F223A5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5513C470-3672-A24E-98A0-3E7BB71FF891}">
          <x14:formula1>
            <xm:f>datasheet!$F$126:$F$138</xm:f>
          </x14:formula1>
          <xm:sqref>J36 J6 J9 J12 J15</xm:sqref>
        </x14:dataValidation>
        <x14:dataValidation type="list" allowBlank="1" showInputMessage="1" showErrorMessage="1" xr:uid="{7014D0C4-BFB7-FB4A-8194-92A8F77AAB26}">
          <x14:formula1>
            <xm:f>datasheet!$F$25:$F$31</xm:f>
          </x14:formula1>
          <xm:sqref>H36 H6</xm:sqref>
        </x14:dataValidation>
        <x14:dataValidation type="list" allowBlank="1" showInputMessage="1" showErrorMessage="1" xr:uid="{7905CC9E-F296-F946-AE18-1D8ECBB93D38}">
          <x14:formula1>
            <xm:f>datasheet!$F$37:$F$39</xm:f>
          </x14:formula1>
          <xm:sqref>J32</xm:sqref>
        </x14:dataValidation>
        <x14:dataValidation type="list" allowBlank="1" showInputMessage="1" showErrorMessage="1" xr:uid="{80228528-99AB-594C-A682-0D5EF1D918CA}">
          <x14:formula1>
            <xm:f>datasheet!$F$53:$F$55</xm:f>
          </x14:formula1>
          <xm:sqref>I32</xm:sqref>
        </x14:dataValidation>
        <x14:dataValidation type="list" allowBlank="1" showInputMessage="1" showErrorMessage="1" xr:uid="{237901E1-733A-784C-9C6A-F973131A1A16}">
          <x14:formula1>
            <xm:f>datasheet!$H$6:$H$12</xm:f>
          </x14:formula1>
          <xm:sqref>H32</xm:sqref>
        </x14:dataValidation>
        <x14:dataValidation type="list" allowBlank="1" showInputMessage="1" showErrorMessage="1" xr:uid="{27120D2A-D61D-F74B-BA87-81FCBD197ACC}">
          <x14:formula1>
            <xm:f>datasheet!$F$6:$F$12</xm:f>
          </x14:formula1>
          <xm:sqref>G32</xm:sqref>
        </x14:dataValidation>
        <x14:dataValidation type="list" allowBlank="1" showInputMessage="1" showErrorMessage="1" xr:uid="{6E69C709-6FB7-C240-B8EB-95319416D888}">
          <x14:formula1>
            <xm:f>datasheet!$E$25:$E$31</xm:f>
          </x14:formula1>
          <xm:sqref>E32</xm:sqref>
        </x14:dataValidation>
        <x14:dataValidation type="list" allowBlank="1" showInputMessage="1" showErrorMessage="1" xr:uid="{A0AA8AA6-283F-C647-A77E-07061C67862D}">
          <x14:formula1>
            <xm:f>datasheet!$J$74:$J$80</xm:f>
          </x14:formula1>
          <xm:sqref>C32</xm:sqref>
        </x14:dataValidation>
        <x14:dataValidation type="list" allowBlank="1" showInputMessage="1" showErrorMessage="1" xr:uid="{F6053D7F-D2C2-7749-9FFB-EF729808D4E3}">
          <x14:formula1>
            <xm:f>datasheet!$J$59:$J$71</xm:f>
          </x14:formula1>
          <xm:sqref>A32</xm:sqref>
        </x14:dataValidation>
        <x14:dataValidation type="list" allowBlank="1" showInputMessage="1" showErrorMessage="1" xr:uid="{EF98B96D-EDA1-4649-A291-FBFF77CDFFBC}">
          <x14:formula1>
            <xm:f>datasheet!$E$51:$E$82</xm:f>
          </x14:formula1>
          <xm:sqref>B32 D32</xm:sqref>
        </x14:dataValidation>
        <x14:dataValidation type="list" allowBlank="1" showInputMessage="1" showErrorMessage="1" xr:uid="{DAABAC20-CDB5-AC47-BD40-BEFFEEBAABDA}">
          <x14:formula1>
            <xm:f>datasheet!$F$66:$F$70</xm:f>
          </x14:formula1>
          <xm:sqref>S32</xm:sqref>
        </x14:dataValidation>
        <x14:dataValidation type="list" allowBlank="1" showInputMessage="1" showErrorMessage="1" xr:uid="{0A034417-BB69-544E-A2C1-8D0F31856B25}">
          <x14:formula1>
            <xm:f>datasheet!$I$88:$I$151</xm:f>
          </x14:formula1>
          <xm:sqref>N32 L36 L6 L9 L12 L15</xm:sqref>
        </x14:dataValidation>
        <x14:dataValidation type="list" allowBlank="1" showInputMessage="1" showErrorMessage="1" xr:uid="{1E61A1E2-B4F3-FA4E-8657-6E1C68EA057C}">
          <x14:formula1>
            <xm:f>datasheet!$F$111:$F$123</xm:f>
          </x14:formula1>
          <xm:sqref>K32</xm:sqref>
        </x14:dataValidation>
        <x14:dataValidation type="list" allowBlank="1" showInputMessage="1" showErrorMessage="1" xr:uid="{09FC0864-9D98-6449-BBCA-9FE4C05F8220}">
          <x14:formula1>
            <xm:f>datasheet!$E$51:$E$66</xm:f>
          </x14:formula1>
          <xm:sqref>R32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AAB6-CEA2-5D42-B9C6-C23EF9399D5E}">
  <dimension ref="A9:L60"/>
  <sheetViews>
    <sheetView topLeftCell="A21" workbookViewId="0">
      <selection activeCell="L62" sqref="L62"/>
    </sheetView>
  </sheetViews>
  <sheetFormatPr baseColWidth="10" defaultRowHeight="16" x14ac:dyDescent="0.2"/>
  <cols>
    <col min="1" max="1" width="17" style="1" customWidth="1"/>
    <col min="2" max="2" width="10.83203125" style="10"/>
    <col min="3" max="3" width="10.83203125" style="9"/>
    <col min="5" max="5" width="8.1640625" style="1" bestFit="1" customWidth="1"/>
    <col min="9" max="9" width="10.83203125" style="1"/>
    <col min="11" max="11" width="10.83203125" style="6"/>
    <col min="12" max="12" width="10.83203125" style="1"/>
  </cols>
  <sheetData>
    <row r="9" spans="4:9" x14ac:dyDescent="0.2">
      <c r="I9" s="1" t="s">
        <v>13</v>
      </c>
    </row>
    <row r="11" spans="4:9" x14ac:dyDescent="0.2">
      <c r="I11" s="1" t="s">
        <v>14</v>
      </c>
    </row>
    <row r="12" spans="4:9" x14ac:dyDescent="0.2">
      <c r="D12" s="1" t="s">
        <v>9</v>
      </c>
      <c r="I12" s="1" t="s">
        <v>15</v>
      </c>
    </row>
    <row r="13" spans="4:9" x14ac:dyDescent="0.2">
      <c r="D13" s="1" t="s">
        <v>10</v>
      </c>
      <c r="I13" s="1" t="s">
        <v>16</v>
      </c>
    </row>
    <row r="15" spans="4:9" x14ac:dyDescent="0.2">
      <c r="I15" s="1" t="s">
        <v>17</v>
      </c>
    </row>
    <row r="16" spans="4:9" x14ac:dyDescent="0.2">
      <c r="I16" s="1" t="s">
        <v>18</v>
      </c>
    </row>
    <row r="17" spans="2:12" x14ac:dyDescent="0.2">
      <c r="E17" s="1" t="s">
        <v>11</v>
      </c>
    </row>
    <row r="18" spans="2:12" x14ac:dyDescent="0.2">
      <c r="E18" s="1" t="s">
        <v>12</v>
      </c>
    </row>
    <row r="20" spans="2:12" x14ac:dyDescent="0.2">
      <c r="I20" s="3" t="s">
        <v>19</v>
      </c>
    </row>
    <row r="21" spans="2:12" x14ac:dyDescent="0.2">
      <c r="I21" s="3" t="s">
        <v>20</v>
      </c>
      <c r="L21" s="1">
        <v>0</v>
      </c>
    </row>
    <row r="22" spans="2:12" x14ac:dyDescent="0.2">
      <c r="L22" s="1">
        <v>1</v>
      </c>
    </row>
    <row r="23" spans="2:12" x14ac:dyDescent="0.2">
      <c r="I23" s="4">
        <v>1</v>
      </c>
      <c r="L23" s="1">
        <v>2</v>
      </c>
    </row>
    <row r="24" spans="2:12" x14ac:dyDescent="0.2">
      <c r="I24" s="5">
        <v>0</v>
      </c>
      <c r="L24" s="1">
        <v>3</v>
      </c>
    </row>
    <row r="25" spans="2:12" x14ac:dyDescent="0.2">
      <c r="I25" s="5">
        <v>2.5000000000000001E-3</v>
      </c>
      <c r="L25" s="1">
        <v>4</v>
      </c>
    </row>
    <row r="26" spans="2:12" x14ac:dyDescent="0.2">
      <c r="L26" s="1">
        <v>5</v>
      </c>
    </row>
    <row r="27" spans="2:12" x14ac:dyDescent="0.2">
      <c r="L27" s="1">
        <v>6</v>
      </c>
    </row>
    <row r="28" spans="2:12" x14ac:dyDescent="0.2">
      <c r="B28" s="10">
        <v>100000</v>
      </c>
      <c r="C28" s="9">
        <v>5.0000000000000001E-3</v>
      </c>
      <c r="I28" s="1">
        <v>1</v>
      </c>
      <c r="J28" t="s">
        <v>11</v>
      </c>
      <c r="L28" s="1">
        <v>7</v>
      </c>
    </row>
    <row r="29" spans="2:12" x14ac:dyDescent="0.2">
      <c r="C29" s="9">
        <v>2.5000000000000001E-3</v>
      </c>
      <c r="I29" s="1">
        <v>0.5</v>
      </c>
      <c r="L29" s="1">
        <v>8</v>
      </c>
    </row>
    <row r="30" spans="2:12" x14ac:dyDescent="0.2">
      <c r="C30" s="9">
        <v>0.01</v>
      </c>
      <c r="I30" s="1">
        <v>0.25</v>
      </c>
      <c r="L30" s="1">
        <v>9</v>
      </c>
    </row>
    <row r="31" spans="2:12" x14ac:dyDescent="0.2">
      <c r="L31" s="1">
        <v>10</v>
      </c>
    </row>
    <row r="32" spans="2:12" x14ac:dyDescent="0.2">
      <c r="L32" s="1">
        <v>11</v>
      </c>
    </row>
    <row r="33" spans="1:12" x14ac:dyDescent="0.2">
      <c r="I33" s="1" t="s">
        <v>21</v>
      </c>
      <c r="L33" s="1">
        <v>12</v>
      </c>
    </row>
    <row r="34" spans="1:12" x14ac:dyDescent="0.2">
      <c r="A34" s="1" t="s">
        <v>22</v>
      </c>
      <c r="B34" s="10" t="s">
        <v>29</v>
      </c>
      <c r="I34" s="1" t="s">
        <v>12</v>
      </c>
      <c r="L34" s="1">
        <v>13</v>
      </c>
    </row>
    <row r="35" spans="1:12" x14ac:dyDescent="0.2">
      <c r="A35" s="7" t="s">
        <v>25</v>
      </c>
      <c r="B35" s="10" t="s">
        <v>30</v>
      </c>
      <c r="L35" s="1">
        <v>14</v>
      </c>
    </row>
    <row r="36" spans="1:12" x14ac:dyDescent="0.2">
      <c r="A36" s="8" t="s">
        <v>26</v>
      </c>
      <c r="B36" s="10" t="s">
        <v>31</v>
      </c>
      <c r="L36" s="1">
        <v>15</v>
      </c>
    </row>
    <row r="37" spans="1:12" x14ac:dyDescent="0.2">
      <c r="A37" s="1" t="s">
        <v>23</v>
      </c>
      <c r="B37" s="10" t="s">
        <v>32</v>
      </c>
      <c r="I37" s="1">
        <v>3</v>
      </c>
      <c r="L37" s="1">
        <v>16</v>
      </c>
    </row>
    <row r="38" spans="1:12" x14ac:dyDescent="0.2">
      <c r="A38" s="1" t="s">
        <v>28</v>
      </c>
      <c r="B38" s="10" t="s">
        <v>33</v>
      </c>
      <c r="I38" s="1">
        <v>4</v>
      </c>
      <c r="L38" s="1">
        <v>17</v>
      </c>
    </row>
    <row r="39" spans="1:12" x14ac:dyDescent="0.2">
      <c r="B39" s="10" t="s">
        <v>39</v>
      </c>
      <c r="D39">
        <f>C28*B28</f>
        <v>500</v>
      </c>
      <c r="I39" s="1">
        <v>5</v>
      </c>
      <c r="L39" s="1">
        <v>18</v>
      </c>
    </row>
    <row r="40" spans="1:12" x14ac:dyDescent="0.2">
      <c r="B40" s="10" t="s">
        <v>40</v>
      </c>
      <c r="I40" s="1">
        <v>6</v>
      </c>
      <c r="L40" s="1">
        <v>19</v>
      </c>
    </row>
    <row r="41" spans="1:12" x14ac:dyDescent="0.2">
      <c r="B41" s="10" t="s">
        <v>35</v>
      </c>
      <c r="I41" s="1">
        <v>7</v>
      </c>
      <c r="L41" s="1">
        <v>20</v>
      </c>
    </row>
    <row r="42" spans="1:12" x14ac:dyDescent="0.2">
      <c r="B42" s="10" t="s">
        <v>36</v>
      </c>
      <c r="I42" s="1">
        <v>8</v>
      </c>
      <c r="L42" s="1">
        <v>21</v>
      </c>
    </row>
    <row r="43" spans="1:12" x14ac:dyDescent="0.2">
      <c r="B43" s="10" t="s">
        <v>37</v>
      </c>
      <c r="I43" s="1">
        <v>9</v>
      </c>
      <c r="L43" s="1">
        <v>22</v>
      </c>
    </row>
    <row r="44" spans="1:12" x14ac:dyDescent="0.2">
      <c r="B44" s="10" t="s">
        <v>38</v>
      </c>
      <c r="I44" s="1">
        <v>10</v>
      </c>
      <c r="L44" s="1">
        <v>23</v>
      </c>
    </row>
    <row r="45" spans="1:12" x14ac:dyDescent="0.2">
      <c r="I45" s="1">
        <v>11</v>
      </c>
      <c r="L45" s="1">
        <v>24</v>
      </c>
    </row>
    <row r="46" spans="1:12" x14ac:dyDescent="0.2">
      <c r="I46" s="1">
        <v>12</v>
      </c>
      <c r="L46" s="1">
        <v>25</v>
      </c>
    </row>
    <row r="47" spans="1:12" x14ac:dyDescent="0.2">
      <c r="I47" s="1">
        <v>13</v>
      </c>
      <c r="L47" s="1">
        <v>26</v>
      </c>
    </row>
    <row r="48" spans="1:12" x14ac:dyDescent="0.2">
      <c r="B48" s="10" t="s">
        <v>43</v>
      </c>
      <c r="L48" s="1">
        <v>27</v>
      </c>
    </row>
    <row r="49" spans="2:12" x14ac:dyDescent="0.2">
      <c r="B49" s="10" t="s">
        <v>41</v>
      </c>
      <c r="L49" s="1">
        <v>28</v>
      </c>
    </row>
    <row r="50" spans="2:12" x14ac:dyDescent="0.2">
      <c r="B50" s="10" t="s">
        <v>42</v>
      </c>
      <c r="L50" s="1">
        <v>29</v>
      </c>
    </row>
    <row r="51" spans="2:12" x14ac:dyDescent="0.2">
      <c r="B51" s="10" t="s">
        <v>44</v>
      </c>
      <c r="L51" s="1">
        <v>30</v>
      </c>
    </row>
    <row r="52" spans="2:12" x14ac:dyDescent="0.2">
      <c r="B52" s="10" t="s">
        <v>45</v>
      </c>
      <c r="L52" s="1">
        <v>31</v>
      </c>
    </row>
    <row r="53" spans="2:12" x14ac:dyDescent="0.2">
      <c r="B53" s="10" t="s">
        <v>48</v>
      </c>
    </row>
    <row r="54" spans="2:12" x14ac:dyDescent="0.2">
      <c r="B54" s="10" t="s">
        <v>46</v>
      </c>
    </row>
    <row r="55" spans="2:12" x14ac:dyDescent="0.2">
      <c r="B55" s="10" t="s">
        <v>47</v>
      </c>
    </row>
    <row r="56" spans="2:12" x14ac:dyDescent="0.2">
      <c r="B56" s="10" t="s">
        <v>49</v>
      </c>
    </row>
    <row r="59" spans="2:12" x14ac:dyDescent="0.2">
      <c r="B59" s="10" t="s">
        <v>19</v>
      </c>
    </row>
    <row r="60" spans="2:12" x14ac:dyDescent="0.2">
      <c r="B60" s="10" t="s">
        <v>20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87AC-119C-CA49-884B-9CA582C749C6}">
  <dimension ref="A1:X33"/>
  <sheetViews>
    <sheetView zoomScale="130" zoomScaleNormal="130" workbookViewId="0">
      <pane xSplit="21" ySplit="3" topLeftCell="V4" activePane="bottomRight" state="frozen"/>
      <selection pane="topRight" activeCell="V1" sqref="V1"/>
      <selection pane="bottomLeft" activeCell="A4" sqref="A4"/>
      <selection pane="bottomRight" activeCell="B6" sqref="B6"/>
    </sheetView>
  </sheetViews>
  <sheetFormatPr baseColWidth="10" defaultRowHeight="18" thickTop="1" thickBottom="1" x14ac:dyDescent="0.25"/>
  <cols>
    <col min="1" max="1" width="10.83203125" style="103"/>
    <col min="2" max="2" width="19.8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7" width="5.83203125" style="103" customWidth="1"/>
    <col min="8" max="8" width="4.33203125" style="103" customWidth="1"/>
    <col min="9" max="9" width="3.33203125" style="103" customWidth="1"/>
    <col min="10" max="10" width="10.6640625" style="103" customWidth="1"/>
    <col min="11" max="11" width="7.5" style="138" bestFit="1" customWidth="1"/>
    <col min="12" max="12" width="9.33203125" style="143" bestFit="1" customWidth="1"/>
    <col min="13" max="13" width="8.1640625" style="140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33.5" style="103" customWidth="1"/>
    <col min="22" max="22" width="17.33203125" style="103" customWidth="1"/>
    <col min="23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135" t="s">
        <v>103</v>
      </c>
      <c r="K1" s="98"/>
      <c r="L1" s="141"/>
      <c r="M1" s="98"/>
      <c r="N1" s="135" t="s">
        <v>104</v>
      </c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36" t="s">
        <v>74</v>
      </c>
      <c r="K2" s="116"/>
      <c r="L2" s="142"/>
      <c r="M2" s="116"/>
      <c r="N2" s="136" t="s">
        <v>74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7" customHeight="1" thickTop="1" thickBot="1" x14ac:dyDescent="0.25">
      <c r="A3" s="145" t="s">
        <v>8</v>
      </c>
      <c r="B3" s="145" t="s">
        <v>105</v>
      </c>
      <c r="C3" s="146"/>
      <c r="D3" s="146"/>
      <c r="E3" s="146"/>
      <c r="F3" s="146"/>
      <c r="G3" s="145"/>
      <c r="H3" s="145"/>
      <c r="I3" s="145"/>
      <c r="J3" s="145"/>
      <c r="K3" s="145"/>
      <c r="L3" s="151" t="s">
        <v>106</v>
      </c>
      <c r="M3" s="145"/>
      <c r="N3" s="145"/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4" spans="1:24" s="105" customFormat="1" thickTop="1" thickBot="1" x14ac:dyDescent="0.25">
      <c r="E4" s="114"/>
      <c r="K4" s="137"/>
      <c r="L4" s="143"/>
      <c r="M4" s="139"/>
    </row>
    <row r="6" spans="1:24" s="123" customFormat="1" ht="35" customHeight="1" thickTop="1" thickBot="1" x14ac:dyDescent="0.25">
      <c r="A6" s="112" t="s">
        <v>64</v>
      </c>
      <c r="B6" s="122">
        <v>1</v>
      </c>
      <c r="C6" s="112"/>
      <c r="D6" s="112"/>
      <c r="E6" s="112"/>
      <c r="F6" s="112"/>
      <c r="G6" s="112"/>
      <c r="H6" s="112"/>
      <c r="I6" s="112"/>
      <c r="J6" s="112"/>
      <c r="K6" s="112"/>
      <c r="L6" s="144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 t="s">
        <v>100</v>
      </c>
      <c r="X6" s="112"/>
    </row>
    <row r="33" spans="1:24" s="123" customFormat="1" ht="35" customHeight="1" thickTop="1" thickBot="1" x14ac:dyDescent="0.25">
      <c r="A33" s="112" t="s">
        <v>64</v>
      </c>
      <c r="B33" s="122">
        <v>2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44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 t="s">
        <v>100</v>
      </c>
      <c r="X33" s="112"/>
    </row>
  </sheetData>
  <conditionalFormatting sqref="A6">
    <cfRule type="containsText" dxfId="480" priority="11" operator="containsText" text="SELECT">
      <formula>NOT(ISERROR(SEARCH("SELECT",A6)))</formula>
    </cfRule>
  </conditionalFormatting>
  <conditionalFormatting sqref="A33">
    <cfRule type="containsText" dxfId="479" priority="8" operator="containsText" text="SELECT">
      <formula>NOT(ISERROR(SEARCH("SELECT",A33)))</formula>
    </cfRule>
  </conditionalFormatting>
  <conditionalFormatting sqref="A6:XFD6">
    <cfRule type="containsText" dxfId="478" priority="10" operator="containsText" text="SELECT">
      <formula>NOT(ISERROR(SEARCH("SELECT",A6)))</formula>
    </cfRule>
    <cfRule type="containsText" dxfId="477" priority="12" operator="containsText" text="SELECT">
      <formula>NOT(ISERROR(SEARCH("SELECT",A6)))</formula>
    </cfRule>
  </conditionalFormatting>
  <conditionalFormatting sqref="A33:XFD33">
    <cfRule type="containsText" dxfId="476" priority="7" operator="containsText" text="SELECT">
      <formula>NOT(ISERROR(SEARCH("SELECT",A33)))</formula>
    </cfRule>
    <cfRule type="containsText" dxfId="475" priority="9" operator="containsText" text="SELECT">
      <formula>NOT(ISERROR(SEARCH("SELECT",A33)))</formula>
    </cfRule>
  </conditionalFormatting>
  <conditionalFormatting sqref="J2">
    <cfRule type="containsText" dxfId="474" priority="1" operator="containsText" text="SELECT">
      <formula>NOT(ISERROR(SEARCH("SELECT",J2)))</formula>
    </cfRule>
    <cfRule type="containsText" dxfId="473" priority="2" operator="containsText" text="SELECT">
      <formula>NOT(ISERROR(SEARCH("SELECT",J2)))</formula>
    </cfRule>
  </conditionalFormatting>
  <conditionalFormatting sqref="L2 N2">
    <cfRule type="containsText" dxfId="472" priority="15" operator="containsText" text="SELECT">
      <formula>NOT(ISERROR(SEARCH("SELECT",L2)))</formula>
    </cfRule>
  </conditionalFormatting>
  <conditionalFormatting sqref="L2">
    <cfRule type="containsText" dxfId="471" priority="14" operator="containsText" text="SELECT">
      <formula>NOT(ISERROR(SEARCH("SELECT",L2)))</formula>
    </cfRule>
  </conditionalFormatting>
  <conditionalFormatting sqref="N2">
    <cfRule type="containsText" dxfId="470" priority="13" operator="containsText" text="SELECT">
      <formula>NOT(ISERROR(SEARCH("SELECT",N2)))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2060BFC-7B4A-DD42-8E62-844BEDB7B76E}">
          <x14:formula1>
            <xm:f>datasheet!$J$59:$J$71</xm:f>
          </x14:formula1>
          <xm:sqref>A6 A33</xm:sqref>
        </x14:dataValidation>
        <x14:dataValidation type="list" allowBlank="1" showInputMessage="1" showErrorMessage="1" xr:uid="{8F5E5C03-AE18-B249-8EF0-8C8A2DC75104}">
          <x14:formula1>
            <xm:f>datasheet!$E$51:$E$82</xm:f>
          </x14:formula1>
          <xm:sqref>B33 B6</xm:sqref>
        </x14:dataValidation>
        <x14:dataValidation type="list" allowBlank="1" showInputMessage="1" showErrorMessage="1" xr:uid="{A90E5928-9787-BD47-AB80-3713F8AEA7E0}">
          <x14:formula1>
            <xm:f>datasheet!$J$83:$J$90</xm:f>
          </x14:formula1>
          <xm:sqref>J2</xm:sqref>
        </x14:dataValidation>
        <x14:dataValidation type="list" allowBlank="1" showInputMessage="1" showErrorMessage="1" xr:uid="{FEDB7B54-2FD6-F642-BBB3-69A359339582}">
          <x14:formula1>
            <xm:f>datasheet!$F$66:$F$70</xm:f>
          </x14:formula1>
          <xm:sqref>S6 S33</xm:sqref>
        </x14:dataValidation>
        <x14:dataValidation type="list" allowBlank="1" showInputMessage="1" showErrorMessage="1" xr:uid="{9D86FC8A-D485-6F4D-BCF2-A8F2E426C1A7}">
          <x14:formula1>
            <xm:f>datasheet!$E$51:$E$66</xm:f>
          </x14:formula1>
          <xm:sqref>R6 R33</xm:sqref>
        </x14:dataValidation>
        <x14:dataValidation type="list" allowBlank="1" showInputMessage="1" showErrorMessage="1" xr:uid="{BC225EDE-5898-D645-959C-D47C57B93F6E}">
          <x14:formula1>
            <xm:f>datasheet!$F$25:$F$31</xm:f>
          </x14:formula1>
          <xm:sqref>N2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83FF-0968-9744-B714-1E27CFE5AB1F}">
  <dimension ref="A1:X36"/>
  <sheetViews>
    <sheetView zoomScale="130" zoomScaleNormal="130" workbookViewId="0">
      <pane xSplit="21" ySplit="16" topLeftCell="V17" activePane="bottomRight" state="frozen"/>
      <selection pane="topRight" activeCell="V1" sqref="V1"/>
      <selection pane="bottomLeft" activeCell="A17" sqref="A17"/>
      <selection pane="bottomRight" activeCell="E11" sqref="E11"/>
    </sheetView>
  </sheetViews>
  <sheetFormatPr baseColWidth="10" defaultRowHeight="18" thickTop="1" thickBottom="1" x14ac:dyDescent="0.25"/>
  <cols>
    <col min="1" max="1" width="10.5" style="103" customWidth="1"/>
    <col min="2" max="2" width="9.33203125" style="103" bestFit="1" customWidth="1"/>
    <col min="3" max="3" width="12.1640625" style="103" customWidth="1"/>
    <col min="4" max="4" width="10" style="103" customWidth="1"/>
    <col min="5" max="5" width="12" style="102" customWidth="1"/>
    <col min="6" max="6" width="10.33203125" style="103" customWidth="1"/>
    <col min="7" max="7" width="7.5" style="103" customWidth="1"/>
    <col min="8" max="8" width="10" style="103" bestFit="1" customWidth="1"/>
    <col min="9" max="9" width="7.33203125" style="103" customWidth="1"/>
    <col min="10" max="10" width="10.5" style="103" customWidth="1"/>
    <col min="11" max="11" width="7.5" style="103" bestFit="1" customWidth="1"/>
    <col min="12" max="12" width="11.1640625" style="103" bestFit="1" customWidth="1"/>
    <col min="13" max="13" width="7.1640625" style="103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21.5" style="103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99"/>
      <c r="M1" s="98"/>
      <c r="N1" s="135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36"/>
      <c r="I2" s="116"/>
      <c r="J2" s="136"/>
      <c r="K2" s="116"/>
      <c r="L2" s="136"/>
      <c r="M2" s="116"/>
      <c r="N2" s="13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B3" s="146"/>
      <c r="D3" s="146"/>
      <c r="F3" s="146"/>
      <c r="H3" s="161" t="s">
        <v>101</v>
      </c>
      <c r="I3" s="157" t="s">
        <v>54</v>
      </c>
      <c r="J3" s="161" t="s">
        <v>85</v>
      </c>
      <c r="K3" s="157" t="s">
        <v>54</v>
      </c>
      <c r="L3" s="160" t="s">
        <v>26</v>
      </c>
      <c r="M3" s="158" t="s">
        <v>54</v>
      </c>
      <c r="N3" s="160" t="s">
        <v>107</v>
      </c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4" spans="1:24" s="183" customFormat="1" ht="17" thickTop="1" x14ac:dyDescent="0.2">
      <c r="E4" s="184"/>
    </row>
    <row r="5" spans="1:24" s="123" customFormat="1" ht="58" customHeight="1" x14ac:dyDescent="0.2">
      <c r="A5" s="153" t="s">
        <v>110</v>
      </c>
      <c r="B5" s="153" t="s">
        <v>110</v>
      </c>
      <c r="C5" s="154" t="s">
        <v>110</v>
      </c>
      <c r="D5" s="154" t="s">
        <v>110</v>
      </c>
      <c r="E5" s="154" t="s">
        <v>110</v>
      </c>
      <c r="F5" s="154" t="s">
        <v>110</v>
      </c>
      <c r="G5" s="154" t="s">
        <v>110</v>
      </c>
      <c r="H5" s="168">
        <v>6000</v>
      </c>
      <c r="I5" s="99" t="s">
        <v>108</v>
      </c>
      <c r="J5" s="219" t="s">
        <v>109</v>
      </c>
      <c r="K5" s="99" t="s">
        <v>108</v>
      </c>
      <c r="L5" s="219" t="s">
        <v>74</v>
      </c>
      <c r="M5" s="99" t="s">
        <v>108</v>
      </c>
      <c r="N5" s="155" t="str">
        <f>IF(AND(J5="YOUR RISK",L5="SELECT"),"EMPTY",IF(AND(J5="YOUR RISK"),"EMPTY",IF(AND(L5="SELECT"),"EMPTY",IF(AND(J5=0.25,L5=0.5),3,IF(AND(J5=0.25,L5=0.6),2.5,IF(AND(J5=0.25,L5=0.7),2.14,IF(AND(J5=0.25,L5=0.8),1.87,IF(AND(J5=0.25,L5=0.9),1.66,IF(AND(J5=0.25,L5=1),1.5,IF(AND(J5=0.25,L5=1.1),1.36,IF(AND(J5=0.25,L5=1.2),1.25,IF(AND(J5=0.25,L5=1.3),1.15,IF(AND(J5=0.25,L5=1.4),1.07,IF(AND(J5=0.25,L5=1.5),1,IF(AND(J5=0.25,L5=1.6),0.93,IF(AND(J5=0.25,L5=1.7),0.88,IF(AND(J5=0.25,L5=1.8),0.83,IF(AND(J5=0.25,L5=1.9),0.78,IF(AND(J5=0.25,L5=2),0.75,IF(AND(J5=0.25,L5=2.1),0.71,IF(AND(J5=0.25,L5=2.2),0.68,IF(AND(J5=0.25,L5=2.3),0.65,IF(AND(J5=0.25,L5=2.4),0.62,IF(AND(J5=0.25,L5=2.5),0.6,IF(AND(J5=0.25,L5=2.6),0.57,IF(AND(J5=0.25,L5=2.7),0.55,IF(AND(J5=0.25,L5=2.8),0.53,IF(AND(J5=0.25,L5=2.9),0.51,IF(AND(J5=0.25,L5=3),0.5,IF(AND(J5=0.25,L5=3.1),0.48,IF(AND(J5=0.25,L5=3.2),0.46,IF(AND(J5=0.25,L5=3.3),0.45,IF(AND(J5=0.25,L5=3.4),0.44,IF(AND(J5=0.25,L5=3.5),0.42,IF(AND(J5=0.25,L5=3.6),0.41,IF(AND(J5=0.25,L5=3.7),40,IF(AND(J5=0.25,L5=3.8),0.39,IF(AND(J5=0.25,L5=3.9),0.38,IF(AND(J5=0.25,L5=4),0.37,IF(AND(J5=0.25,L5=4.1),0.36,IF(AND(J5=0.25,L5=4.2),0.35,IF(AND(J5=0.25,L5=4.3),0.34,IF(AND(J5=0.25,L5=4.4),0.34,IF(AND(J5=0.25,L5=4.5),0.33,IF(AND(J5=0.25,L5=4.6),0.32,IF(AND(J5=0.25,L5=4.7),0.31,IF(AND(J5=0.25,L5=4.8),0.31,IF(AND(J5=0.25,L5=4.9),0.3,IF(AND(J5=0.25,L5=5),0.3,IF(AND(J5=0.25,L5=5.1),0.29,IF(AND(J5=0.25,L5=5.2),0.28,IF(AND(J5=0.25,L5=5.3),0.28,IF(AND(J5=0.25,L5=5.4),0.27,IF(AND(J5=0.25,L5=5.5),0.27,IF(AND(J5=0.25,L5=5.6),0.26,IF(AND(J5=0.25,L5=5.7),0.26,IF(AND(J5=0.25,L5=5.8),0.25,IF(AND(J5=0.25,L5=5.9),0.25,IF(AND(J5=0.25,L5=6),0.25,IF(AND(J5=0.25,L5=6.1),0.24,IF(AND(J5=0.25,L5=0.62),0.24,IF(AND(J5=0.25,L5=6.3),0.23,IF(AND(J5=0.25,L5=6.4),0.23,IF(AND(J5=0.25,L5=6.5),0.23))))))))))))))))))))))))))))))))))))))))))))))))))))))))))))))))</f>
        <v>EMPTY</v>
      </c>
      <c r="O5" s="154" t="s">
        <v>110</v>
      </c>
      <c r="P5" s="154" t="s">
        <v>110</v>
      </c>
      <c r="Q5" s="154" t="s">
        <v>110</v>
      </c>
      <c r="R5" s="154" t="s">
        <v>110</v>
      </c>
      <c r="S5" s="154" t="s">
        <v>110</v>
      </c>
      <c r="T5" s="154" t="s">
        <v>110</v>
      </c>
      <c r="U5" s="154" t="s">
        <v>110</v>
      </c>
      <c r="V5" s="154" t="s">
        <v>110</v>
      </c>
      <c r="W5" s="112" t="s">
        <v>100</v>
      </c>
      <c r="X5" s="112"/>
    </row>
    <row r="6" spans="1:24" s="105" customFormat="1" ht="17" thickBot="1" x14ac:dyDescent="0.25">
      <c r="E6" s="114"/>
    </row>
    <row r="7" spans="1:24" s="183" customFormat="1" ht="17" thickTop="1" x14ac:dyDescent="0.2">
      <c r="E7" s="184"/>
    </row>
    <row r="8" spans="1:24" s="123" customFormat="1" ht="58" customHeight="1" x14ac:dyDescent="0.2">
      <c r="A8" s="153" t="s">
        <v>110</v>
      </c>
      <c r="B8" s="153" t="s">
        <v>110</v>
      </c>
      <c r="C8" s="154" t="s">
        <v>110</v>
      </c>
      <c r="D8" s="154" t="s">
        <v>110</v>
      </c>
      <c r="E8" s="154" t="s">
        <v>110</v>
      </c>
      <c r="F8" s="154" t="s">
        <v>110</v>
      </c>
      <c r="G8" s="154" t="s">
        <v>110</v>
      </c>
      <c r="H8" s="156" t="s">
        <v>72</v>
      </c>
      <c r="I8" s="99" t="s">
        <v>108</v>
      </c>
      <c r="J8" s="219" t="s">
        <v>109</v>
      </c>
      <c r="K8" s="99" t="s">
        <v>108</v>
      </c>
      <c r="L8" s="219" t="s">
        <v>74</v>
      </c>
      <c r="M8" s="99" t="s">
        <v>108</v>
      </c>
      <c r="N8" s="155" t="str">
        <f>IF(AND(J8="YOUR RISK",L8="SELECT"),"EMPTY",IF(AND(J8="YOUR RISK"),"EMPTY",IF(AND(L8="SELECT"),"EMPTY",IF(AND(J8=0.5,L8=0.5),6,IF(AND(J8=0.5,L8=0.6),6,IF(AND(J8=0.5,L8=0.7),4.28,IF(AND(J8=0.5,L8=0.8),3.75,IF(AND(J8=0.5,L8=0.9),3.33,IF(AND(J8=0.5,L8=1),3,IF(AND(J8=0.5,L8=1,1),2.72,IF(AND(J8=0.5,L8=1.2),2.5,IF(AND(J8=0.5,L8=1.3),2.3,IF(AND(J8=0.5,L8=1.4),2.14,IF(AND(J8=0.5,L8=1.5),2,IF(AND(J8=0.5,L8=1.6),1.87,IF(AND(J8=0.5,L8=1.7),1.76,IF(AND(J8=0.5,L8=1.8),1.66,IF(AND(J8=0.5,L8=1.9),1.57,IF(AND(J8=0.5,L8=2),1.5,IF(AND(J8=0.5,L8=2.1),1.42,IF(AND(J8=0.5,L8=2.2),1.36,IF(AND(J8=0.5,L8=2.3),1.3,IF(AND(J8=0.5,L8=2.4),1.25,IF(AND(J8=0.5,L8=2.5),1.2,IF(AND(J8=0.5,L8=2.6),1.15,IF(AND(J8=0.5,L8=2.7),1.11,IF(AND(J8=0.5,L8=2.8),1.07,IF(AND(J8=0.5,L8=2.9),1.03,IF(AND(J8=0.5,L8=3),1,IF(AND(J8=0.5,L8=3.1),0.96,IF(AND(J8=0.5,L8=3.2),0.93,IF(AND(J8=0.5,L8=3.3),0.9,IF(AND(J8=0.5,L8=3.4),0.88,IF(AND(J8=0.5,L8=3.5),0.85,IF(AND(J8=0.5,L8=3.6),0.83,IF(AND(J8=0.5,L8=3.7),0.81,IF(AND(J8=0.5,L8=3.8),0.78,IF(AND(J8=0.5,L8=3.9),0.76,IF(AND(J8=0.5,L8=4),0.73,IF(AND(J8=0.5,L8=4.1),0.73,IF(AND(J8=0.5,L8=4.2),0.71,IF(AND(J8=0.5,L8=4.3),0.69,IF(AND(J8=0.5,L8=4.4),0.68,IF(AND(J8=0.5,L8=4.5),0.66,IF(AND(J8=0.5,L8=4.6),0.65,IF(AND(J8=0.5,L8=4.7),0.63,IF(AND(J8=0.5,L8=4.8),0.62,IF(AND(J8=0.5,L8=4.9),0.61,IF(AND(J8=0.5,L8=5),0.6,IF(AND(J8=0.5,L8=5.1),0.58,IF(AND(J8=0.5,L8=5.2),0.57,IF(AND(J8=0.5,L8=5.3),0.53,IF(AND(J8=0.5,L8=5.4),0.55,IF(AND(J8=0.5,L8=5.5),0.54,IF(AND(J8=0.5,L8=5.6),0.53,IF(AND(J8=0.5,L8=5.7),0.52,IF(AND(J8=0.5,L8=5.8),0.51,IF(AND(J8=0.5,L8=5.9),0.5,IF(AND(J8=0.5,L8=6),0.5,IF(AND(J8=0.5,L8=6.1),0.49,IF(AND(J8=0.5,L8=6.2),0.48,IF(AND(J8=0.5,L8=6.3),0.47,IF(AND(J8=0.5,L8=6.4),0.46,IF(AND(J8=0.5,L8=6.5),0.46))))))))))))))))))))))))))))))))))))))))))))))))))))))))))))))))</f>
        <v>EMPTY</v>
      </c>
      <c r="O8" s="154" t="s">
        <v>110</v>
      </c>
      <c r="P8" s="154" t="s">
        <v>110</v>
      </c>
      <c r="Q8" s="154" t="s">
        <v>110</v>
      </c>
      <c r="R8" s="154" t="s">
        <v>110</v>
      </c>
      <c r="S8" s="154" t="s">
        <v>110</v>
      </c>
      <c r="T8" s="154" t="s">
        <v>110</v>
      </c>
      <c r="U8" s="154" t="s">
        <v>110</v>
      </c>
      <c r="V8" s="154" t="s">
        <v>110</v>
      </c>
      <c r="W8" s="112" t="s">
        <v>100</v>
      </c>
      <c r="X8" s="112"/>
    </row>
    <row r="9" spans="1:24" s="105" customFormat="1" ht="17" thickBot="1" x14ac:dyDescent="0.25">
      <c r="E9" s="114"/>
    </row>
    <row r="10" spans="1:24" s="183" customFormat="1" ht="17" thickTop="1" x14ac:dyDescent="0.2">
      <c r="E10" s="184"/>
    </row>
    <row r="11" spans="1:24" s="123" customFormat="1" ht="58" customHeight="1" x14ac:dyDescent="0.2">
      <c r="A11" s="153" t="s">
        <v>110</v>
      </c>
      <c r="B11" s="153" t="s">
        <v>110</v>
      </c>
      <c r="C11" s="154" t="s">
        <v>110</v>
      </c>
      <c r="D11" s="154" t="s">
        <v>110</v>
      </c>
      <c r="E11" s="154" t="s">
        <v>110</v>
      </c>
      <c r="F11" s="154" t="s">
        <v>110</v>
      </c>
      <c r="G11" s="154" t="s">
        <v>110</v>
      </c>
      <c r="H11" s="156" t="s">
        <v>72</v>
      </c>
      <c r="I11" s="99" t="s">
        <v>108</v>
      </c>
      <c r="J11" s="219" t="s">
        <v>109</v>
      </c>
      <c r="K11" s="99" t="s">
        <v>108</v>
      </c>
      <c r="L11" s="219" t="s">
        <v>74</v>
      </c>
      <c r="M11" s="99" t="s">
        <v>108</v>
      </c>
      <c r="N11" s="155" t="str">
        <f>IF(AND(J11="YOUR RISK",L11="SELECT"),"EMPTY",IF(AND(J11="YOUR RISK"),"EMPTY",IF(AND(L11="SELECT"),"EMPTY",IF(AND(J11=0.75,L11=0.5),9,IF(AND(J11=0.75,L11=0.6),7.5,IF(AND(J11=0.75,L11=0.7),6.42,IF(AND(J11=0.75,L11=0.8),5.6,IF(AND(J11=0.75,L11=0.9),5,IF(AND(J11=0.75,L11=1),4.5,IF(AND(J11=0.75,L11=1.1),4.09,IF(AND(J11=0.75,L11=1.2),3.75,IF(AND(J11=0.75,L11=1.3),3.46,IF(AND(J11=0.75,L11=1.4),3.21,IF(AND(J11=0.75,L11=1.5),3,IF(AND(J11=0.75,L11=1.6),2.81,IF(AND(J11=0.75,L11=1.7),2.64,IF(AND(J11=0.75,L11=1.8),2.5,IF(AND(J11=0.75,L11=1.9),2.36,IF(AND(J11=0.75,L11=2),2.25,IF(AND(J11=0.75,L11=2.1),2.14,IF(AND(J11=0.75,L11=2.2),2.04,IF(AND(J11=0.75,L11=2.3),1.95,IF(AND(J11=0.75,L11=2.4),1.87,IF(AND(J11=0.75,L11=2.5),1.8,IF(AND(J11=0.75,L11=2.6),1.73,IF(AND(J11=0.75,L11=2.7),1.66,IF(AND(J11=0.75,L11=2.8),1.6,IF(AND(J11=0.75,L11=2.9),1.55,IF(AND(J11=0.75,L11=3),1.5,IF(AND(J11=0.75,L11=3.1),1.45,IF(AND(J11=0.75,L11=3.2),1.4,IF(AND(J11=0.75,L11=3.3),1.36,IF(AND(J11=0.75,L11=3.4),1.32,IF(AND(J11=0.75,L11=3.5),1.28,IF(AND(J11=0.75,L11=3.6),1.25,IF(AND(J11=0.75,L11=3.7),1.21,IF(AND(J11=0.75,L11=3.8),1.18,IF(AND(J11=0.75,L11=3.9),1.15,IF(AND(J11=0.75,L11=4),1.12,IF(AND(J11=0.75,L11=4.1),1.09,IF(AND(J11=0.75,L11=4.2),1.07,IF(AND(J11=0.75,L11=4.3),1.04,IF(AND(J11=0.75,L11=4.4),1.02,IF(AND(J11=0.75,L11=4.5),1,IF(AND(J11=0.75,L11=4.6),0.97,IF(AND(J11=0.75,L11=4.7),0.95,IF(AND(J11=0.75,L11=4.8),0.93,IF(AND(J11=0.75,L11=4.9),0.91,IF(AND(J11=0.75,L11=5),0.9,IF(AND(J11=0.75,L11=5.1),0.88,IF(AND(J11=0.75,L11=5.2),0.86,IF(AND(J11=0.75,L11=5.3),0.84,IF(AND(J11=0.75,L11=5.4),0.83,IF(AND(J11=0.75,L11=5.5),0.81,IF(AND(J11=0.75,L11=5.6),0.8,IF(AND(J11=0.75,L11=5.7),0.78,IF(AND(J11=0.75,L11=5.8),0.77,IF(AND(J11=0.75,L11=5.9),0.76,IF(AND(J11=0.75,L11=6),0.75,IF(AND(J11=0.75,L11=6.1),0.73,IF(AND(J11=0.75,L11=6.2),0.72,IF(AND(J11=0.75,L11=6.3),0.71,IF(AND(J11=0.75,L11=6.4),0.7,IF(AND(J11=0.75,L11=6.5),0.69))))))))))))))))))))))))))))))))))))))))))))))))))))))))))))))))</f>
        <v>EMPTY</v>
      </c>
      <c r="O11" s="154" t="s">
        <v>110</v>
      </c>
      <c r="P11" s="154" t="s">
        <v>110</v>
      </c>
      <c r="Q11" s="154" t="s">
        <v>110</v>
      </c>
      <c r="R11" s="154" t="s">
        <v>110</v>
      </c>
      <c r="S11" s="154" t="s">
        <v>110</v>
      </c>
      <c r="T11" s="154" t="s">
        <v>110</v>
      </c>
      <c r="U11" s="154" t="s">
        <v>110</v>
      </c>
      <c r="V11" s="154" t="s">
        <v>110</v>
      </c>
      <c r="W11" s="112" t="s">
        <v>100</v>
      </c>
      <c r="X11" s="112"/>
    </row>
    <row r="12" spans="1:24" s="105" customFormat="1" ht="17" thickBot="1" x14ac:dyDescent="0.25">
      <c r="E12" s="114"/>
    </row>
    <row r="13" spans="1:24" s="183" customFormat="1" ht="17" thickTop="1" x14ac:dyDescent="0.2">
      <c r="E13" s="184"/>
    </row>
    <row r="14" spans="1:24" s="123" customFormat="1" ht="58" customHeight="1" x14ac:dyDescent="0.2">
      <c r="A14" s="153" t="s">
        <v>110</v>
      </c>
      <c r="B14" s="153" t="s">
        <v>110</v>
      </c>
      <c r="C14" s="154" t="s">
        <v>110</v>
      </c>
      <c r="D14" s="154" t="s">
        <v>110</v>
      </c>
      <c r="E14" s="154" t="s">
        <v>110</v>
      </c>
      <c r="F14" s="154" t="s">
        <v>110</v>
      </c>
      <c r="G14" s="154" t="s">
        <v>110</v>
      </c>
      <c r="H14" s="156" t="s">
        <v>72</v>
      </c>
      <c r="I14" s="99" t="s">
        <v>108</v>
      </c>
      <c r="J14" s="219">
        <v>1</v>
      </c>
      <c r="K14" s="99" t="s">
        <v>108</v>
      </c>
      <c r="L14" s="219">
        <v>0.5</v>
      </c>
      <c r="M14" s="99" t="s">
        <v>108</v>
      </c>
      <c r="N14" s="155">
        <f>IF(AND(J14="YOUR RISK",L14="SELECT"),"EMPTY",IF(AND(J14="YOUR RISK"),"EMPTY",IF(AND(L14="SELECT"),"EMPTY",IF(AND(J14=1,L14=0.5),12,IF(AND(J14=1,L14=0.6),10,IF(AND(J14=1,L14=0.7),8.57,IF(AND(J14=1,L14=0.8),7.5,IF(AND(J14=1,L14=0.9),6.66,IF(AND(J14=1,L14=1),6,IF(AND(J14=1,L14=1.1),5.45,IF(AND(J14=1,L14=1.2),5,IF(AND(J14=1,L14=1.3),4.61,IF(AND(J14=1,L14=1.4),4.28,IF(AND(J14=1,L14=1.5),4,IF(AND(J14=1,L14=1.6),3.75,IF(AND(J14=1,L14=1.7),3.52,IF(AND(J14=1,L14=1.8),3.33,IF(AND(J14=1,L14=1.9),3.15,IF(AND(J14=1,L14=2),3,IF(AND(J14=1,L14=2.1),2.85,IF(AND(J14=1,L14=2.2),2.72,IF(AND(J14=1,L14=2.3),2.6,IF(AND(J14=1,L14=2.4),2.5,IF(AND(J14=1,L14=2.5),2.4,IF(AND(J14=1,L14=2.6),2.3,IF(AND(J14=1,L14=2.7),2.22,IF(AND(J14=1,L14=2.8),2.14,IF(AND(J14=1,L14=2.9),2.06,IF(AND(J14=1,L14=3),2,IF(AND(J14=1,L14=3.1),1.93,IF(AND(J14=1,L14=3.2),1.87,IF(AND(J14=1,L14=3.3),1.81,IF(AND(J14=1,L14=3.4),1.76,IF(AND(J14=1,L14=3.5),1.71,IF(AND(J14=1,L14=3.6),1.66,IF(AND(J14=1,L14=3.7),1.62,IF(AND(J14=1,L14=3.8),1.57,IF(AND(J14=1,L14=3.9),1.53,IF(AND(J14=1,L14=4),1.5,IF(AND(J14=1,L14=4.1),1.46,IF(AND(J14=1,L14=4.2),1.42,IF(AND(J14=1,L14=4.3),1.39,IF(AND(J14=1,L14=4.4),1.36,IF(AND(J14=1,L14=4.5),1.33,IF(AND(J14=1,L14=4.6),1.3,IF(AND(J14=1,L14=4.7),1.27,IF(AND(J14=1,L14=4.8),1.25,IF(AND(J14=1,L14=4.9),1.22,IF(AND(J14=1,L14=5),1.2,IF(AND(J14=1,L14=5.1),1.17,IF(AND(J14=1,L14=5.2),1.15,IF(AND(J14=1,L14=5.3),1.13,IF(AND(J14=1,L14=5.4),1.11,IF(AND(J14=1,L14=5.5),1.09,IF(AND(J14=1,L14=5.6),1.07,IF(AND(J14=1,L14=5.7),1.05,IF(AND(J14=1,L14=5.8),1.03,IF(AND(J14=1,L14=5.9),1.01,IF(AND(J14=1,L14=6),1,IF(AND(J14=1,L14=6.1),0.98,IF(AND(J14=1,L14=6.2),0.96,IF(AND(J14=1,L14=6.3),0.95,IF(AND(J14=1,L14=6.4),0.93,IF(AND(J14=1,L14=6.5),0.92))))))))))))))))))))))))))))))))))))))))))))))))))))))))))))))))</f>
        <v>12</v>
      </c>
      <c r="O14" s="154" t="s">
        <v>110</v>
      </c>
      <c r="P14" s="154" t="s">
        <v>110</v>
      </c>
      <c r="Q14" s="154" t="s">
        <v>110</v>
      </c>
      <c r="R14" s="154" t="s">
        <v>110</v>
      </c>
      <c r="S14" s="154" t="s">
        <v>110</v>
      </c>
      <c r="T14" s="154" t="s">
        <v>110</v>
      </c>
      <c r="U14" s="154" t="s">
        <v>110</v>
      </c>
      <c r="V14" s="154" t="s">
        <v>110</v>
      </c>
      <c r="W14" s="112" t="s">
        <v>100</v>
      </c>
      <c r="X14" s="112"/>
    </row>
    <row r="15" spans="1:24" s="185" customFormat="1" ht="16" x14ac:dyDescent="0.2">
      <c r="E15" s="186"/>
    </row>
    <row r="16" spans="1:24" s="212" customFormat="1" ht="59" customHeight="1" x14ac:dyDescent="0.2">
      <c r="A16" s="207"/>
      <c r="B16" s="208"/>
      <c r="C16" s="208"/>
      <c r="D16" s="208"/>
      <c r="E16" s="208"/>
      <c r="F16" s="209"/>
      <c r="G16" s="208"/>
      <c r="H16" s="210"/>
      <c r="I16" s="207"/>
      <c r="J16" s="208"/>
      <c r="K16" s="207"/>
      <c r="L16" s="208"/>
      <c r="M16" s="207"/>
      <c r="N16" s="211"/>
      <c r="O16" s="208"/>
      <c r="P16" s="208"/>
      <c r="Q16" s="208"/>
      <c r="R16" s="208"/>
      <c r="S16" s="208"/>
      <c r="T16" s="208"/>
      <c r="U16" s="208"/>
      <c r="V16" s="208"/>
      <c r="W16" s="210">
        <v>15600</v>
      </c>
      <c r="X16" s="208"/>
    </row>
    <row r="17" spans="1:24" s="198" customFormat="1" ht="33" customHeight="1" x14ac:dyDescent="0.2">
      <c r="A17" s="193"/>
      <c r="B17" s="194"/>
      <c r="C17" s="194"/>
      <c r="D17" s="194"/>
      <c r="E17" s="194"/>
      <c r="F17" s="195"/>
      <c r="G17" s="194"/>
      <c r="H17" s="196"/>
      <c r="I17" s="193"/>
      <c r="J17" s="194"/>
      <c r="K17" s="193"/>
      <c r="L17" s="194"/>
      <c r="M17" s="193"/>
      <c r="N17" s="197"/>
      <c r="O17" s="194"/>
      <c r="P17" s="194"/>
      <c r="Q17" s="194"/>
      <c r="R17" s="194"/>
      <c r="S17" s="194"/>
      <c r="T17" s="194"/>
      <c r="U17" s="194"/>
      <c r="V17" s="194"/>
      <c r="W17" s="196">
        <v>15600</v>
      </c>
      <c r="X17" s="194"/>
    </row>
    <row r="18" spans="1:24" s="105" customFormat="1" ht="17" thickBot="1" x14ac:dyDescent="0.25">
      <c r="E18" s="114"/>
    </row>
    <row r="21" spans="1:24" s="123" customFormat="1" ht="58" customHeight="1" thickTop="1" thickBot="1" x14ac:dyDescent="0.25">
      <c r="A21" s="153" t="s">
        <v>110</v>
      </c>
      <c r="B21" s="153" t="s">
        <v>110</v>
      </c>
      <c r="C21" s="154" t="s">
        <v>110</v>
      </c>
      <c r="D21" s="154" t="s">
        <v>110</v>
      </c>
      <c r="E21" s="154" t="s">
        <v>110</v>
      </c>
      <c r="F21" s="154" t="s">
        <v>110</v>
      </c>
      <c r="G21" s="154" t="s">
        <v>110</v>
      </c>
      <c r="H21" s="168">
        <v>15000</v>
      </c>
      <c r="I21" s="99" t="s">
        <v>108</v>
      </c>
      <c r="J21" s="112" t="s">
        <v>109</v>
      </c>
      <c r="K21" s="99" t="s">
        <v>108</v>
      </c>
      <c r="L21" s="112" t="s">
        <v>74</v>
      </c>
      <c r="M21" s="99" t="s">
        <v>108</v>
      </c>
      <c r="N21" s="155" t="str">
        <f>IF(AND(J21="YOUR RISK",L21="SELECT"),"EMPTY")</f>
        <v>EMPTY</v>
      </c>
      <c r="O21" s="154" t="s">
        <v>110</v>
      </c>
      <c r="P21" s="154" t="s">
        <v>110</v>
      </c>
      <c r="Q21" s="154" t="s">
        <v>110</v>
      </c>
      <c r="R21" s="154" t="s">
        <v>110</v>
      </c>
      <c r="S21" s="154" t="s">
        <v>110</v>
      </c>
      <c r="T21" s="154" t="s">
        <v>110</v>
      </c>
      <c r="U21" s="154" t="s">
        <v>110</v>
      </c>
      <c r="V21" s="154" t="s">
        <v>110</v>
      </c>
      <c r="W21" s="112" t="s">
        <v>100</v>
      </c>
      <c r="X21" s="112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  <row r="36" spans="1:24" s="131" customFormat="1" ht="56" customHeight="1" thickTop="1" thickBot="1" x14ac:dyDescent="0.25">
      <c r="A36" s="134"/>
      <c r="B36" s="128"/>
      <c r="C36" s="128"/>
      <c r="D36" s="128"/>
      <c r="E36" s="128"/>
      <c r="F36" s="129"/>
      <c r="G36" s="128"/>
      <c r="H36" s="130">
        <v>15000</v>
      </c>
      <c r="I36" s="134" t="s">
        <v>108</v>
      </c>
      <c r="J36" s="128">
        <v>0.25</v>
      </c>
      <c r="K36" s="134" t="s">
        <v>108</v>
      </c>
      <c r="L36" s="128">
        <v>1.2</v>
      </c>
      <c r="M36" s="134" t="s">
        <v>108</v>
      </c>
      <c r="N36" s="152">
        <v>3.25</v>
      </c>
      <c r="O36" s="128"/>
      <c r="P36" s="128"/>
      <c r="Q36" s="128"/>
      <c r="R36" s="128"/>
      <c r="S36" s="128"/>
      <c r="T36" s="128"/>
      <c r="U36" s="128"/>
      <c r="V36" s="128"/>
      <c r="W36" s="130">
        <v>15600</v>
      </c>
      <c r="X36" s="128"/>
    </row>
  </sheetData>
  <sheetProtection algorithmName="SHA-512" hashValue="tzoybCYhdYVOa8955Ll8m1Slb7LNoxi4fabWUOMwKdUp0wrZrAtR19rNdmoYZcvDrN/cwnMn5ZcJjGOSjh2EIA==" saltValue="HeZMrMVKVaryjHyb5bgIDw==" spinCount="100000" sheet="1" objects="1" scenarios="1"/>
  <conditionalFormatting sqref="A5">
    <cfRule type="containsText" dxfId="213" priority="14" operator="containsText" text="SELECT">
      <formula>NOT(ISERROR(SEARCH("SELECT",A5)))</formula>
    </cfRule>
  </conditionalFormatting>
  <conditionalFormatting sqref="A8">
    <cfRule type="containsText" dxfId="212" priority="11" operator="containsText" text="SELECT">
      <formula>NOT(ISERROR(SEARCH("SELECT",A8)))</formula>
    </cfRule>
  </conditionalFormatting>
  <conditionalFormatting sqref="A11">
    <cfRule type="containsText" dxfId="211" priority="7" operator="containsText" text="SELECT">
      <formula>NOT(ISERROR(SEARCH("SELECT",A11)))</formula>
    </cfRule>
  </conditionalFormatting>
  <conditionalFormatting sqref="A14">
    <cfRule type="containsText" dxfId="210" priority="3" operator="containsText" text="SELECT">
      <formula>NOT(ISERROR(SEARCH("SELECT",A14)))</formula>
    </cfRule>
  </conditionalFormatting>
  <conditionalFormatting sqref="A21">
    <cfRule type="containsText" dxfId="209" priority="20" operator="containsText" text="SELECT">
      <formula>NOT(ISERROR(SEARCH("SELECT",A21)))</formula>
    </cfRule>
  </conditionalFormatting>
  <conditionalFormatting sqref="A32">
    <cfRule type="containsText" dxfId="208" priority="270" operator="containsText" text="SELECT">
      <formula>NOT(ISERROR(SEARCH("SELECT",A32)))</formula>
    </cfRule>
  </conditionalFormatting>
  <conditionalFormatting sqref="A8:I8">
    <cfRule type="containsText" dxfId="207" priority="12" operator="containsText" text="SELECT">
      <formula>NOT(ISERROR(SEARCH("SELECT",A8)))</formula>
    </cfRule>
  </conditionalFormatting>
  <conditionalFormatting sqref="A11:I11">
    <cfRule type="containsText" dxfId="206" priority="8" operator="containsText" text="SELECT">
      <formula>NOT(ISERROR(SEARCH("SELECT",A11)))</formula>
    </cfRule>
  </conditionalFormatting>
  <conditionalFormatting sqref="A14:I14">
    <cfRule type="containsText" dxfId="205" priority="4" operator="containsText" text="SELECT">
      <formula>NOT(ISERROR(SEARCH("SELECT",A14)))</formula>
    </cfRule>
  </conditionalFormatting>
  <conditionalFormatting sqref="A5:XFD5">
    <cfRule type="containsText" dxfId="204" priority="13" operator="containsText" text="SELECT">
      <formula>NOT(ISERROR(SEARCH("SELECT",A5)))</formula>
    </cfRule>
    <cfRule type="containsText" dxfId="203" priority="15" operator="containsText" text="SELECT">
      <formula>NOT(ISERROR(SEARCH("SELECT",A5)))</formula>
    </cfRule>
  </conditionalFormatting>
  <conditionalFormatting sqref="A8:XFD8">
    <cfRule type="containsText" dxfId="202" priority="9" operator="containsText" text="SELECT">
      <formula>NOT(ISERROR(SEARCH("SELECT",A8)))</formula>
    </cfRule>
  </conditionalFormatting>
  <conditionalFormatting sqref="A11:XFD11">
    <cfRule type="containsText" dxfId="201" priority="5" operator="containsText" text="SELECT">
      <formula>NOT(ISERROR(SEARCH("SELECT",A11)))</formula>
    </cfRule>
  </conditionalFormatting>
  <conditionalFormatting sqref="A14:XFD14">
    <cfRule type="containsText" dxfId="200" priority="1" operator="containsText" text="SELECT">
      <formula>NOT(ISERROR(SEARCH("SELECT",A14)))</formula>
    </cfRule>
  </conditionalFormatting>
  <conditionalFormatting sqref="A16:XFD16">
    <cfRule type="containsText" dxfId="199" priority="33" operator="containsText" text="SELECT">
      <formula>NOT(ISERROR(SEARCH("SELECT",A16)))</formula>
    </cfRule>
    <cfRule type="containsText" dxfId="198" priority="32" operator="containsText" text="SELECT">
      <formula>NOT(ISERROR(SEARCH("SELECT",A16)))</formula>
    </cfRule>
  </conditionalFormatting>
  <conditionalFormatting sqref="A17:XFD17">
    <cfRule type="containsText" dxfId="197" priority="17" operator="containsText" text="SELECT">
      <formula>NOT(ISERROR(SEARCH("SELECT",A17)))</formula>
    </cfRule>
    <cfRule type="containsText" dxfId="196" priority="18" operator="containsText" text="SELECT">
      <formula>NOT(ISERROR(SEARCH("SELECT",A17)))</formula>
    </cfRule>
  </conditionalFormatting>
  <conditionalFormatting sqref="A21:XFD21">
    <cfRule type="containsText" dxfId="195" priority="21" operator="containsText" text="SELECT">
      <formula>NOT(ISERROR(SEARCH("SELECT",A21)))</formula>
    </cfRule>
    <cfRule type="containsText" dxfId="194" priority="19" operator="containsText" text="SELECT">
      <formula>NOT(ISERROR(SEARCH("SELECT",A21)))</formula>
    </cfRule>
  </conditionalFormatting>
  <conditionalFormatting sqref="A32:XFD32">
    <cfRule type="containsText" dxfId="193" priority="271" operator="containsText" text="SELECT">
      <formula>NOT(ISERROR(SEARCH("SELECT",A32)))</formula>
    </cfRule>
    <cfRule type="containsText" dxfId="192" priority="269" operator="containsText" text="SELECT">
      <formula>NOT(ISERROR(SEARCH("SELECT",A32)))</formula>
    </cfRule>
  </conditionalFormatting>
  <conditionalFormatting sqref="A36:XFD36">
    <cfRule type="containsText" dxfId="191" priority="209" operator="containsText" text="SELECT">
      <formula>NOT(ISERROR(SEARCH("SELECT",A36)))</formula>
    </cfRule>
    <cfRule type="containsText" dxfId="190" priority="210" operator="containsText" text="SELECT">
      <formula>NOT(ISERROR(SEARCH("SELECT",A36)))</formula>
    </cfRule>
  </conditionalFormatting>
  <conditionalFormatting sqref="H2">
    <cfRule type="containsText" dxfId="189" priority="253" operator="containsText" text="SELECT">
      <formula>NOT(ISERROR(SEARCH("SELECT",H2)))</formula>
    </cfRule>
    <cfRule type="containsText" dxfId="188" priority="254" operator="containsText" text="SELECT">
      <formula>NOT(ISERROR(SEARCH("SELECT",H2)))</formula>
    </cfRule>
  </conditionalFormatting>
  <conditionalFormatting sqref="J2">
    <cfRule type="containsText" dxfId="187" priority="255" operator="containsText" text="SELECT">
      <formula>NOT(ISERROR(SEARCH("SELECT",J2)))</formula>
    </cfRule>
    <cfRule type="containsText" dxfId="186" priority="256" operator="containsText" text="SELECT">
      <formula>NOT(ISERROR(SEARCH("SELECT",J2)))</formula>
    </cfRule>
  </conditionalFormatting>
  <conditionalFormatting sqref="J8:XFD8">
    <cfRule type="containsText" dxfId="185" priority="10" operator="containsText" text="SELECT">
      <formula>NOT(ISERROR(SEARCH("SELECT",J8)))</formula>
    </cfRule>
  </conditionalFormatting>
  <conditionalFormatting sqref="J11:XFD11">
    <cfRule type="containsText" dxfId="184" priority="6" operator="containsText" text="SELECT">
      <formula>NOT(ISERROR(SEARCH("SELECT",J11)))</formula>
    </cfRule>
  </conditionalFormatting>
  <conditionalFormatting sqref="J14:XFD14">
    <cfRule type="containsText" dxfId="183" priority="2" operator="containsText" text="SELECT">
      <formula>NOT(ISERROR(SEARCH("SELECT",J14)))</formula>
    </cfRule>
  </conditionalFormatting>
  <conditionalFormatting sqref="L2">
    <cfRule type="containsText" dxfId="182" priority="257" operator="containsText" text="SELECT">
      <formula>NOT(ISERROR(SEARCH("SELECT",L2)))</formula>
    </cfRule>
  </conditionalFormatting>
  <conditionalFormatting sqref="N2 L2">
    <cfRule type="containsText" dxfId="181" priority="262" operator="containsText" text="SELECT">
      <formula>NOT(ISERROR(SEARCH("SELECT",L2)))</formula>
    </cfRule>
  </conditionalFormatting>
  <conditionalFormatting sqref="N2">
    <cfRule type="containsText" dxfId="180" priority="260" operator="containsText" text="SELECT">
      <formula>NOT(ISERROR(SEARCH("SELECT",N2)))</formula>
    </cfRule>
  </conditionalFormatting>
  <conditionalFormatting sqref="U16:U17">
    <cfRule type="cellIs" dxfId="179" priority="30" operator="greaterThan">
      <formula>0</formula>
    </cfRule>
    <cfRule type="cellIs" dxfId="178" priority="31" operator="greaterThan">
      <formula>0</formula>
    </cfRule>
    <cfRule type="cellIs" dxfId="177" priority="29" operator="lessThan">
      <formula>0</formula>
    </cfRule>
  </conditionalFormatting>
  <conditionalFormatting sqref="U36">
    <cfRule type="cellIs" dxfId="176" priority="206" operator="lessThan">
      <formula>0</formula>
    </cfRule>
    <cfRule type="cellIs" dxfId="175" priority="207" operator="greaterThan">
      <formula>0</formula>
    </cfRule>
    <cfRule type="cellIs" dxfId="174" priority="208" operator="greaterThan">
      <formula>0</formula>
    </cfRule>
  </conditionalFormatting>
  <dataValidations count="1">
    <dataValidation operator="greaterThan" allowBlank="1" showInputMessage="1" showErrorMessage="1" sqref="F36 F16:F17" xr:uid="{18BDE8E9-72EF-1047-AC00-284448CE8B81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B44CB24F-E223-874D-B2AA-0DD504864603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05" operator="containsText" id="{B07D1286-B06B-3B4B-BD36-855CD4ADDC17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D7775AA9-BBF4-6647-9B1A-4DD8EAF77721}">
          <x14:formula1>
            <xm:f>datasheet!$E$51:$E$66</xm:f>
          </x14:formula1>
          <xm:sqref>R32</xm:sqref>
        </x14:dataValidation>
        <x14:dataValidation type="list" allowBlank="1" showInputMessage="1" showErrorMessage="1" xr:uid="{1C52383F-59FC-BC40-B28D-5C77E85C9374}">
          <x14:formula1>
            <xm:f>datasheet!$F$111:$F$123</xm:f>
          </x14:formula1>
          <xm:sqref>K32</xm:sqref>
        </x14:dataValidation>
        <x14:dataValidation type="list" allowBlank="1" showInputMessage="1" showErrorMessage="1" xr:uid="{B6F89B31-BD39-5B4E-A30E-1520293FE444}">
          <x14:formula1>
            <xm:f>datasheet!$I$88:$I$151</xm:f>
          </x14:formula1>
          <xm:sqref>N32 L36 L21</xm:sqref>
        </x14:dataValidation>
        <x14:dataValidation type="list" allowBlank="1" showInputMessage="1" showErrorMessage="1" xr:uid="{09716CDC-54D8-E344-96CB-10CC085936AE}">
          <x14:formula1>
            <xm:f>datasheet!$F$66:$F$70</xm:f>
          </x14:formula1>
          <xm:sqref>S32</xm:sqref>
        </x14:dataValidation>
        <x14:dataValidation type="list" allowBlank="1" showInputMessage="1" showErrorMessage="1" xr:uid="{C865316F-7F0B-244E-AEB9-70FB48C6A8F2}">
          <x14:formula1>
            <xm:f>datasheet!$E$51:$E$82</xm:f>
          </x14:formula1>
          <xm:sqref>B32 D32</xm:sqref>
        </x14:dataValidation>
        <x14:dataValidation type="list" allowBlank="1" showInputMessage="1" showErrorMessage="1" xr:uid="{2B9BE506-B430-D54B-8989-213EB4CC16C2}">
          <x14:formula1>
            <xm:f>datasheet!$J$59:$J$71</xm:f>
          </x14:formula1>
          <xm:sqref>A32</xm:sqref>
        </x14:dataValidation>
        <x14:dataValidation type="list" allowBlank="1" showInputMessage="1" showErrorMessage="1" xr:uid="{A3A43FF6-8056-AE41-B11A-AC39F6A3F92B}">
          <x14:formula1>
            <xm:f>datasheet!$J$74:$J$80</xm:f>
          </x14:formula1>
          <xm:sqref>C32</xm:sqref>
        </x14:dataValidation>
        <x14:dataValidation type="list" allowBlank="1" showInputMessage="1" showErrorMessage="1" xr:uid="{4F68A03F-AF5A-9248-9042-86204BB7C905}">
          <x14:formula1>
            <xm:f>datasheet!$E$25:$E$31</xm:f>
          </x14:formula1>
          <xm:sqref>E32</xm:sqref>
        </x14:dataValidation>
        <x14:dataValidation type="list" allowBlank="1" showInputMessage="1" showErrorMessage="1" xr:uid="{30AABB53-651B-D04D-8963-E91DE06B958A}">
          <x14:formula1>
            <xm:f>datasheet!$F$6:$F$12</xm:f>
          </x14:formula1>
          <xm:sqref>G32</xm:sqref>
        </x14:dataValidation>
        <x14:dataValidation type="list" allowBlank="1" showInputMessage="1" showErrorMessage="1" xr:uid="{0B427954-CBB9-EF45-A0C7-57AB5EA5D605}">
          <x14:formula1>
            <xm:f>datasheet!$H$6:$H$12</xm:f>
          </x14:formula1>
          <xm:sqref>H32</xm:sqref>
        </x14:dataValidation>
        <x14:dataValidation type="list" allowBlank="1" showInputMessage="1" showErrorMessage="1" xr:uid="{B675A221-1067-D946-9D62-34B31EF3C9AD}">
          <x14:formula1>
            <xm:f>datasheet!$F$53:$F$55</xm:f>
          </x14:formula1>
          <xm:sqref>I32</xm:sqref>
        </x14:dataValidation>
        <x14:dataValidation type="list" allowBlank="1" showInputMessage="1" showErrorMessage="1" xr:uid="{6142242C-1761-0848-99FD-91D1891B7A59}">
          <x14:formula1>
            <xm:f>datasheet!$F$37:$F$39</xm:f>
          </x14:formula1>
          <xm:sqref>J32</xm:sqref>
        </x14:dataValidation>
        <x14:dataValidation type="list" allowBlank="1" showInputMessage="1" showErrorMessage="1" xr:uid="{3DE45642-F9A1-9943-A3D3-1A36F2F56614}">
          <x14:formula1>
            <xm:f>datasheet!$F$25:$F$31</xm:f>
          </x14:formula1>
          <xm:sqref>H36</xm:sqref>
        </x14:dataValidation>
        <x14:dataValidation type="list" allowBlank="1" showInputMessage="1" showErrorMessage="1" xr:uid="{F8F78EB2-4133-5340-B088-866096870648}">
          <x14:formula1>
            <xm:f>datasheet!$F$126:$F$138</xm:f>
          </x14:formula1>
          <xm:sqref>J36 J21</xm:sqref>
        </x14:dataValidation>
        <x14:dataValidation type="list" allowBlank="1" showInputMessage="1" showErrorMessage="1" xr:uid="{4B8FC2A4-D53D-AB40-B8E7-6E0F2268055D}">
          <x14:formula1>
            <xm:f>datasheet!$F$84:$F$85</xm:f>
          </x14:formula1>
          <xm:sqref>J8</xm:sqref>
        </x14:dataValidation>
        <x14:dataValidation type="list" allowBlank="1" showInputMessage="1" showErrorMessage="1" xr:uid="{252D2120-35A2-154E-8305-B76945B1F1F7}">
          <x14:formula1>
            <xm:f>datasheet!$F$88:$F$89</xm:f>
          </x14:formula1>
          <xm:sqref>J11</xm:sqref>
        </x14:dataValidation>
        <x14:dataValidation type="list" allowBlank="1" showInputMessage="1" showErrorMessage="1" xr:uid="{567EB4AF-B521-1C43-9100-5EA27B9F7785}">
          <x14:formula1>
            <xm:f>datasheet!$F$92:$F$93</xm:f>
          </x14:formula1>
          <xm:sqref>J14</xm:sqref>
        </x14:dataValidation>
        <x14:dataValidation type="list" allowBlank="1" showInputMessage="1" showErrorMessage="1" xr:uid="{750AC8C5-E556-CE48-8384-FE6541590D0C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211F1489-DE1C-0344-A47F-448A34E02DCE}">
          <x14:formula1>
            <xm:f>datasheet!$F$126:$F$127</xm:f>
          </x14:formula1>
          <xm:sqref>J5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C46A-89C0-4145-9156-25608BD631F5}">
  <dimension ref="A1:E6"/>
  <sheetViews>
    <sheetView zoomScale="130" zoomScaleNormal="130" workbookViewId="0">
      <pane ySplit="3" topLeftCell="A4" activePane="bottomLeft" state="frozen"/>
      <selection pane="bottomLeft" activeCell="E12" sqref="E12"/>
    </sheetView>
  </sheetViews>
  <sheetFormatPr baseColWidth="10" defaultRowHeight="18" thickTop="1" thickBottom="1" x14ac:dyDescent="0.25"/>
  <cols>
    <col min="1" max="1" width="10.83203125" style="103"/>
    <col min="2" max="2" width="7.33203125" style="103" bestFit="1" customWidth="1"/>
    <col min="3" max="3" width="10.83203125" style="103"/>
    <col min="4" max="4" width="10.33203125" style="103" bestFit="1" customWidth="1"/>
    <col min="5" max="5" width="10.83203125" style="102"/>
    <col min="6" max="16384" width="10.83203125" style="103"/>
  </cols>
  <sheetData>
    <row r="1" spans="1:5" s="97" customFormat="1" ht="44" customHeight="1" thickBot="1" x14ac:dyDescent="0.25">
      <c r="A1" s="99">
        <v>2024</v>
      </c>
      <c r="B1" s="100">
        <v>15000</v>
      </c>
      <c r="C1" s="99"/>
      <c r="D1" s="98"/>
      <c r="E1" s="112"/>
    </row>
    <row r="2" spans="1:5" s="117" customFormat="1" ht="34" customHeight="1" thickTop="1" thickBot="1" x14ac:dyDescent="0.25">
      <c r="A2" s="116" t="s">
        <v>8</v>
      </c>
      <c r="B2" s="116" t="s">
        <v>76</v>
      </c>
      <c r="C2" s="116" t="s">
        <v>75</v>
      </c>
      <c r="D2" s="116" t="s">
        <v>77</v>
      </c>
      <c r="E2" s="116" t="s">
        <v>77</v>
      </c>
    </row>
    <row r="3" spans="1:5" s="109" customFormat="1" ht="26" customHeight="1" thickTop="1" thickBot="1" x14ac:dyDescent="0.25">
      <c r="A3" s="106"/>
      <c r="B3" s="107"/>
      <c r="C3" s="108"/>
      <c r="D3" s="111"/>
      <c r="E3" s="113"/>
    </row>
    <row r="4" spans="1:5" s="105" customFormat="1" thickTop="1" thickBot="1" x14ac:dyDescent="0.25">
      <c r="E4" s="114"/>
    </row>
    <row r="6" spans="1:5" s="101" customFormat="1" ht="32" customHeight="1" thickTop="1" thickBot="1" x14ac:dyDescent="0.25">
      <c r="A6" s="110" t="s">
        <v>64</v>
      </c>
      <c r="B6" s="110">
        <v>8</v>
      </c>
      <c r="C6" s="110" t="s">
        <v>30</v>
      </c>
      <c r="D6" s="110">
        <v>1</v>
      </c>
      <c r="E6" s="115" t="s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5DE774FD-14F0-A94B-A35D-1D907FAC2EF0}">
          <x14:formula1>
            <xm:f>datasheet!$E$25:$E$31</xm:f>
          </x14:formula1>
          <xm:sqref>E6</xm:sqref>
        </x14:dataValidation>
        <x14:dataValidation type="list" allowBlank="1" showInputMessage="1" showErrorMessage="1" xr:uid="{F43D05D3-4F43-F544-AFFF-5EE9EFD6DD9C}">
          <x14:formula1>
            <xm:f>datasheet!$E$51:$E$81</xm:f>
          </x14:formula1>
          <xm:sqref>D6</xm:sqref>
        </x14:dataValidation>
        <x14:dataValidation type="list" allowBlank="1" showInputMessage="1" showErrorMessage="1" xr:uid="{3796A8ED-0062-DF49-8F4B-83CA82668876}">
          <x14:formula1>
            <xm:f>datasheet!$J$74:$J$80</xm:f>
          </x14:formula1>
          <xm:sqref>C6</xm:sqref>
        </x14:dataValidation>
        <x14:dataValidation type="list" allowBlank="1" showInputMessage="1" showErrorMessage="1" xr:uid="{81C5503D-32E4-A94B-8C1A-A8BDD865F3E1}">
          <x14:formula1>
            <xm:f>datasheet!$E$51:$E$82</xm:f>
          </x14:formula1>
          <xm:sqref>B6</xm:sqref>
        </x14:dataValidation>
        <x14:dataValidation type="list" allowBlank="1" showInputMessage="1" showErrorMessage="1" xr:uid="{12E33C48-C5A7-C048-9199-2CD07857651D}">
          <x14:formula1>
            <xm:f>datasheet!$J$59:$J$71</xm:f>
          </x14:formula1>
          <xm:sqref>A6</xm:sqref>
        </x14:dataValidation>
        <x14:dataValidation type="list" allowBlank="1" showInputMessage="1" showErrorMessage="1" xr:uid="{BA1B7B06-CE0B-8D42-B4CD-D781F14E375F}">
          <x14:formula1>
            <xm:f>datasheet!$J$75:$J$80</xm:f>
          </x14:formula1>
          <xm:sqref>C4:C5 C7:C1048576</xm:sqref>
        </x14:dataValidation>
        <x14:dataValidation type="list" allowBlank="1" showInputMessage="1" showErrorMessage="1" xr:uid="{8028A613-1377-9442-A690-0D2B81468CD2}">
          <x14:formula1>
            <xm:f>datasheet!$J$60:$J$71</xm:f>
          </x14:formula1>
          <xm:sqref>A4:A5 A7:A1048576</xm:sqref>
        </x14:dataValidation>
        <x14:dataValidation type="list" allowBlank="1" showInputMessage="1" showErrorMessage="1" xr:uid="{EAC13727-4987-814E-8E88-B9EA343FFB73}">
          <x14:formula1>
            <xm:f>datasheet!$E$52:$E$82</xm:f>
          </x14:formula1>
          <xm:sqref>B4:B5 B7:B1048576</xm:sqref>
        </x14:dataValidation>
        <x14:dataValidation type="list" allowBlank="1" showInputMessage="1" showErrorMessage="1" xr:uid="{3DACE834-9A2D-884D-9C72-8F1718B5C421}">
          <x14:formula1>
            <xm:f>datasheet!$F$26:$F$31</xm:f>
          </x14:formula1>
          <xm:sqref>B1</xm:sqref>
        </x14:dataValidation>
        <x14:dataValidation type="list" allowBlank="1" showInputMessage="1" showErrorMessage="1" xr:uid="{119528E2-5D25-6241-B4E5-3C4310B5AE12}">
          <x14:formula1>
            <xm:f>datasheet!$J$84:$J$90</xm:f>
          </x14:formula1>
          <xm:sqref>A1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C36C-DF04-694B-AC6A-038834D62028}">
  <dimension ref="A1:J157"/>
  <sheetViews>
    <sheetView topLeftCell="A77" zoomScale="128" zoomScaleNormal="128" workbookViewId="0">
      <selection activeCell="F107" sqref="F107"/>
    </sheetView>
  </sheetViews>
  <sheetFormatPr baseColWidth="10" defaultRowHeight="16" x14ac:dyDescent="0.2"/>
  <cols>
    <col min="1" max="1" width="10.83203125" style="1"/>
    <col min="3" max="3" width="2.5" style="36" customWidth="1"/>
    <col min="4" max="5" width="10.83203125" style="1"/>
    <col min="6" max="6" width="11.33203125" style="1" customWidth="1"/>
    <col min="9" max="9" width="9.83203125" style="1" customWidth="1"/>
    <col min="10" max="10" width="13" style="1" customWidth="1"/>
  </cols>
  <sheetData>
    <row r="1" spans="2:8" x14ac:dyDescent="0.2">
      <c r="B1" s="1" t="s">
        <v>52</v>
      </c>
      <c r="D1" s="1" t="s">
        <v>26</v>
      </c>
      <c r="F1" s="1" t="s">
        <v>53</v>
      </c>
    </row>
    <row r="3" spans="2:8" x14ac:dyDescent="0.2">
      <c r="B3" s="1">
        <v>0.5</v>
      </c>
      <c r="D3" s="1">
        <v>0.7</v>
      </c>
    </row>
    <row r="6" spans="2:8" x14ac:dyDescent="0.2">
      <c r="F6" s="1" t="s">
        <v>74</v>
      </c>
      <c r="H6" s="1" t="s">
        <v>74</v>
      </c>
    </row>
    <row r="7" spans="2:8" x14ac:dyDescent="0.2">
      <c r="F7" s="1" t="s">
        <v>90</v>
      </c>
      <c r="H7" s="1" t="s">
        <v>91</v>
      </c>
    </row>
    <row r="8" spans="2:8" x14ac:dyDescent="0.2">
      <c r="F8" s="1" t="s">
        <v>92</v>
      </c>
      <c r="H8" s="1" t="s">
        <v>97</v>
      </c>
    </row>
    <row r="9" spans="2:8" x14ac:dyDescent="0.2">
      <c r="F9" s="1" t="s">
        <v>93</v>
      </c>
      <c r="H9" s="1" t="s">
        <v>92</v>
      </c>
    </row>
    <row r="10" spans="2:8" x14ac:dyDescent="0.2">
      <c r="F10" s="1" t="s">
        <v>94</v>
      </c>
      <c r="H10" s="1" t="s">
        <v>90</v>
      </c>
    </row>
    <row r="11" spans="2:8" x14ac:dyDescent="0.2">
      <c r="F11" s="1" t="s">
        <v>95</v>
      </c>
      <c r="H11" s="1" t="s">
        <v>98</v>
      </c>
    </row>
    <row r="12" spans="2:8" x14ac:dyDescent="0.2">
      <c r="F12" s="1" t="s">
        <v>96</v>
      </c>
      <c r="H12" s="1" t="s">
        <v>99</v>
      </c>
    </row>
    <row r="18" spans="5:10" x14ac:dyDescent="0.2">
      <c r="F18" s="1" t="s">
        <v>74</v>
      </c>
    </row>
    <row r="24" spans="5:10" x14ac:dyDescent="0.2">
      <c r="J24" s="1">
        <v>0.7</v>
      </c>
    </row>
    <row r="25" spans="5:10" x14ac:dyDescent="0.2">
      <c r="E25" s="1" t="s">
        <v>74</v>
      </c>
      <c r="F25" s="1" t="s">
        <v>74</v>
      </c>
      <c r="J25" s="1">
        <v>0.8</v>
      </c>
    </row>
    <row r="26" spans="5:10" x14ac:dyDescent="0.2">
      <c r="E26" s="1" t="s">
        <v>10</v>
      </c>
      <c r="F26" s="1">
        <v>6000</v>
      </c>
      <c r="J26" s="1">
        <v>0.9</v>
      </c>
    </row>
    <row r="27" spans="5:10" x14ac:dyDescent="0.2">
      <c r="E27" s="1" t="s">
        <v>9</v>
      </c>
      <c r="F27" s="1">
        <v>15000</v>
      </c>
      <c r="J27" s="1">
        <v>1</v>
      </c>
    </row>
    <row r="28" spans="5:10" x14ac:dyDescent="0.2">
      <c r="E28" s="1" t="s">
        <v>79</v>
      </c>
      <c r="F28" s="1">
        <v>25000</v>
      </c>
      <c r="J28" s="1">
        <v>1.1000000000000001</v>
      </c>
    </row>
    <row r="29" spans="5:10" x14ac:dyDescent="0.2">
      <c r="E29" s="1" t="s">
        <v>80</v>
      </c>
      <c r="F29" s="1">
        <v>50000</v>
      </c>
      <c r="J29" s="1">
        <v>1.2</v>
      </c>
    </row>
    <row r="30" spans="5:10" x14ac:dyDescent="0.2">
      <c r="E30" s="1" t="s">
        <v>81</v>
      </c>
      <c r="F30" s="1">
        <v>100000</v>
      </c>
      <c r="J30" s="1">
        <v>1.3</v>
      </c>
    </row>
    <row r="31" spans="5:10" x14ac:dyDescent="0.2">
      <c r="E31" s="1" t="s">
        <v>78</v>
      </c>
      <c r="F31" s="1">
        <v>200000</v>
      </c>
      <c r="J31" s="1">
        <v>1.4</v>
      </c>
    </row>
    <row r="32" spans="5:10" x14ac:dyDescent="0.2">
      <c r="J32" s="1">
        <v>1.5</v>
      </c>
    </row>
    <row r="33" spans="6:10" x14ac:dyDescent="0.2">
      <c r="J33" s="1">
        <v>1.6</v>
      </c>
    </row>
    <row r="34" spans="6:10" x14ac:dyDescent="0.2">
      <c r="J34" s="1">
        <v>1.7</v>
      </c>
    </row>
    <row r="35" spans="6:10" x14ac:dyDescent="0.2">
      <c r="J35" s="1">
        <v>1.8</v>
      </c>
    </row>
    <row r="36" spans="6:10" x14ac:dyDescent="0.2">
      <c r="J36" s="1">
        <v>1.9</v>
      </c>
    </row>
    <row r="37" spans="6:10" x14ac:dyDescent="0.2">
      <c r="F37" s="1" t="s">
        <v>74</v>
      </c>
      <c r="J37" s="1">
        <v>2</v>
      </c>
    </row>
    <row r="38" spans="6:10" x14ac:dyDescent="0.2">
      <c r="F38" s="1" t="s">
        <v>19</v>
      </c>
      <c r="J38" s="1">
        <v>2.1</v>
      </c>
    </row>
    <row r="39" spans="6:10" x14ac:dyDescent="0.2">
      <c r="F39" s="1" t="s">
        <v>20</v>
      </c>
      <c r="J39" s="1">
        <v>2.2000000000000002</v>
      </c>
    </row>
    <row r="40" spans="6:10" x14ac:dyDescent="0.2">
      <c r="J40" s="1">
        <v>2.2999999999999998</v>
      </c>
    </row>
    <row r="41" spans="6:10" x14ac:dyDescent="0.2">
      <c r="J41" s="1">
        <v>2.4</v>
      </c>
    </row>
    <row r="42" spans="6:10" x14ac:dyDescent="0.2">
      <c r="J42" s="1">
        <v>2.5</v>
      </c>
    </row>
    <row r="43" spans="6:10" x14ac:dyDescent="0.2">
      <c r="J43" s="1">
        <v>2.6</v>
      </c>
    </row>
    <row r="44" spans="6:10" x14ac:dyDescent="0.2">
      <c r="F44" s="1" t="s">
        <v>74</v>
      </c>
      <c r="J44" s="1">
        <v>2.7</v>
      </c>
    </row>
    <row r="45" spans="6:10" x14ac:dyDescent="0.2">
      <c r="F45" s="1" t="s">
        <v>11</v>
      </c>
      <c r="J45" s="1">
        <v>2.8</v>
      </c>
    </row>
    <row r="46" spans="6:10" x14ac:dyDescent="0.2">
      <c r="F46" s="1" t="s">
        <v>12</v>
      </c>
      <c r="J46" s="1">
        <v>2.9</v>
      </c>
    </row>
    <row r="47" spans="6:10" x14ac:dyDescent="0.2">
      <c r="J47" s="1">
        <v>3</v>
      </c>
    </row>
    <row r="48" spans="6:10" x14ac:dyDescent="0.2">
      <c r="J48" s="1">
        <v>3.1</v>
      </c>
    </row>
    <row r="49" spans="5:10" x14ac:dyDescent="0.2">
      <c r="J49" s="1">
        <v>3.2</v>
      </c>
    </row>
    <row r="50" spans="5:10" x14ac:dyDescent="0.2">
      <c r="J50" s="1">
        <v>3.3</v>
      </c>
    </row>
    <row r="51" spans="5:10" x14ac:dyDescent="0.2">
      <c r="E51" s="1" t="s">
        <v>74</v>
      </c>
      <c r="J51" s="1">
        <v>3.4</v>
      </c>
    </row>
    <row r="52" spans="5:10" x14ac:dyDescent="0.2">
      <c r="E52" s="1">
        <v>1</v>
      </c>
      <c r="J52" s="1">
        <v>3.5</v>
      </c>
    </row>
    <row r="53" spans="5:10" x14ac:dyDescent="0.2">
      <c r="E53" s="1">
        <v>2</v>
      </c>
      <c r="F53" s="1" t="s">
        <v>74</v>
      </c>
      <c r="J53" s="1">
        <v>3.6</v>
      </c>
    </row>
    <row r="54" spans="5:10" x14ac:dyDescent="0.2">
      <c r="E54" s="1">
        <v>3</v>
      </c>
      <c r="F54" s="1" t="s">
        <v>18</v>
      </c>
      <c r="J54" s="1">
        <v>3.7</v>
      </c>
    </row>
    <row r="55" spans="5:10" x14ac:dyDescent="0.2">
      <c r="E55" s="1">
        <v>4</v>
      </c>
      <c r="F55" s="1" t="s">
        <v>73</v>
      </c>
      <c r="J55" s="1">
        <v>3.8</v>
      </c>
    </row>
    <row r="56" spans="5:10" x14ac:dyDescent="0.2">
      <c r="E56" s="1">
        <v>5</v>
      </c>
      <c r="J56" s="1">
        <v>3.9</v>
      </c>
    </row>
    <row r="57" spans="5:10" x14ac:dyDescent="0.2">
      <c r="E57" s="1">
        <v>6</v>
      </c>
      <c r="J57" s="1">
        <v>4</v>
      </c>
    </row>
    <row r="58" spans="5:10" x14ac:dyDescent="0.2">
      <c r="E58" s="1">
        <v>7</v>
      </c>
    </row>
    <row r="59" spans="5:10" x14ac:dyDescent="0.2">
      <c r="E59" s="1">
        <v>8</v>
      </c>
      <c r="F59" s="1" t="s">
        <v>74</v>
      </c>
      <c r="J59" s="1" t="s">
        <v>74</v>
      </c>
    </row>
    <row r="60" spans="5:10" x14ac:dyDescent="0.2">
      <c r="E60" s="1">
        <v>9</v>
      </c>
      <c r="F60" s="1" t="s">
        <v>17</v>
      </c>
      <c r="J60" s="1" t="s">
        <v>55</v>
      </c>
    </row>
    <row r="61" spans="5:10" x14ac:dyDescent="0.2">
      <c r="E61" s="1">
        <v>10</v>
      </c>
      <c r="F61" s="1" t="s">
        <v>18</v>
      </c>
      <c r="J61" s="1" t="s">
        <v>56</v>
      </c>
    </row>
    <row r="62" spans="5:10" x14ac:dyDescent="0.2">
      <c r="E62" s="1">
        <v>11</v>
      </c>
      <c r="J62" s="1" t="s">
        <v>57</v>
      </c>
    </row>
    <row r="63" spans="5:10" x14ac:dyDescent="0.2">
      <c r="E63" s="1">
        <v>12</v>
      </c>
      <c r="J63" s="1" t="s">
        <v>58</v>
      </c>
    </row>
    <row r="64" spans="5:10" x14ac:dyDescent="0.2">
      <c r="E64" s="1">
        <v>13</v>
      </c>
      <c r="J64" s="1" t="s">
        <v>59</v>
      </c>
    </row>
    <row r="65" spans="5:10" x14ac:dyDescent="0.2">
      <c r="E65" s="1">
        <v>14</v>
      </c>
      <c r="J65" s="1" t="s">
        <v>60</v>
      </c>
    </row>
    <row r="66" spans="5:10" x14ac:dyDescent="0.2">
      <c r="E66" s="1">
        <v>15</v>
      </c>
      <c r="F66" s="1" t="s">
        <v>74</v>
      </c>
      <c r="J66" s="1" t="s">
        <v>61</v>
      </c>
    </row>
    <row r="67" spans="5:10" x14ac:dyDescent="0.2">
      <c r="E67" s="1">
        <v>16</v>
      </c>
      <c r="F67" s="1" t="s">
        <v>25</v>
      </c>
      <c r="J67" s="1" t="s">
        <v>62</v>
      </c>
    </row>
    <row r="68" spans="5:10" x14ac:dyDescent="0.2">
      <c r="E68" s="1">
        <v>17</v>
      </c>
      <c r="F68" s="1" t="s">
        <v>26</v>
      </c>
      <c r="J68" s="1" t="s">
        <v>63</v>
      </c>
    </row>
    <row r="69" spans="5:10" x14ac:dyDescent="0.2">
      <c r="E69" s="1">
        <v>18</v>
      </c>
      <c r="F69" s="1" t="s">
        <v>102</v>
      </c>
      <c r="J69" s="1" t="s">
        <v>64</v>
      </c>
    </row>
    <row r="70" spans="5:10" x14ac:dyDescent="0.2">
      <c r="E70" s="1">
        <v>19</v>
      </c>
      <c r="F70" s="1" t="s">
        <v>28</v>
      </c>
      <c r="J70" s="1" t="s">
        <v>65</v>
      </c>
    </row>
    <row r="71" spans="5:10" x14ac:dyDescent="0.2">
      <c r="E71" s="1">
        <v>20</v>
      </c>
      <c r="J71" s="1" t="s">
        <v>66</v>
      </c>
    </row>
    <row r="72" spans="5:10" x14ac:dyDescent="0.2">
      <c r="E72" s="1">
        <v>21</v>
      </c>
    </row>
    <row r="73" spans="5:10" x14ac:dyDescent="0.2">
      <c r="E73" s="1">
        <v>22</v>
      </c>
      <c r="F73" s="1" t="s">
        <v>74</v>
      </c>
    </row>
    <row r="74" spans="5:10" x14ac:dyDescent="0.2">
      <c r="E74" s="1">
        <v>23</v>
      </c>
      <c r="F74" s="1" t="s">
        <v>11</v>
      </c>
      <c r="J74" s="1" t="s">
        <v>74</v>
      </c>
    </row>
    <row r="75" spans="5:10" x14ac:dyDescent="0.2">
      <c r="E75" s="1">
        <v>24</v>
      </c>
      <c r="F75" s="1" t="s">
        <v>12</v>
      </c>
      <c r="J75" s="1" t="s">
        <v>29</v>
      </c>
    </row>
    <row r="76" spans="5:10" x14ac:dyDescent="0.2">
      <c r="E76" s="1">
        <v>25</v>
      </c>
      <c r="J76" s="1" t="s">
        <v>30</v>
      </c>
    </row>
    <row r="77" spans="5:10" x14ac:dyDescent="0.2">
      <c r="E77" s="1">
        <v>26</v>
      </c>
      <c r="J77" s="1" t="s">
        <v>31</v>
      </c>
    </row>
    <row r="78" spans="5:10" x14ac:dyDescent="0.2">
      <c r="E78" s="1">
        <v>27</v>
      </c>
      <c r="J78" s="1" t="s">
        <v>32</v>
      </c>
    </row>
    <row r="79" spans="5:10" x14ac:dyDescent="0.2">
      <c r="E79" s="1">
        <v>28</v>
      </c>
      <c r="J79" s="1" t="s">
        <v>33</v>
      </c>
    </row>
    <row r="80" spans="5:10" x14ac:dyDescent="0.2">
      <c r="E80" s="1">
        <v>29</v>
      </c>
      <c r="F80" s="1" t="s">
        <v>109</v>
      </c>
      <c r="J80" s="1" t="s">
        <v>39</v>
      </c>
    </row>
    <row r="81" spans="5:10" x14ac:dyDescent="0.2">
      <c r="E81" s="1">
        <v>30</v>
      </c>
      <c r="F81" s="1">
        <v>0.25</v>
      </c>
    </row>
    <row r="82" spans="5:10" x14ac:dyDescent="0.2">
      <c r="E82" s="1">
        <v>31</v>
      </c>
    </row>
    <row r="83" spans="5:10" x14ac:dyDescent="0.2">
      <c r="J83" s="1" t="s">
        <v>74</v>
      </c>
    </row>
    <row r="84" spans="5:10" x14ac:dyDescent="0.2">
      <c r="F84" s="1" t="s">
        <v>109</v>
      </c>
      <c r="J84" s="1">
        <v>2024</v>
      </c>
    </row>
    <row r="85" spans="5:10" x14ac:dyDescent="0.2">
      <c r="F85" s="1">
        <v>0.5</v>
      </c>
      <c r="J85" s="1">
        <v>2025</v>
      </c>
    </row>
    <row r="86" spans="5:10" x14ac:dyDescent="0.2">
      <c r="J86" s="1">
        <v>2026</v>
      </c>
    </row>
    <row r="87" spans="5:10" x14ac:dyDescent="0.2">
      <c r="J87" s="1">
        <v>2027</v>
      </c>
    </row>
    <row r="88" spans="5:10" x14ac:dyDescent="0.2">
      <c r="F88" s="1" t="s">
        <v>109</v>
      </c>
      <c r="I88" s="1" t="s">
        <v>74</v>
      </c>
      <c r="J88" s="1">
        <v>2028</v>
      </c>
    </row>
    <row r="89" spans="5:10" x14ac:dyDescent="0.2">
      <c r="F89" s="1">
        <v>0.75</v>
      </c>
      <c r="I89" s="1">
        <v>0.5</v>
      </c>
      <c r="J89" s="1">
        <v>2029</v>
      </c>
    </row>
    <row r="90" spans="5:10" x14ac:dyDescent="0.2">
      <c r="I90" s="1">
        <v>0.6</v>
      </c>
      <c r="J90" s="1">
        <v>2030</v>
      </c>
    </row>
    <row r="91" spans="5:10" x14ac:dyDescent="0.2">
      <c r="F91" s="10"/>
      <c r="I91" s="1">
        <v>0.7</v>
      </c>
    </row>
    <row r="92" spans="5:10" x14ac:dyDescent="0.2">
      <c r="F92" s="1" t="s">
        <v>109</v>
      </c>
      <c r="I92" s="1">
        <v>0.8</v>
      </c>
    </row>
    <row r="93" spans="5:10" x14ac:dyDescent="0.2">
      <c r="F93" s="81">
        <v>1</v>
      </c>
      <c r="I93" s="1">
        <v>0.9</v>
      </c>
    </row>
    <row r="94" spans="5:10" x14ac:dyDescent="0.2">
      <c r="F94" s="10"/>
      <c r="I94" s="1">
        <v>1</v>
      </c>
    </row>
    <row r="95" spans="5:10" x14ac:dyDescent="0.2">
      <c r="F95" s="10"/>
      <c r="I95" s="1">
        <v>1.1000000000000001</v>
      </c>
    </row>
    <row r="96" spans="5:10" x14ac:dyDescent="0.2">
      <c r="F96" s="1" t="s">
        <v>109</v>
      </c>
      <c r="I96" s="1">
        <v>1.2</v>
      </c>
    </row>
    <row r="97" spans="6:9" x14ac:dyDescent="0.2">
      <c r="F97" s="81">
        <v>1.25</v>
      </c>
      <c r="I97" s="1">
        <v>1.3</v>
      </c>
    </row>
    <row r="98" spans="6:9" x14ac:dyDescent="0.2">
      <c r="I98" s="1">
        <v>1.4</v>
      </c>
    </row>
    <row r="99" spans="6:9" x14ac:dyDescent="0.2">
      <c r="F99" s="1" t="s">
        <v>109</v>
      </c>
      <c r="I99" s="1">
        <v>1.5</v>
      </c>
    </row>
    <row r="100" spans="6:9" x14ac:dyDescent="0.2">
      <c r="F100" s="81">
        <v>1.5</v>
      </c>
      <c r="I100" s="1">
        <v>1.6</v>
      </c>
    </row>
    <row r="101" spans="6:9" x14ac:dyDescent="0.2">
      <c r="I101" s="1">
        <v>1.7</v>
      </c>
    </row>
    <row r="102" spans="6:9" x14ac:dyDescent="0.2">
      <c r="I102" s="1">
        <v>1.8</v>
      </c>
    </row>
    <row r="103" spans="6:9" x14ac:dyDescent="0.2">
      <c r="F103" s="1" t="s">
        <v>109</v>
      </c>
      <c r="I103" s="1">
        <v>1.9</v>
      </c>
    </row>
    <row r="104" spans="6:9" x14ac:dyDescent="0.2">
      <c r="F104" s="81">
        <v>1.75</v>
      </c>
      <c r="I104" s="1">
        <v>2</v>
      </c>
    </row>
    <row r="105" spans="6:9" x14ac:dyDescent="0.2">
      <c r="I105" s="1">
        <v>2.1</v>
      </c>
    </row>
    <row r="106" spans="6:9" x14ac:dyDescent="0.2">
      <c r="I106" s="1">
        <v>2.2000000000000002</v>
      </c>
    </row>
    <row r="107" spans="6:9" x14ac:dyDescent="0.2">
      <c r="F107" s="1" t="s">
        <v>109</v>
      </c>
      <c r="I107" s="1">
        <v>2.2999999999999998</v>
      </c>
    </row>
    <row r="108" spans="6:9" x14ac:dyDescent="0.2">
      <c r="F108" s="81">
        <v>2</v>
      </c>
      <c r="I108" s="1">
        <v>2.4</v>
      </c>
    </row>
    <row r="109" spans="6:9" x14ac:dyDescent="0.2">
      <c r="I109" s="1">
        <v>2.5</v>
      </c>
    </row>
    <row r="110" spans="6:9" x14ac:dyDescent="0.2">
      <c r="I110" s="1">
        <v>2.6</v>
      </c>
    </row>
    <row r="111" spans="6:9" x14ac:dyDescent="0.2">
      <c r="F111" s="1" t="s">
        <v>74</v>
      </c>
      <c r="I111" s="1">
        <v>2.7</v>
      </c>
    </row>
    <row r="112" spans="6:9" x14ac:dyDescent="0.2">
      <c r="F112" s="1">
        <v>0.25</v>
      </c>
      <c r="I112" s="1">
        <v>2.8</v>
      </c>
    </row>
    <row r="113" spans="6:9" x14ac:dyDescent="0.2">
      <c r="F113" s="1">
        <v>0.5</v>
      </c>
      <c r="I113" s="1">
        <v>2.9</v>
      </c>
    </row>
    <row r="114" spans="6:9" x14ac:dyDescent="0.2">
      <c r="F114" s="1">
        <v>0.75</v>
      </c>
      <c r="I114" s="1">
        <v>3</v>
      </c>
    </row>
    <row r="115" spans="6:9" x14ac:dyDescent="0.2">
      <c r="F115" s="1">
        <v>1</v>
      </c>
      <c r="I115" s="1">
        <v>3.1</v>
      </c>
    </row>
    <row r="116" spans="6:9" x14ac:dyDescent="0.2">
      <c r="F116" s="1">
        <v>1.25</v>
      </c>
      <c r="I116" s="1">
        <v>3.2</v>
      </c>
    </row>
    <row r="117" spans="6:9" x14ac:dyDescent="0.2">
      <c r="F117" s="1">
        <v>1.5</v>
      </c>
      <c r="I117" s="1">
        <v>3.3</v>
      </c>
    </row>
    <row r="118" spans="6:9" x14ac:dyDescent="0.2">
      <c r="F118" s="1">
        <v>1.75</v>
      </c>
      <c r="I118" s="1">
        <v>3.4</v>
      </c>
    </row>
    <row r="119" spans="6:9" x14ac:dyDescent="0.2">
      <c r="F119" s="1">
        <v>2</v>
      </c>
      <c r="I119" s="1">
        <v>3.5</v>
      </c>
    </row>
    <row r="120" spans="6:9" x14ac:dyDescent="0.2">
      <c r="F120" s="1">
        <v>2.25</v>
      </c>
      <c r="I120" s="1">
        <v>3.6</v>
      </c>
    </row>
    <row r="121" spans="6:9" x14ac:dyDescent="0.2">
      <c r="F121" s="1">
        <v>2.5</v>
      </c>
      <c r="I121" s="1">
        <v>3.7</v>
      </c>
    </row>
    <row r="122" spans="6:9" x14ac:dyDescent="0.2">
      <c r="F122" s="1">
        <v>2.75</v>
      </c>
      <c r="I122" s="1">
        <v>3.8</v>
      </c>
    </row>
    <row r="123" spans="6:9" x14ac:dyDescent="0.2">
      <c r="F123" s="1">
        <v>3</v>
      </c>
      <c r="I123" s="1">
        <v>3.9</v>
      </c>
    </row>
    <row r="124" spans="6:9" x14ac:dyDescent="0.2">
      <c r="I124" s="1">
        <v>4</v>
      </c>
    </row>
    <row r="125" spans="6:9" x14ac:dyDescent="0.2">
      <c r="I125" s="1">
        <v>4.0999999999999996</v>
      </c>
    </row>
    <row r="126" spans="6:9" x14ac:dyDescent="0.2">
      <c r="F126" s="1" t="s">
        <v>109</v>
      </c>
      <c r="I126" s="1">
        <v>4.2</v>
      </c>
    </row>
    <row r="127" spans="6:9" x14ac:dyDescent="0.2">
      <c r="F127" s="1">
        <v>0.25</v>
      </c>
      <c r="I127" s="1">
        <v>4.3</v>
      </c>
    </row>
    <row r="128" spans="6:9" x14ac:dyDescent="0.2">
      <c r="F128" s="1">
        <v>0.5</v>
      </c>
      <c r="I128" s="1">
        <v>4.4000000000000004</v>
      </c>
    </row>
    <row r="129" spans="6:9" x14ac:dyDescent="0.2">
      <c r="F129" s="1">
        <v>0.75</v>
      </c>
      <c r="I129" s="1">
        <v>4.5</v>
      </c>
    </row>
    <row r="130" spans="6:9" x14ac:dyDescent="0.2">
      <c r="F130" s="1">
        <v>1</v>
      </c>
      <c r="I130" s="1">
        <v>4.5999999999999996</v>
      </c>
    </row>
    <row r="131" spans="6:9" x14ac:dyDescent="0.2">
      <c r="F131" s="1">
        <v>1.25</v>
      </c>
      <c r="I131" s="1">
        <v>4.7</v>
      </c>
    </row>
    <row r="132" spans="6:9" x14ac:dyDescent="0.2">
      <c r="F132" s="1">
        <v>1.5</v>
      </c>
      <c r="I132" s="1">
        <v>4.8</v>
      </c>
    </row>
    <row r="133" spans="6:9" x14ac:dyDescent="0.2">
      <c r="F133" s="1">
        <v>1.75</v>
      </c>
      <c r="I133" s="1">
        <v>4.9000000000000004</v>
      </c>
    </row>
    <row r="134" spans="6:9" x14ac:dyDescent="0.2">
      <c r="F134" s="1">
        <v>2</v>
      </c>
      <c r="I134" s="1">
        <v>5</v>
      </c>
    </row>
    <row r="135" spans="6:9" x14ac:dyDescent="0.2">
      <c r="F135" s="1">
        <v>2.25</v>
      </c>
      <c r="I135" s="1">
        <v>5.0999999999999996</v>
      </c>
    </row>
    <row r="136" spans="6:9" x14ac:dyDescent="0.2">
      <c r="F136" s="1">
        <v>2.5</v>
      </c>
      <c r="I136" s="1">
        <v>5.2</v>
      </c>
    </row>
    <row r="137" spans="6:9" x14ac:dyDescent="0.2">
      <c r="F137" s="1">
        <v>2.75</v>
      </c>
      <c r="I137" s="1">
        <v>5.3</v>
      </c>
    </row>
    <row r="138" spans="6:9" x14ac:dyDescent="0.2">
      <c r="F138" s="1">
        <v>3</v>
      </c>
      <c r="I138" s="1">
        <v>5.4</v>
      </c>
    </row>
    <row r="139" spans="6:9" x14ac:dyDescent="0.2">
      <c r="I139" s="1">
        <v>5.5</v>
      </c>
    </row>
    <row r="140" spans="6:9" x14ac:dyDescent="0.2">
      <c r="I140" s="1">
        <v>5.6</v>
      </c>
    </row>
    <row r="141" spans="6:9" x14ac:dyDescent="0.2">
      <c r="I141" s="1">
        <v>5.7</v>
      </c>
    </row>
    <row r="142" spans="6:9" x14ac:dyDescent="0.2">
      <c r="I142" s="1">
        <v>5.8</v>
      </c>
    </row>
    <row r="143" spans="6:9" x14ac:dyDescent="0.2">
      <c r="I143" s="1">
        <v>5.9</v>
      </c>
    </row>
    <row r="144" spans="6:9" x14ac:dyDescent="0.2">
      <c r="I144" s="1">
        <v>6</v>
      </c>
    </row>
    <row r="145" spans="1:9" x14ac:dyDescent="0.2">
      <c r="I145" s="1">
        <v>6.1</v>
      </c>
    </row>
    <row r="146" spans="1:9" x14ac:dyDescent="0.2">
      <c r="I146" s="1">
        <v>6.2</v>
      </c>
    </row>
    <row r="147" spans="1:9" x14ac:dyDescent="0.2">
      <c r="I147" s="1">
        <v>6.3</v>
      </c>
    </row>
    <row r="148" spans="1:9" x14ac:dyDescent="0.2">
      <c r="I148" s="1">
        <v>6.4</v>
      </c>
    </row>
    <row r="149" spans="1:9" x14ac:dyDescent="0.2">
      <c r="I149" s="1">
        <v>6.5</v>
      </c>
    </row>
    <row r="150" spans="1:9" x14ac:dyDescent="0.2">
      <c r="I150" s="1">
        <v>6.6</v>
      </c>
    </row>
    <row r="151" spans="1:9" x14ac:dyDescent="0.2">
      <c r="I151" s="1">
        <v>6.7</v>
      </c>
    </row>
    <row r="154" spans="1:9" ht="17" thickBot="1" x14ac:dyDescent="0.25"/>
    <row r="155" spans="1:9" s="101" customFormat="1" ht="32" customHeight="1" thickTop="1" thickBot="1" x14ac:dyDescent="0.25">
      <c r="A155" s="104"/>
      <c r="B155" s="104"/>
    </row>
    <row r="156" spans="1:9" s="109" customFormat="1" ht="20" customHeight="1" thickTop="1" thickBot="1" x14ac:dyDescent="0.25">
      <c r="A156" s="106"/>
      <c r="B156" s="107"/>
      <c r="C156" s="108"/>
    </row>
    <row r="157" spans="1:9" ht="17" thickTop="1" x14ac:dyDescent="0.2"/>
  </sheetData>
  <dataValidations count="2">
    <dataValidation type="list" allowBlank="1" showInputMessage="1" showErrorMessage="1" sqref="B3" xr:uid="{61A470EF-B70C-AA40-940F-5C87FDCDF9B4}">
      <formula1>$J$14:$J$22</formula1>
    </dataValidation>
    <dataValidation type="list" allowBlank="1" showInputMessage="1" showErrorMessage="1" sqref="D3" xr:uid="{30DD289B-5292-A04D-8447-4898603959F3}">
      <formula1>$J$23:$J$57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9D3C-6BE0-534F-8270-E68E4B664A8F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C18" sqref="C18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6000</v>
      </c>
      <c r="B3" s="28" t="s">
        <v>54</v>
      </c>
      <c r="C3" s="83" t="s">
        <v>71</v>
      </c>
      <c r="D3" s="28" t="s">
        <v>54</v>
      </c>
      <c r="E3" s="83" t="s">
        <v>70</v>
      </c>
      <c r="F3" s="28" t="s">
        <v>54</v>
      </c>
      <c r="G3" s="63" t="str">
        <f>IF(AND(A3=6000,C3=0.25,E3=0.5),3,IF(AND(A3=6000,C3=0.25,E3=0.6),2.5,IF(AND(A3=6000,C3=0.25,E3=0.7),2.14,IF(AND(A3=6000,C3=0.25,E3=0.8),1.87,IF(AND(A3=6000,C3=0.25,E3=0.9),1.66,IF(AND(A3=6000,C3=0.25,E3=1),1.5,IF(AND(A3=6000,C3=0.25,E3=1.1),1.36,IF(AND(A3=6000,C3=0.25,E3=1.2),1.25,IF(AND(A3=6000,C3=0.25,E3=1.3),1.15,IF(AND(A3=6000,C3=0.25,E3=1.4),1.07,IF(AND(A3=6000,C3=0.25,E3=1.5),1,IF(AND(A3=6000,C3=0.25,E3=1.6),0.93,IF(AND(A3=6000,C3=0.25,E3=1.7),0.88,IF(AND(A3=6000,C3=0.25,E3=1.8),0.83,IF(AND(A3=6000,C3=0.25,E3=1.9),0.78,IF(AND(A3=6000,C3=0.25,E3=2),0.75,IF(AND(A3=6000,C3=0.25,E3=2.1),0.71,IF(AND(A3=6000,C3=0.25,E3=2.2),0.68,IF(AND(A3=6000,C3=0.25,E3=2.3),0.65,IF(AND(A3=6000,C3=0.25,E3=2.4),0.62,IF(AND(A3=6000,C3=0.25,E3=2.5),0.6,IF(AND(A3=6000,C3=0.25,E3=2.6),0.57,IF(AND(A3=6000,C3=0.25,E3=2.7),0.55,IF(AND(A3=6000,C3=0.25,E3=2.8),0.53,IF(AND(A3=6000,C3=0.25,E3=2.9),0.51,IF(AND(A3=6000,C3=0.25,E3=3),0.5,IF(AND(A3=6000,C3=0.25,E3=3.1),0.48,IF(AND(A3=6000,C3=0.25,E3=3.2),0.46,IF(AND(A3=6000,C3=0.25,E3=3.3),0.45,IF(AND(A3=6000,C3=0.25,E3=3.4),0.44,IF(AND(A3=6000,C3=0.25,E3=3.5),0.42,IF(AND(A3=6000,C3=0.25,E3=3.6),0.41,IF(AND(A3=6000,C3=0.25,E3=3.7),0.4,IF(AND(A3=6000,C3=0.25,E3=3.8),0.39,IF(AND(A3=6000,C3=0.25,E3=3.9),0.38,IF(AND(A3=6000,C3=0.25,E3=4),0.37,IF(AND(A3=6000,C3=0.25,E3=4.1),0.36,IF(AND(A3=6000,C3=0.25,E3=4.2),0.35,IF(AND(A3=6000,C3=0.25,E3=4.3),0.34,IF(AND(A3=6000,C3=0.25,E3=4.4),0.34,IF(AND(A3=6000,C3=0.25,E3=4.5),0.33,IF(AND(A3=6000,C3=0.25,E3=4.6),0.32,IF(AND(A3=6000,C3=0.25,E3=4.7),0.31,IF(AND(A3=6000,C3=0.25,E3=4.8),0.31,IF(AND(A3=6000,C3=0.25,E3=4.9),0.3,IF(AND(A3=6000,C3=0.25,E3=5),0.3,IF(AND(A3=6000,C3=0.25,E3=5.1),0.29,IF(AND(A3=6000,C3=0.25,E3=5.2),0.28,IF(AND(A3=6000,C3=0.25,E3=5.3),0.28,IF(AND(A3=6000,C3=0.25,E3=5.4),0.27,IF(AND(A3=6000,C3=0.25,E3=5.5),0.27,IF(AND(A3=6000,C3=0.25,E3=5.6),0.26,IF(AND(A3=6000,C3=0.25,E3=5.7),0.26,IF(AND(A3=6000,C3=0.25,E3=5.8),0.25,IF(AND(A3=6000,C3=0.25,E3=5.9),0.25,IF(AND(A3=6000,C3=0.25,E3=6),0.25,IF(AND(A3=6000,C3=0.25,E3=6.1),0.24,IF(AND(A3=6000,C3=0.25,E3=6.2),0.24,IF(AND(A3=6000,C3=0.25,E3=6.3),0.23,IF(AND(A3=6000,C3=0.25,E3=6.4),0.23,IF(AND(A3=6000,C3=0.25,E3=6.5),0.23,IF(AND(A3=6000,C3=0.25,E3=6.6),0.22,IF(AND(A3=6000,C3=0.25,E3=6.7),0.22,IF(AND(A3=6000,C3=0.25,E3="Enter Stop"),"Emty",IF(C3="Your Risk","Emty")))))))))))))))))))))))))))))))))))))))))))))))))))))))))))))))))</f>
        <v>Emty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37" customFormat="1" ht="38" customHeight="1" x14ac:dyDescent="0.2">
      <c r="A7" s="82" t="s">
        <v>72</v>
      </c>
      <c r="B7" s="28" t="s">
        <v>54</v>
      </c>
      <c r="C7" s="83" t="s">
        <v>71</v>
      </c>
      <c r="D7" s="28" t="s">
        <v>54</v>
      </c>
      <c r="E7" s="83" t="s">
        <v>70</v>
      </c>
      <c r="F7" s="28" t="s">
        <v>54</v>
      </c>
      <c r="G7" s="63" t="str">
        <f>IF(AND(A7="---",C7=0.5,E7=0.5),6,IF(AND(A7="---",C7=0.5,E7=0.6),5,IF(AND(A7="---",C7=0.5,E7=0.7),4.28,IF(AND(A7="---",C7=0.5,E7=0.8),3.75,IF(AND(A7="---",C7=0.5,E7=0.9),3.33,IF(AND(A7="---",C7=0.5,E7=1),3,IF(AND(A7="---",C7=0.5,E7=1.1),2.72,IF(AND(A7="---",C7=0.5,E7=1.2),2.5,IF(AND(A7="---",C7=0.5,E7=1.3),2.3,IF(AND(A7="---",C7=0.5,E7=1.4),2.14,IF(AND(A7="---",C7=0.5,E7=1.5),2,IF(AND(A7="---",C7=0.5,E7=1.6),1.87,IF(AND(A7="---",C7=0.5,E7=1.7),1.76,IF(AND(A7="---",C7=0.5,E7=1.8),1.66,IF(AND(A7="---",C7=0.5,E7=1.9),1.57,IF(AND(A7="---",C7=0.5,E7=2),1.5,IF(AND(A7="---",C7=0.5,E7=2.1),1.42,IF(AND(A7="---",C7=0.5,E7=2.2),1.36,IF(AND(A7="---",C7=0.5,E7=2.3),1.3,IF(AND(A7="---",C7=0.5,E7=2.4),1.25,IF(AND(A7="---",C7=0.5,E7=2.5),1.2,IF(AND(A7="---",C7=0.5,E7=2.6),1.15,IF(AND(A7="---",C7=0.5,E7=2.7),1.11,IF(AND(A7="---",C7=0.5,E7=2.8),1.07,IF(AND(A7="---",C7=0.5,E7=2.9),1.03,IF(AND(A7="---",C7=0.5,E7=3),1,IF(AND(A7="---",C7=0.5,E7=3.1),0.96,IF(AND(A7="---",C7=0.5,E7=3.2),0.93,IF(AND(A7="---",C7=0.5,E7=3.3),0.9,IF(AND(A7="---",C7=0.5,E7=3.4),0.88,IF(AND(A7="---",C7=0.5,E7=3.5),0.85,IF(AND(A7="---",C7=0.5,E7=3.6),0.83,IF(AND(A7="---",C7=0.5,E7=3.7),0.81,IF(AND(A7="---",C7=0.5,E7=3.8),0.78,IF(AND(A7="---",C7=0.5,E7=3.9),0.76,IF(AND(A7="---",C7=0.5,E7=4),0.75,IF(AND(A7="---",C7=0.5,E7=4.1),0.73,IF(AND(A7="---",C7=0.5,E7=4.2),0.71,IF(AND(A7="---",C7=0.5,E7=4.3),0.69,IF(AND(A7="---",C7=0.5,E7=4.4),0.68,IF(AND(A7="---",C7=0.5,E7=4.5),0.66,IF(AND(A7="---",C7=0.5,E7=4.6),0.65,IF(AND(A7="---",C7=0.5,E7=4.7),0.63,IF(AND(A7="---",C7=0.5,E7=4.8),0.62,IF(AND(A7="---",C7=0.5,E7=4.9),0.61,IF(AND(A7="---",C7=0.5,E7=5),0.6,IF(AND(A7="---",C7=0.5,E7=5.1),0.58,IF(AND(A7="---",C7=0.5,E7=5.2),0.57,IF(AND(A7="---",C7=0.5,E7=5.3),0.56,IF(AND(A7="---",C7=0.5,E7=5.4),0.55,IF(AND(A7="---",C7=0.5,E7=5.5),0.54,IF(AND(A7="---",C7=0.5,E7=5.6),0.53,IF(AND(A7="---",C7=0.5,E7=5.7),0.52,IF(AND(A7="---",C7=0.5,E7=5.8),0.51,IF(AND(A7="---",C7=0.5,E7=5.9),0.5,IF(AND(A7="---",C7=0.5,E7=6),0.5,IF(AND(A7="---",C7=0.5,E7=6.1),0.49,IF(AND(A7="---",C7=0.5,E7=6.2),0.48,IF(AND(A7="---",C7=0.5,E7=6.3),0.47,IF(AND(A7="---",C7=0.5,E7=6.4),0.46,IF(AND(A7="---",C7=0.5,E7=6.5),0.45,IF(AND(A7="---",C7=0.5,E7=6.6),0.45,IF(AND(A7="---",C7=0.5,E7=6.7),0.44,IF(AND(A7="---",C7=0.5,E7="Enter Stop"),"Emty",IF(C7="Your Risk","Emty")))))))))))))))))))))))))))))))))))))))))))))))))))))))))))))))))</f>
        <v>Emty</v>
      </c>
      <c r="H7" s="65"/>
      <c r="I7" s="65"/>
      <c r="J7" s="66"/>
      <c r="K7" s="65"/>
      <c r="L7" s="65"/>
      <c r="M7" s="65"/>
      <c r="N7" s="65"/>
      <c r="O7" s="65"/>
      <c r="P7" s="65"/>
      <c r="Q7" s="65"/>
      <c r="R7" s="65"/>
      <c r="S7" s="67"/>
      <c r="T7" s="65"/>
      <c r="U7" s="65"/>
      <c r="V7" s="65"/>
      <c r="W7" s="31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95" customFormat="1" ht="38" customHeight="1" thickBot="1" x14ac:dyDescent="0.25">
      <c r="A11" s="96" t="s">
        <v>72</v>
      </c>
      <c r="B11" s="90" t="s">
        <v>54</v>
      </c>
      <c r="C11" s="83" t="s">
        <v>71</v>
      </c>
      <c r="D11" s="90" t="s">
        <v>54</v>
      </c>
      <c r="E11" s="83" t="s">
        <v>70</v>
      </c>
      <c r="F11" s="90" t="s">
        <v>54</v>
      </c>
      <c r="G11" s="63" t="str">
        <f>IF(AND(A11="---",C11=0.75,E11=0.5),9,IF(AND(A11="---",C11=0.75,E11=0.6),7.5,IF(AND(A11="---",C11=0.75,E11=0.7),6.42,IF(AND(A11="---",C11=0.75,E11=0.8),5.6,IF(AND(A11="---",C11=0.75,E11=0.9),5,IF(AND(A11="---",C11=0.75,E11=1),4.5,IF(AND(A11="---",C11=0.75,E11=1.1),4.09,IF(AND(A11="---",C11=0.75,E11=1.2),3.75,IF(AND(A11="---",C11=0.75,E11=1.3),3.46,IF(AND(A11="---",C11=0.75,E11=1.4),3.21,IF(AND(A11="---",C11=0.75,E11=1.5),3,IF(AND(A11="---",C11=0.75,E11=1.6),2.81,IF(AND(A11="---",C11=0.75,E11=1.7),2.64,IF(AND(A11="---",C11=0.75,E11=1.8),2.5,IF(AND(A11="---",C11=0.75,E11=1.9),2.36,IF(AND(A11="---",C11=0.75,E11=2),2.25,IF(AND(A11="---",C11=0.75,E11=2.1),2.14,IF(AND(A11="---",C11=0.75,E11=2.2),2.04,IF(AND(A11="---",C11=0.75,E11=2.3),1.95,IF(AND(A11="---",C11=0.75,E11=2.4),1.87,IF(AND(A11="---",C11=0.75,E11=2.5),1.8,IF(AND(A11="---",C11=0.75,E11=2.6),1.73,IF(AND(A11="---",C11=0.75,E11=2.7),1.66,IF(AND(A11="---",C11=0.75,E11=2.8),1.6,IF(AND(A11="---",C11=0.75,E11=2.9),1.55,IF(AND(A11="---",C11=0.75,E11=3),1.5,IF(AND(A11="---",C11=0.75,E11=3.1),1.45,IF(AND(A11="---",C11=0.75,E11=3.2),1.4,IF(AND(A11="---",C11=0.75,E11=3.3),1.36,IF(AND(A11="---",C11=0.75,E11=3.4),1.32,IF(AND(A11="---",C11=0.75,E11=3.5),1.28,IF(AND(A11="---",C11=0.75,E11=3.6),1.25,IF(AND(A11="---",C11=0.75,E11=3.7),1.21,IF(AND(A11="---",C11=0.75,E11=3.8),1.18,IF(AND(A11="---",C11=0.75,E11=3.9),1.15,IF(AND(A11="---",C11=0.75,E11=4),1.12,IF(AND(A11="---",C11=0.75,E11=4.1),1.09,IF(AND(A11="---",C11=0.75,E11=4.2),1.07,IF(AND(A11="---",C11=0.75,E11=4.3),1.04,IF(AND(A11="---",C11=0.75,E11=4.4),0.102,IF(AND(A11="---",C11=0.75,E11=4.5),1,IF(AND(A11="---",C11=0.75,E11=4.6),0.97,IF(AND(A11="---",C11=0.75,E11=4.7),0.95,IF(AND(A11="---",C11=0.75,E11=4.8),0.93,IF(AND(A11="---",C11=0.75,E11=4.9),0.91,IF(AND(A11="---",C11=0.75,E11=5),0.9,IF(AND(A11="---",C11=0.75,E11=5.1),0.88,IF(AND(A11="---",C11=0.75,E11=5.2),0.86,IF(AND(A11="---",C11=0.75,E11=5.3),0.84,IF(AND(A11="---",C11=0.75,E11=5.4),0.83,IF(AND(A11="---",C11=0.75,E11=5.5),0.81,IF(AND(A11="---",C11=0.75,E11=5.6),0.8,IF(AND(A11="---",C11=0.75,E11=5.7),0.78,IF(AND(A11="---",C11=0.75,E11=5.8),0.77,IF(AND(A11="---",C11=0.75,E11=5.9),0.76,IF(AND(A11="---",C11=0.75,E11=6),0.75,IF(AND(A11="---",C11=0.75,E11=6.1),0.73,IF(AND(A11="---",C11=0.75,E11=6.2),0.72,IF(AND(A11="---",C11=0.75,E11=6.3),0.71,IF(AND(A11="---",C11=0.75,E11=6.4),0.7,IF(AND(A11="---",C11=0.75,E11=6.5),0.69,IF(AND(A11="---",C11=0.75,E11=6.6),0.68,IF(AND(A11="---",C11=0.75,E11=6.7),0.67,IF(AND(A11="---",C11=0.75,E11="Enter Stop"),"Emty",IF(C11="Your Risk","Emty")))))))))))))))))))))))))))))))))))))))))))))))))))))))))))))))))</f>
        <v>Emty</v>
      </c>
      <c r="H11" s="91"/>
      <c r="I11" s="91"/>
      <c r="J11" s="92"/>
      <c r="K11" s="91"/>
      <c r="L11" s="91"/>
      <c r="M11" s="91"/>
      <c r="N11" s="91"/>
      <c r="O11" s="91"/>
      <c r="P11" s="91"/>
      <c r="Q11" s="91"/>
      <c r="R11" s="91"/>
      <c r="S11" s="93"/>
      <c r="T11" s="91"/>
      <c r="U11" s="91"/>
      <c r="V11" s="91"/>
      <c r="W11" s="94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12,IF(AND(A15="---",C15=1,E15=0.6),10,IF(AND(A15="---",C15=1,E15=0.7),8.57,IF(AND(A15="---",C15=1,E15=0.8),7.5,IF(AND(A15="---",C15=1,E15=0.9),6.66,IF(AND(A15="---",C15=1,E15=1),6,IF(AND(A15="---",C15=1,E15=1.1),5.45,IF(AND(A15="---",C15=1,E15=1.2),5,IF(AND(A15="---",C15=1,E15=1.3),4.61,IF(AND(A15="---",C15=1,E15=1.4),4.28,IF(AND(A15="---",C15=1,E15=1.5),4,IF(AND(A15="---",C15=1,E15=1.6),3.75,IF(AND(A15="---",C15=1,E15=1.7),3.52,IF(AND(A15="---",C15=1,E15=1.8),3.33,IF(AND(A15="---",C15=1,E15=1.9),3.15,IF(AND(A15="---",C15=1,E15=2),3,IF(AND(A15="---",C15=1,E15=2.1),2.85,IF(AND(A15="---",C15=1,E15=2.2),2.72,IF(AND(A15="---",C15=1,E15=2.3),2.6,IF(AND(A15="---",C15=1,E15=2.4),2.5,IF(AND(A15="---",C15=1,E15=2.5),2.4,IF(AND(A15="---",C15=1,E15=2.6),2.3,IF(AND(A15="---",C15=1,E15=2.7),2.22,IF(AND(A15="---",C15=1,E15=2.8),2.14,IF(AND(A15="---",C15=1,E15=2.9),2.06,IF(AND(A15="---",C15=1,E15=3),2,IF(AND(A15="---",C15=1,E15=3.1),1.93,IF(AND(A15="---",C15=1,E15=3.2),1.87,IF(AND(A15="---",C15=1,E15=3.3),1.81,IF(AND(A15="---",C15=1,E15=3.4),1.76,IF(AND(A15="---",C15=1,E15=3.5),1.71,IF(AND(A15="---",C15=1,E15=3.6),1.66,IF(AND(A15="---",C15=1,E15=3.7),1.62,IF(AND(A15="---",C15=1,E15=3.8),1.57,IF(AND(A15="---",C15=1,E15=3.9),1.53,IF(AND(A15="---",C15=1,E15=4),1.5,IF(AND(A15="---",C15=1,E15=4.1),1.46,IF(AND(A15="---",C15=1,E15=4.2),1.42,IF(AND(A15="---",C15=1,E15=4.3),1.39,IF(AND(A15="---",C15=1,E15=4.4),1.36,IF(AND(A15="---",C15=1,E15=4.5),1.33,IF(AND(A15="---",C15=1,E15=4.6),1.3,IF(AND(A15="---",C15=1,E15=4.7),1.27,IF(AND(A15="---",C15=1,E15=4.8),1.25,IF(AND(A15="---",C15=1,E15=4.9),1.22,IF(AND(A15="---",C15=1,E15=5),1.2,IF(AND(A15="---",C15=1,E15=5.1),1.17,IF(AND(A15="---",C15=1,E15=5.2),1.15,IF(AND(A15="---",C15=1,E15=5.3),1.13,IF(AND(A15="---",C15=1,E15=5.4),1.11,IF(AND(A15="---",C15=1,E15=5.5),1.09,IF(AND(A15="---",C15=1,E15=5.6),1.07,IF(AND(A15="---",C15=1,E15=5.7),1.05,IF(AND(A15="---",C15=1,E15=5.8),1.03,IF(AND(A15="---",C15=1,E15=5.9),1.01,IF(AND(A15="---",C15=1,E15=6),1,IF(AND(A15="---",C15=1,E15=6.1),0.98,IF(AND(A15="---",C15=1,E15=6.2),0.96,IF(AND(A15="---",C15=1,E15=6.3),0.95,IF(AND(A15="---",C15=1,E15=6.4),0.93,IF(AND(A15="---",C15=1,E15=6.5),0.92,IF(AND(A15="---",C15=1,E15=6.6),0.9,IF(AND(A15="---",C15=1,E15=6.7),0.89,IF(AND(A15="---",C15=1,E15="Enter Stop"),"Emty",IF(C15="Your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ht="18" thickTop="1" thickBot="1" x14ac:dyDescent="0.25">
      <c r="A18" s="80"/>
      <c r="B18" s="12"/>
      <c r="C18" s="72"/>
      <c r="D18" s="12"/>
      <c r="E18" s="75"/>
      <c r="F18" s="12"/>
      <c r="G18" s="44"/>
      <c r="H18" s="46"/>
      <c r="I18" s="12"/>
      <c r="J18" s="23"/>
      <c r="K18" s="12"/>
      <c r="L18" s="12"/>
      <c r="M18" s="12"/>
      <c r="N18" s="12"/>
      <c r="O18" s="12"/>
      <c r="P18" s="12"/>
      <c r="Q18" s="12"/>
      <c r="R18" s="12"/>
      <c r="S18" s="26"/>
      <c r="T18" s="15"/>
      <c r="U18" s="52"/>
      <c r="V18" s="29"/>
      <c r="W18" s="32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8" thickTop="1" thickBot="1" x14ac:dyDescent="0.25">
      <c r="A20" s="84"/>
      <c r="B20" s="22"/>
      <c r="C20" s="58"/>
      <c r="D20" s="22"/>
      <c r="E20" s="73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ht="17" thickTop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ht="18" thickTop="1" thickBot="1" x14ac:dyDescent="0.25">
      <c r="A26" s="16"/>
      <c r="B26" s="11"/>
      <c r="C26" s="34"/>
      <c r="D26" s="11"/>
      <c r="E26" s="14"/>
      <c r="F26" s="12"/>
      <c r="G26" s="44"/>
      <c r="H26" s="46"/>
      <c r="I26" s="12"/>
      <c r="J26" s="23"/>
      <c r="K26" s="12"/>
      <c r="L26" s="12"/>
      <c r="M26" s="12"/>
      <c r="N26" s="12"/>
      <c r="O26" s="12"/>
      <c r="P26" s="12"/>
      <c r="Q26" s="12"/>
      <c r="R26" s="12"/>
      <c r="S26" s="26"/>
      <c r="T26" s="15"/>
      <c r="U26" s="12"/>
      <c r="V26" s="29"/>
      <c r="W26" s="32"/>
    </row>
    <row r="27" spans="1:23" ht="18" thickTop="1" thickBot="1" x14ac:dyDescent="0.25">
      <c r="A27" s="16"/>
      <c r="B27" s="11"/>
      <c r="C27" s="35"/>
      <c r="D27" s="11"/>
      <c r="E27" s="14"/>
      <c r="F27" s="12"/>
      <c r="G27" s="45"/>
      <c r="H27" s="47"/>
      <c r="I27" s="13"/>
      <c r="J27" s="24"/>
      <c r="K27" s="13"/>
      <c r="L27" s="13"/>
      <c r="M27" s="12"/>
      <c r="N27" s="13"/>
      <c r="O27" s="13"/>
      <c r="P27" s="13"/>
      <c r="Q27" s="13"/>
      <c r="R27" s="13"/>
      <c r="S27" s="26"/>
      <c r="T27" s="15"/>
      <c r="U27" s="13"/>
      <c r="V27" s="29"/>
      <c r="W27" s="32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469" priority="21" operator="beginsWith" text="X">
      <formula>LEFT(B4,LEN("X"))="X"</formula>
    </cfRule>
    <cfRule type="beginsWith" dxfId="468" priority="20" operator="beginsWith" text="E">
      <formula>LEFT(B4,LEN("E"))="E"</formula>
    </cfRule>
  </conditionalFormatting>
  <conditionalFormatting sqref="B16:B20">
    <cfRule type="beginsWith" dxfId="467" priority="2" operator="beginsWith" text="X">
      <formula>LEFT(B16,LEN("X"))="X"</formula>
    </cfRule>
    <cfRule type="beginsWith" dxfId="466" priority="1" operator="beginsWith" text="E">
      <formula>LEFT(B16,LEN("E"))="E"</formula>
    </cfRule>
  </conditionalFormatting>
  <conditionalFormatting sqref="B24:B25">
    <cfRule type="beginsWith" dxfId="465" priority="19" operator="beginsWith" text="X">
      <formula>LEFT(B24,LEN("X"))="X"</formula>
    </cfRule>
    <cfRule type="beginsWith" dxfId="464" priority="18" operator="beginsWith" text="E">
      <formula>LEFT(B24,LEN("E"))="E"</formula>
    </cfRule>
  </conditionalFormatting>
  <conditionalFormatting sqref="C20">
    <cfRule type="beginsWith" dxfId="463" priority="14" operator="beginsWith" text="S">
      <formula>LEFT(C20,LEN("S"))="S"</formula>
    </cfRule>
    <cfRule type="beginsWith" dxfId="462" priority="15" operator="beginsWith" text="L">
      <formula>LEFT(C20,LEN("L"))="L"</formula>
    </cfRule>
  </conditionalFormatting>
  <conditionalFormatting sqref="D4:D6 D8:D10 D12:D14">
    <cfRule type="beginsWith" dxfId="461" priority="23" operator="beginsWith" text="X">
      <formula>LEFT(D4,LEN("X"))="X"</formula>
    </cfRule>
    <cfRule type="beginsWith" dxfId="460" priority="22" operator="beginsWith" text="E">
      <formula>LEFT(D4,LEN("E"))="E"</formula>
    </cfRule>
  </conditionalFormatting>
  <conditionalFormatting sqref="D16:D20">
    <cfRule type="beginsWith" dxfId="459" priority="3" operator="beginsWith" text="E">
      <formula>LEFT(D16,LEN("E"))="E"</formula>
    </cfRule>
    <cfRule type="beginsWith" dxfId="458" priority="4" operator="beginsWith" text="X">
      <formula>LEFT(D16,LEN("X"))="X"</formula>
    </cfRule>
  </conditionalFormatting>
  <conditionalFormatting sqref="D24:D25">
    <cfRule type="beginsWith" dxfId="457" priority="17" operator="beginsWith" text="X">
      <formula>LEFT(D24,LEN("X"))="X"</formula>
    </cfRule>
    <cfRule type="beginsWith" dxfId="456" priority="16" operator="beginsWith" text="E">
      <formula>LEFT(D24,LEN("E"))="E"</formula>
    </cfRule>
  </conditionalFormatting>
  <conditionalFormatting sqref="F4:F6 F8:F10 F12:F14 F16:F20 F24:F28">
    <cfRule type="beginsWith" dxfId="455" priority="57" operator="beginsWith" text="X">
      <formula>LEFT(F4,LEN("X"))="X"</formula>
    </cfRule>
    <cfRule type="beginsWith" dxfId="454" priority="56" operator="beginsWith" text="E">
      <formula>LEFT(F4,LEN("E"))="E"</formula>
    </cfRule>
  </conditionalFormatting>
  <conditionalFormatting sqref="F30:F167">
    <cfRule type="beginsWith" dxfId="453" priority="69" operator="beginsWith" text="X">
      <formula>LEFT(F30,LEN("X"))="X"</formula>
    </cfRule>
    <cfRule type="beginsWith" dxfId="452" priority="68" operator="beginsWith" text="E">
      <formula>LEFT(F30,LEN("E"))="E"</formula>
    </cfRule>
  </conditionalFormatting>
  <conditionalFormatting sqref="H3:H20">
    <cfRule type="beginsWith" dxfId="451" priority="59" operator="beginsWith" text="L">
      <formula>LEFT(H3,LEN("L"))="L"</formula>
    </cfRule>
    <cfRule type="beginsWith" dxfId="450" priority="58" operator="beginsWith" text="S">
      <formula>LEFT(H3,LEN("S"))="S"</formula>
    </cfRule>
  </conditionalFormatting>
  <conditionalFormatting sqref="H24:H167">
    <cfRule type="beginsWith" dxfId="449" priority="42" operator="beginsWith" text="L">
      <formula>LEFT(H24,LEN("L"))="L"</formula>
    </cfRule>
    <cfRule type="beginsWith" dxfId="448" priority="41" operator="beginsWith" text="S">
      <formula>LEFT(H24,LEN("S"))="S"</formula>
    </cfRule>
  </conditionalFormatting>
  <conditionalFormatting sqref="I3:I20">
    <cfRule type="beginsWith" dxfId="447" priority="55" operator="beginsWith" text="Y">
      <formula>LEFT(I3,LEN("Y"))="Y"</formula>
    </cfRule>
    <cfRule type="beginsWith" dxfId="446" priority="54" operator="beginsWith" text="N">
      <formula>LEFT(I3,LEN("N"))="N"</formula>
    </cfRule>
  </conditionalFormatting>
  <conditionalFormatting sqref="I24:I167">
    <cfRule type="beginsWith" dxfId="445" priority="40" operator="beginsWith" text="Y">
      <formula>LEFT(I24,LEN("Y"))="Y"</formula>
    </cfRule>
    <cfRule type="beginsWith" dxfId="444" priority="39" operator="beginsWith" text="N">
      <formula>LEFT(I24,LEN("N"))="N"</formula>
    </cfRule>
  </conditionalFormatting>
  <conditionalFormatting sqref="M3:M20">
    <cfRule type="containsText" dxfId="443" priority="53" operator="containsText" text="M">
      <formula>NOT(ISERROR(SEARCH("M",M3)))</formula>
    </cfRule>
    <cfRule type="beginsWith" dxfId="442" priority="52" operator="beginsWith" text="M">
      <formula>LEFT(M3,LEN("M"))="M"</formula>
    </cfRule>
    <cfRule type="beginsWith" dxfId="441" priority="51" operator="beginsWith" text="M">
      <formula>LEFT(M3,LEN("M"))="M"</formula>
    </cfRule>
    <cfRule type="beginsWith" dxfId="440" priority="50" operator="beginsWith" text="L">
      <formula>LEFT(M3,LEN("L"))="L"</formula>
    </cfRule>
  </conditionalFormatting>
  <conditionalFormatting sqref="M24:M167">
    <cfRule type="beginsWith" dxfId="439" priority="36" operator="beginsWith" text="M">
      <formula>LEFT(M24,LEN("M"))="M"</formula>
    </cfRule>
    <cfRule type="beginsWith" dxfId="438" priority="35" operator="beginsWith" text="L">
      <formula>LEFT(M24,LEN("L"))="L"</formula>
    </cfRule>
    <cfRule type="containsText" dxfId="437" priority="38" operator="containsText" text="M">
      <formula>NOT(ISERROR(SEARCH("M",M24)))</formula>
    </cfRule>
    <cfRule type="beginsWith" dxfId="436" priority="37" operator="beginsWith" text="M">
      <formula>LEFT(M24,LEN("M"))="M"</formula>
    </cfRule>
  </conditionalFormatting>
  <conditionalFormatting sqref="O7">
    <cfRule type="containsText" dxfId="435" priority="13" operator="containsText" text="M">
      <formula>NOT(ISERROR(SEARCH("M",O7)))</formula>
    </cfRule>
    <cfRule type="beginsWith" dxfId="434" priority="12" operator="beginsWith" text="M">
      <formula>LEFT(O7,LEN("M"))="M"</formula>
    </cfRule>
    <cfRule type="beginsWith" dxfId="433" priority="11" operator="beginsWith" text="M">
      <formula>LEFT(O7,LEN("M"))="M"</formula>
    </cfRule>
    <cfRule type="beginsWith" dxfId="432" priority="10" operator="beginsWith" text="L">
      <formula>LEFT(O7,LEN("L"))="L"</formula>
    </cfRule>
  </conditionalFormatting>
  <conditionalFormatting sqref="T3:T20">
    <cfRule type="beginsWith" dxfId="431" priority="64" operator="beginsWith" text="T">
      <formula>LEFT(T3,LEN("T"))="T"</formula>
    </cfRule>
    <cfRule type="beginsWith" dxfId="430" priority="63" operator="beginsWith" text="S">
      <formula>LEFT(T3,LEN("S"))="S"</formula>
    </cfRule>
    <cfRule type="beginsWith" dxfId="429" priority="62" operator="beginsWith" text="C">
      <formula>LEFT(T3,LEN("C"))="C"</formula>
    </cfRule>
    <cfRule type="beginsWith" dxfId="428" priority="61" operator="beginsWith" text="B">
      <formula>LEFT(T3,LEN("B"))="B"</formula>
    </cfRule>
    <cfRule type="beginsWith" dxfId="427" priority="60" operator="beginsWith" text="D">
      <formula>LEFT(T3,LEN("D"))="D"</formula>
    </cfRule>
  </conditionalFormatting>
  <conditionalFormatting sqref="T24:T167">
    <cfRule type="beginsWith" dxfId="426" priority="44" operator="beginsWith" text="B">
      <formula>LEFT(T24,LEN("B"))="B"</formula>
    </cfRule>
    <cfRule type="beginsWith" dxfId="425" priority="43" operator="beginsWith" text="D">
      <formula>LEFT(T24,LEN("D"))="D"</formula>
    </cfRule>
    <cfRule type="beginsWith" dxfId="424" priority="45" operator="beginsWith" text="C">
      <formula>LEFT(T24,LEN("C"))="C"</formula>
    </cfRule>
    <cfRule type="beginsWith" dxfId="423" priority="46" operator="beginsWith" text="S">
      <formula>LEFT(T24,LEN("S"))="S"</formula>
    </cfRule>
    <cfRule type="beginsWith" dxfId="422" priority="47" operator="beginsWith" text="T">
      <formula>LEFT(T24,LEN("T"))="T"</formula>
    </cfRule>
  </conditionalFormatting>
  <conditionalFormatting sqref="U13:U14">
    <cfRule type="beginsWith" dxfId="420" priority="24" operator="beginsWith" text="D">
      <formula>LEFT(U13,LEN("D"))="D"</formula>
    </cfRule>
    <cfRule type="beginsWith" dxfId="419" priority="26" operator="beginsWith" text="C">
      <formula>LEFT(U13,LEN("C"))="C"</formula>
    </cfRule>
    <cfRule type="beginsWith" dxfId="418" priority="25" operator="beginsWith" text="B">
      <formula>LEFT(U13,LEN("B"))="B"</formula>
    </cfRule>
    <cfRule type="beginsWith" dxfId="417" priority="27" operator="beginsWith" text="S">
      <formula>LEFT(U13,LEN("S"))="S"</formula>
    </cfRule>
    <cfRule type="beginsWith" dxfId="416" priority="28" operator="beginsWith" text="T">
      <formula>LEFT(U13,LEN("T"))="T"</formula>
    </cfRule>
  </conditionalFormatting>
  <conditionalFormatting sqref="U18">
    <cfRule type="beginsWith" dxfId="415" priority="8" operator="beginsWith" text="S">
      <formula>LEFT(U18,LEN("S"))="S"</formula>
    </cfRule>
    <cfRule type="beginsWith" dxfId="414" priority="9" operator="beginsWith" text="T">
      <formula>LEFT(U18,LEN("T"))="T"</formula>
    </cfRule>
    <cfRule type="beginsWith" dxfId="413" priority="6" operator="beginsWith" text="B">
      <formula>LEFT(U18,LEN("B"))="B"</formula>
    </cfRule>
    <cfRule type="beginsWith" dxfId="412" priority="5" operator="beginsWith" text="D">
      <formula>LEFT(U18,LEN("D"))="D"</formula>
    </cfRule>
    <cfRule type="beginsWith" dxfId="411" priority="7" operator="beginsWith" text="C">
      <formula>LEFT(U18,LEN("C"))="C"</formula>
    </cfRule>
  </conditionalFormatting>
  <conditionalFormatting sqref="V3:W12">
    <cfRule type="cellIs" dxfId="407" priority="66" operator="greaterThan">
      <formula>0</formula>
    </cfRule>
  </conditionalFormatting>
  <conditionalFormatting sqref="V15:W17">
    <cfRule type="cellIs" dxfId="405" priority="48" operator="greaterThan">
      <formula>0</formula>
    </cfRule>
  </conditionalFormatting>
  <conditionalFormatting sqref="V20:W20">
    <cfRule type="cellIs" dxfId="404" priority="30" operator="greaterThan">
      <formula>0</formula>
    </cfRule>
  </conditionalFormatting>
  <conditionalFormatting sqref="V29:W29">
    <cfRule type="cellIs" dxfId="402" priority="33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5" operator="beginsWith" id="{9948E0CB-52F7-F44A-A21F-89DE58EF6D55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29" operator="beginsWith" id="{1665D637-F4FD-A440-AA46-4E1953E65613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32" operator="beginsWith" id="{0493A971-2F99-464D-BFF6-BC4AB217EF35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49" operator="beginsWith" id="{0F153AA0-B52C-654D-9DBE-FC62E043B450}">
            <xm:f>LEFT(U15,LEN("-"))="-"</xm:f>
            <xm:f>"-"</xm:f>
            <x14:dxf>
              <font>
                <color rgb="FFFF0000"/>
              </font>
            </x14:dxf>
          </x14:cfRule>
          <xm:sqref>U15:W17</xm:sqref>
        </x14:conditionalFormatting>
        <x14:conditionalFormatting xmlns:xm="http://schemas.microsoft.com/office/excel/2006/main">
          <x14:cfRule type="beginsWith" priority="67" operator="beginsWith" id="{FD3091CD-D966-4945-92F2-25F1AEB8AA79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31" operator="beginsWith" id="{6463B14E-6154-9B42-A01A-879DCF3271E0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34" operator="beginsWith" id="{F115DC39-CC41-E642-8A76-2C530E81FD5E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30DB850-FC74-004F-A080-A6688DE43200}">
          <x14:formula1>
            <xm:f>datasheet!$I$87:$I$151</xm:f>
          </x14:formula1>
          <xm:sqref>E3 E7 E11 E15</xm:sqref>
        </x14:dataValidation>
        <x14:dataValidation type="list" allowBlank="1" showInputMessage="1" showErrorMessage="1" xr:uid="{F961B159-57CC-924B-BD02-AE3C4331A521}">
          <x14:formula1>
            <xm:f>datasheet!$I$88:$I$124</xm:f>
          </x14:formula1>
          <xm:sqref>E29</xm:sqref>
        </x14:dataValidation>
        <x14:dataValidation type="list" allowBlank="1" showInputMessage="1" showErrorMessage="1" xr:uid="{32EB3129-15D6-E24B-ACD1-D7F7CCD83B2E}">
          <x14:formula1>
            <xm:f>datasheet!$F$80:$F$81</xm:f>
          </x14:formula1>
          <xm:sqref>C3</xm:sqref>
        </x14:dataValidation>
        <x14:dataValidation type="list" allowBlank="1" showInputMessage="1" showErrorMessage="1" xr:uid="{1CCAE575-3DA2-1E47-BC23-AA4E16B1BFD3}">
          <x14:formula1>
            <xm:f>datasheet!$F$84:$F$85</xm:f>
          </x14:formula1>
          <xm:sqref>C7</xm:sqref>
        </x14:dataValidation>
        <x14:dataValidation type="list" allowBlank="1" showInputMessage="1" showErrorMessage="1" xr:uid="{69F1A148-8A7D-9E42-9E1E-89D2704C8E3A}">
          <x14:formula1>
            <xm:f>datasheet!$F$88:$F$89</xm:f>
          </x14:formula1>
          <xm:sqref>C11</xm:sqref>
        </x14:dataValidation>
        <x14:dataValidation type="list" allowBlank="1" showInputMessage="1" showErrorMessage="1" xr:uid="{F182E638-C7A7-3E49-991E-CBA4E8ADC169}">
          <x14:formula1>
            <xm:f>datasheet!$F$92:$F$93</xm:f>
          </x14:formula1>
          <xm:sqref>C15</xm:sqref>
        </x14:dataValidation>
        <x14:dataValidation type="list" allowBlank="1" showInputMessage="1" showErrorMessage="1" xr:uid="{BFB6498C-F8BC-7C4D-B103-9A3CC27FFFFA}">
          <x14:formula1>
            <xm:f>datasheet!$F$96:$F$97</xm:f>
          </x14:formula1>
          <xm:sqref>C29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7AF6-1F05-9844-B7B7-989949F1EB84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E3" sqref="E3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15000</v>
      </c>
      <c r="B3" s="28" t="s">
        <v>54</v>
      </c>
      <c r="C3" s="83">
        <v>0.25</v>
      </c>
      <c r="D3" s="28" t="s">
        <v>54</v>
      </c>
      <c r="E3" s="83">
        <v>2.1</v>
      </c>
      <c r="F3" s="28" t="s">
        <v>54</v>
      </c>
      <c r="G3" s="63">
        <f>IF(AND(A3=15000,C3=0.25,E3=0.5),7.5,IF(AND(A3=15000,C3=0.25,E3=0.6),6.25,IF(AND(A3=15000,C3=0.25,E3=0.7),5.35,IF(AND(A3=15000,C3=0.25,E3=0.8),4.68,IF(AND(A3=15000,C3=0.25,E3=0.9),4.16,IF(AND(A3=15000,C3=0.25,E3=1),3.75,IF(AND(A3=15000,C3=0.25,E3=1.1),3.4,IF(AND(A3=15000,C3=0.25,E3=1.2),3.12,IF(AND(A3=15000,C3=0.25,E3=1.3),2.88,IF(AND(A3=15000,C3=0.25,E3=1.4),2.67,IF(AND(A3=15000,C3=0.25,E3=1.5),2.5,IF(AND(A3=15000,C3=0.25,E3=1.6),2.34,IF(AND(A3=15000,C3=0.25,E3=1.7),2.2,IF(AND(A3=15000,C3=0.25,E3=1.8),2.08,IF(AND(A3=15000,C3=0.25,E3=1.9),1.97,IF(AND(A3=15000,C3=0.25,E3=2),1.87,IF(AND(A3=15000,C3=0.25,E3=2.1),1.78,IF(AND(A3=15000,C3=0.25,E3=2.2),1.7,IF(AND(A3=15000,C3=0.25,E3=2.3),1.63,IF(AND(A3=15000,C3=0.25,E3=2.4),1.56,IF(AND(A3=15000,C3=0.25,E3=2.5),1.5,IF(AND(A3=15000,C3=0.25,E3=2.6),1.44,IF(AND(A3=15000,C3=0.25,E3=2.7),1.38,IF(AND(A3=15000,C3=0.25,E3=2.8),1.33,IF(AND(A3=15000,C3=0.25,E3=2.9),1.29,IF(AND(A3=15000,C3=0.25,E3=3),1.25,IF(AND(A3=15000,C3=0.25,E3=3.1),1.2,IF(AND(A3=15000,C3=0.25,E3=3.2),1.17,IF(AND(A3=15000,C3=0.25,E3=3.3),1.13,IF(AND(A3=15000,C3=0.25,E3=3.4),1.1,IF(AND(A3=15000,C3=0.25,E3=3.5),1.07,IF(AND(A3=15000,C3=0.25,E3=3.6),1.04,IF(AND(A3=15000,C3=0.25,E3=3.7),1.01,IF(AND(A3=15000,C3=0.25,E3=3.8),0.98,IF(AND(A3=15000,C3=0.25,E3=3.9),0.96,IF(AND(A3=15000,C3=0.25,E3=4),0.93,IF(AND(A3=15000,C3=0.25,E3=4.1),0.91,IF(AND(A3=15000,C3=0.25,E3=4.2),0.89,IF(AND(A3=15000,C3=0.25,E3=4.3),0.87,IF(AND(A3=15000,C3=0.25,E3=4.4),0.85,IF(AND(A3=15000,C3=0.25,E3=4.5),0.83,IF(AND(A3=15000,C3=0.25,E3=4.6),0.81,IF(AND(A3=15000,C3=0.25,E3=4.7),0.79,IF(AND(A3=15000,C3=0.25,E3=4.8),0.78,IF(AND(A3=15000,C3=0.25,E3=4.9),0.76,IF(AND(A3=15000,C3=0.25,E3=5),0.75,IF(AND(A3=15000,C3=0.25,E3=5.1),0.73,IF(AND(A3=15000,C3=0.25,E3=5.2),0.72,IF(AND(A3=15000,C3=0.25,E3=5.3),0.7,IF(AND(A3=15000,C3=0.25,E3=5.4),0.69,IF(AND(A3=15000,C3=0.25,E3=5.5),0.68,IF(AND(A3=15000,C3=0.25,E3=5.6),0.66,IF(AND(A3=15000,C3=0.25,E3=5.7),0.65,IF(AND(A3=15000,C3=0.25,E3=5.8),0.64,IF(AND(A3=15000,C3=0.25,E3=5.9),0.63,IF(AND(A3=15000,C3=0.25,E3=6),0.62,IF(AND(A3=15000,C3=0.25,E3=6.1),0.61,IF(AND(A3=15000,C3=0.25,E3=6.2),0.6,IF(AND(A3=15000,C3=0.25,E3=6.3),0.59,IF(AND(A3=15000,C3=0.25,E3=6.4),0.58,IF(AND(A3=15000,C3=0.25,E3=6.5),0.57,IF(AND(A3=15000,C3=0.25,E3=6.6),0.56,IF(AND(A3=15000,C3=0.25,E3=6.7),0.55,IF(AND(A3=15000,C3=0.25,E3="Enter Stop"),"Emty",IF(C3="Your Risk","Emty")))))))))))))))))))))))))))))))))))))))))))))))))))))))))))))))))</f>
        <v>1.78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95" customFormat="1" ht="38" customHeight="1" x14ac:dyDescent="0.2">
      <c r="A7" s="96" t="s">
        <v>72</v>
      </c>
      <c r="B7" s="90" t="s">
        <v>54</v>
      </c>
      <c r="C7" s="83" t="s">
        <v>71</v>
      </c>
      <c r="D7" s="90" t="s">
        <v>54</v>
      </c>
      <c r="E7" s="83" t="s">
        <v>74</v>
      </c>
      <c r="F7" s="90" t="s">
        <v>54</v>
      </c>
      <c r="G7" s="63" t="str">
        <f>IF(AND(A7="---",C7=0.5,E7=0.5),15,IF(AND(A7="---",C7=0.5,E7=0.6),12.5,IF(AND(A7="---",C7=0.5,E7=0.7),10.71,IF(AND(A7="---",C7=0.5,E7=0.8),9.83,IF(AND(A7="---",C7=0.5,E7=0.9),8.33,IF(AND(A7="---",C7=0.5,E7=1),7.5,IF(AND(A7="---",C7=0.5,E7=1.1),6.82,IF(AND(A7="---",C7=0.5,E7=1.2),6.25,IF(AND(A7="---",C7=0.5,E7=1.3),5.77,IF(AND(A7="---",C7=0.5,E7=1.4),5.36,IF(AND(A7="---",C7=0.5,E7=1.5),5,IF(AND(A7="---",C7=0.5,E7=1.6),4.69,IF(AND(A7="---",C7=0.5,E7=1.7),4.41,IF(AND(A7="---",C7=0.5,E7=1.8),4.17,IF(AND(A7="---",C7=0.5,E7=1.9),3.95,IF(AND(A7="---",C7=0.5,E7=2),3.75,IF(AND(A7="---",C7=0.5,E7=2.1),3.57,IF(AND(A7="---",C7=0.5,E7=2.2),3.41,IF(AND(A7="---",C7=0.5,E7=2.3),3.26,IF(AND(A7="---",C7=0.5,E7=2.4),3.13,IF(AND(A7="---",C7=0.5,E7=2.5),3,IF(AND(A7="---",C7=0.5,E7=2.6),2.88,IF(AND(A7="---",C7=0.5,E7=2.7),2.78,IF(AND(A7="---",C7=0.5,E7=2.8),2.68,IF(AND(A7="---",C7=0.5,E7=2.9),2.59,IF(AND(A7="---",C7=0.5,E7=3),2.5,IF(AND(A7="---",C7=0.5,E7=3.1),2.42,IF(AND(A7="---",C7=0.5,E7=3.2),2.34,IF(AND(A7="---",C7=0.5,E7=3.3),2.27,IF(AND(A7="---",C7=0.5,E7=3.4),2.21,IF(AND(A7="---",C7=0.5,E7=3.5),2.14,IF(AND(A7="---",C7=0.5,E7=3.6),2.08,IF(AND(A7="---",C7=0.5,E7=3.7),2.03,IF(AND(A7="---",C7=0.5,E7=3.8),1.97,IF(AND(A7="---",C7=0.5,E7=3.9),1.92,IF(AND(A7="---",C7=0.5,E7=4),1.88,IF(AND(A7="---",C7=0.5,E7=4.1),1.82,IF(AND(A7="---",C7=0.5,E7=4.2),1.78,IF(AND(A7="---",C7=0.5,E7=4.3),1.74,IF(AND(A7="---",C7=0.5,E7=4.4),1.7,IF(AND(A7="---",C7=0.5,E7=4.5),1.66,IF(AND(A7="---",C7=0.5,E7=4.6),1.63,IF(AND(A7="---",C7=0.5,E7=4.7),1.59,IF(AND(A7="---",C7=0.5,E7=4.8),1.56,IF(AND(A7="---",C7=0.5,E7=4.9),1.53,IF(AND(A7="---",C7=0.5,E7=5),1.5,IF(AND(A7="---",C7=0.5,E7=5.1),1.47,IF(AND(A7="---",C7=0.5,E7=5.2),1.44,IF(AND(A7="---",C7=0.5,E7=5.3),1.41,IF(AND(A7="---",C7=0.5,E7=5.4),1.38,IF(AND(A7="---",C7=0.5,E7=5.5),1.36,IF(AND(A7="---",C7=0.5,E7=5.6),1.33,IF(AND(A7="---",C7=0.5,E7=5.7),1.31,IF(AND(A7="---",C7=0.5,E7=5.8),1.29,IF(AND(A7="---",C7=0.5,E7=5.9),1.27,IF(AND(A7="---",C7=0.5,E7=6),1.25,IF(AND(A7="---",C7=0.5,E7=6.1),1.22,IF(AND(A7="---",C7=0.5,E7=6.2),1.2,IF(AND(A7="---",C7=0.5,E7=6.3),1.19,IF(AND(A7="---",C7=0.5,E7=6.4),1.17,IF(AND(A7="---",C7=0.5,E7=6.5),1.15,IF(AND(A7="---",C7=0.5,E7=6.6),1.13,IF(AND(A7="---",C7=0.5,E7=6.7),1.11,IF(AND(A7="---",C7=0.5,E7="Enter Stop"),"Emty",IF(C7="Your Risk","Emty")))))))))))))))))))))))))))))))))))))))))))))))))))))))))))))))))</f>
        <v>Emty</v>
      </c>
      <c r="H7" s="91"/>
      <c r="I7" s="91"/>
      <c r="J7" s="92"/>
      <c r="K7" s="91"/>
      <c r="L7" s="91"/>
      <c r="M7" s="91"/>
      <c r="N7" s="91"/>
      <c r="O7" s="91"/>
      <c r="P7" s="91"/>
      <c r="Q7" s="91"/>
      <c r="R7" s="91"/>
      <c r="S7" s="93"/>
      <c r="T7" s="91"/>
      <c r="U7" s="91"/>
      <c r="V7" s="91"/>
      <c r="W7" s="94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37" customFormat="1" ht="38" customHeight="1" thickBot="1" x14ac:dyDescent="0.25">
      <c r="A11" s="82" t="s">
        <v>72</v>
      </c>
      <c r="B11" s="28" t="s">
        <v>54</v>
      </c>
      <c r="C11" s="83" t="s">
        <v>71</v>
      </c>
      <c r="D11" s="28" t="s">
        <v>54</v>
      </c>
      <c r="E11" s="83" t="s">
        <v>70</v>
      </c>
      <c r="F11" s="28" t="s">
        <v>54</v>
      </c>
      <c r="G11" s="63" t="str">
        <f>IF(AND(A11="---",C11=0.75,E11=0.5),22.5,IF(AND(A11="---",C11=0.75,E11=0.6),18.75,IF(AND(A11="---",C11=0.75,E11=0.7),16.07,IF(AND(A11="---",C11=0.75,E11=0.8),14.06,IF(AND(A11="---",C11=0.75,E11=0.9),12.5,IF(AND(A11="---",C11=0.75,E11=1),11.25,IF(AND(A11="---",C11=0.75,E11=1.1),10.22,IF(AND(A11="---",C11=0.75,E11=1.2),9.37,IF(AND(A11="---",C11=0.75,E11=1.3),8.65,IF(AND(A11="---",C11=0.75,E11=1.4),8.03,IF(AND(A11="---",C11=0.75,E11=1.5),7.5,IF(AND(A11="---",C11=0.75,E11=1.6),7.03,IF(AND(A11="---",C11=0.75,E11=1.7),6.61,IF(AND(A11="---",C11=0.75,E11=1.8),6.25,IF(AND(A11="---",C11=0.75,E11=1.9),5.92,IF(AND(A11="---",C11=0.75,E11=2),5.62,IF(AND(A11="---",C11=0.75,E11=2.1),5.35,IF(AND(A11="---",C11=0.75,E11=2.2),5.11,IF(AND(A11="---",C11=0.75,E11=2.3),4.89,IF(AND(A11="---",C11=0.75,E11=2.4),4.68,IF(AND(A11="---",C11=0.75,E11=2.5),4.5,IF(AND(A11="---",C11=0.75,E11=2.6),4.32,IF(AND(A11="---",C11=0.75,E11=2.7),4.16,IF(AND(A11="---",C11=0.75,E11=2.8),4.01,IF(AND(A11="---",C11=0.75,E11=2.9),3.87,IF(AND(A11="---",C11=0.75,E11=3),3.75,IF(AND(A11="---",C11=0.75,E11=3.1),3.62,IF(AND(A11="---",C11=0.75,E11=3.2),3.51,IF(AND(A11="---",C11=0.75,E11=3.3),3.4,IF(AND(A11="---",C11=0.75,E11=3.4),3.3,IF(AND(A11="---",C11=0.75,E11=3.5),3.21,IF(AND(A11="---",C11=0.75,E11=3.6),3.12,IF(AND(A11="---",C11=0.75,E11=3.7),3.04,IF(AND(A11="---",C11=0.75,E11=3.8),2.96,IF(AND(A11="---",C11=0.75,E11=3.9),2.88,IF(AND(A11="---",C11=0.75,E11=4),2.81,IF(AND(A11="---",C11=0.75,E11=4.1),2.74,IF(AND(A11="---",C11=0.75,E11=4.2),2.67,IF(AND(A11="---",C11=0.75,E11=4.3),2.61,IF(AND(A11="---",C11=0.75,E11=4.4),2.55,IF(AND(A11="---",C11=0.75,E11=4.5),2.5,IF(AND(A11="---",C11=0.75,E11=4.6),2.44,IF(AND(A11="---",C11=0.75,E11=4.7),2.39,IF(AND(A11="---",C11=0.75,E11=4.8),2.34,IF(AND(A11="---",C11=0.75,E11=4.9),2.29,IF(AND(A11="---",C11=0.75,E11=5),2.25,IF(AND(A11="---",C11=0.75,E11=5.1),2.2,IF(AND(A11="---",C11=0.75,E11=5.2),2.16,IF(AND(A11="---",C11=0.75,E11=5.3),2.12,IF(AND(A11="---",C11=0.75,E11=5.4),2.08,IF(AND(A11="---",C11=0.75,E11=5.5),2.04,IF(AND(A11="---",C11=0.75,E11=5.6),2,IF(AND(A11="---",C11=0.75,E11=5.7),1.97,IF(AND(A11="---",C11=0.75,E11=5.8),1.93,IF(AND(A11="---",C11=0.75,E11=5.9),1.9,IF(AND(A11="---",C11=0.75,E11=6),1.87,IF(AND(A11="---",C11=0.75,E11=6.1),1.84,IF(AND(A11="---",C11=0.75,E11=6.2),1.81,IF(AND(A11="---",C11=0.75,E11=6.3),1.78,IF(AND(A11="---",C11=0.75,E11=6.4),1.75,IF(AND(A11="---",C11=0.75,E11=6.5),1.73,IF(AND(A11="---",C11=0.75,E11=6.6),1.7,IF(AND(A11="---",C11=0.75,E11=6.7),1.67,IF(AND(A11="---",C11=0.75,E11="Enter Stop"),"Emty",IF(C11="Your Risk","Emty")))))))))))))))))))))))))))))))))))))))))))))))))))))))))))))))))</f>
        <v>Emty</v>
      </c>
      <c r="H11" s="65"/>
      <c r="I11" s="65"/>
      <c r="J11" s="66"/>
      <c r="K11" s="65"/>
      <c r="L11" s="65"/>
      <c r="M11" s="65"/>
      <c r="N11" s="65"/>
      <c r="O11" s="65"/>
      <c r="P11" s="65"/>
      <c r="Q11" s="65"/>
      <c r="R11" s="65"/>
      <c r="S11" s="67"/>
      <c r="T11" s="65"/>
      <c r="U11" s="65"/>
      <c r="V11" s="65"/>
      <c r="W11" s="31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30,IF(AND(A15="---",C15=1,E15=0.6),25,IF(AND(A15="---",C15=1,E15=0.7),21.42,IF(AND(A15="---",C15=1,E15=0.8),18.75,IF(AND(A15="---",C15=1,E15=0.9),16.66,IF(AND(A15="---",C15=1,E15=1),15,IF(AND(A15="---",C15=1,E15=1.1),13.63,IF(AND(A15="---",C15=1,E15=1.2),12.5,IF(AND(A15="---",C15=1,E15=1.3),11.53,IF(AND(A15="---",C15=1,E15=1.4),10.71,IF(AND(A15="---",C15=1,E15=1.5),10,IF(AND(A15="---",C15=1,E15=1.6),9.37,IF(AND(A15="---",C15=1,E15=1.7),8.82,IF(AND(A15="---",C15=1,E15=1.8),8.33,IF(AND(A15="---",C15=1,E15=1.9),7.89,IF(AND(A15="---",C15=1,E15=2),7.5,IF(AND(A15="---",C15=1,E15=2.1),7.14,IF(AND(A15="---",C15=1,E15=2.2),6.81,IF(AND(A15="---",C15=1,E15=2.3),6.52,IF(AND(A15="---",C15=1,E15=2.4),6.25,IF(AND(A15="---",C15=1,E15=2.5),6,IF(AND(A15="---",C15=1,E15=2.6),5.76,IF(AND(A15="---",C15=1,E15=2.7),5.55,IF(AND(A15="---",C15=1,E15=2.8),5.35,IF(AND(A15="---",C15=1,E15=2.9),5.17,IF(AND(A15="---",C15=1,E15=3),5,IF(AND(A15="---",C15=1,E15=3.1),4.83,IF(AND(A15="---",C15=1,E15=3.2),4.68,IF(AND(A15="---",C15=1,E15=3.3),4.54,IF(AND(A15="---",C15=1,E15=3.4),4.41,IF(AND(A15="---",C15=1,E15=3.5),4.28,IF(AND(A15="---",C15=1,E15=3.6),4.16,IF(AND(A15="---",C15=1,E15=3.7),4.05,IF(AND(A15="---",C15=1,E15=3.8),3.94,IF(AND(A15="---",C15=1,E15=3.9),3.84,IF(AND(A15="---",C15=1,E15=4),3.75,IF(AND(A15="---",C15=1,E15=4.1),3.65,IF(AND(A15="---",C15=1,E15=4.2),3.57,IF(AND(A15="---",C15=1,E15=4.3),3.48,IF(AND(A15="---",C15=1,E15=4.4),3.4,IF(AND(A15="---",C15=1,E15=4.5),3.33,IF(AND(A15="---",C15=1,E15=4.6),3.26,IF(AND(A15="---",C15=1,E15=4.7),3.19,IF(AND(A15="---",C15=1,E15=4.8),3.12,IF(AND(A15="---",C15=1,E15=4.9),3.06,IF(AND(A15="---",C15=1,E15=5),3,IF(AND(A15="---",C15=1,E15=5.1),2.94,IF(AND(A15="---",C15=1,E15=5.2),2.88,IF(AND(A15="---",C15=1,E15=5.3),2.83,IF(AND(A15="---",C15=1,E15=5.4),2.77,IF(AND(A15="---",C15=1,E15=5.5),2.72,IF(AND(A15="---",C15=1,E15=5.6),2.67,IF(AND(A15="---",C15=1,E15=5.7),2.63,IF(AND(A15="---",C15=1,E15=5.8),2.58,IF(AND(A15="---",C15=1,E15=5.9),2.54,IF(AND(A15="---",C15=1,E15=6),2.5,IF(AND(A15="---",C15=1,E15=6.1),2.45,IF(AND(A15="---",C15=1,E15=6.2),2.41,IF(AND(A15="---",C15=1,E15=6.3),2.38,IF(AND(A15="---",C15=1,E15=6.4),2.34,IF(AND(A15="---",C15=1,E15=6.5),2.3,IF(AND(A15="---",C15=1,E15=6.6),2.27,IF(AND(A15="---",C15=1,E15=6.7),2.23,IF(AND(A15="---",C15=1,E15="Enter Stop"),"Emty",IF(C11="Your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s="2" customFormat="1" ht="18" thickTop="1" thickBot="1" x14ac:dyDescent="0.25">
      <c r="A18" s="79"/>
      <c r="B18" s="22"/>
      <c r="C18" s="70"/>
      <c r="D18" s="22"/>
      <c r="E18" s="75"/>
      <c r="F18" s="22"/>
      <c r="G18" s="57"/>
      <c r="H18" s="58"/>
      <c r="I18" s="22"/>
      <c r="J18" s="54"/>
      <c r="K18" s="22"/>
      <c r="L18" s="22"/>
      <c r="M18" s="22"/>
      <c r="N18" s="22"/>
      <c r="O18" s="22"/>
      <c r="P18" s="22"/>
      <c r="Q18" s="22"/>
      <c r="R18" s="22"/>
      <c r="S18" s="56"/>
      <c r="T18" s="55"/>
      <c r="U18" s="22"/>
      <c r="V18" s="64"/>
      <c r="W18" s="56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7" thickTop="1" x14ac:dyDescent="0.2">
      <c r="A20" s="84"/>
      <c r="B20" s="22"/>
      <c r="C20" s="58"/>
      <c r="D20" s="22"/>
      <c r="E20" s="85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s="17" customFormat="1" ht="17" thickTop="1" x14ac:dyDescent="0.2">
      <c r="E26" s="18"/>
      <c r="F26" s="18"/>
      <c r="G26" s="18"/>
      <c r="H26" s="18"/>
      <c r="I26" s="18"/>
      <c r="J26" s="21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7" customFormat="1" ht="17" thickBot="1" x14ac:dyDescent="0.25">
      <c r="E27" s="18"/>
      <c r="F27" s="18"/>
      <c r="G27" s="18"/>
      <c r="H27" s="18"/>
      <c r="I27" s="18"/>
      <c r="J27" s="21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algorithmName="SHA-512" hashValue="rLsz05PB8iUmBalb0HZ5VznQdJ6vdE4PYwTjw+GZUxehcPajjkCi5/piqzEpX6uc1yCT91ZEC4OMD8vrld7XiA==" saltValue="U+bAYotwBVKmWafPqlCiww==" spinCount="100000" sheet="1"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400" priority="15" operator="beginsWith" text="E">
      <formula>LEFT(B4,LEN("E"))="E"</formula>
    </cfRule>
    <cfRule type="beginsWith" dxfId="399" priority="16" operator="beginsWith" text="X">
      <formula>LEFT(B4,LEN("X"))="X"</formula>
    </cfRule>
  </conditionalFormatting>
  <conditionalFormatting sqref="B16:B20">
    <cfRule type="beginsWith" dxfId="398" priority="5" operator="beginsWith" text="E">
      <formula>LEFT(B16,LEN("E"))="E"</formula>
    </cfRule>
    <cfRule type="beginsWith" dxfId="397" priority="6" operator="beginsWith" text="X">
      <formula>LEFT(B16,LEN("X"))="X"</formula>
    </cfRule>
  </conditionalFormatting>
  <conditionalFormatting sqref="B24:B25">
    <cfRule type="beginsWith" dxfId="396" priority="13" operator="beginsWith" text="E">
      <formula>LEFT(B24,LEN("E"))="E"</formula>
    </cfRule>
    <cfRule type="beginsWith" dxfId="395" priority="14" operator="beginsWith" text="X">
      <formula>LEFT(B24,LEN("X"))="X"</formula>
    </cfRule>
  </conditionalFormatting>
  <conditionalFormatting sqref="C20">
    <cfRule type="beginsWith" dxfId="394" priority="7" operator="beginsWith" text="S">
      <formula>LEFT(C20,LEN("S"))="S"</formula>
    </cfRule>
    <cfRule type="beginsWith" dxfId="393" priority="8" operator="beginsWith" text="L">
      <formula>LEFT(C20,LEN("L"))="L"</formula>
    </cfRule>
  </conditionalFormatting>
  <conditionalFormatting sqref="D4:D6 D8:D10 D12:D14">
    <cfRule type="beginsWith" dxfId="392" priority="17" operator="beginsWith" text="E">
      <formula>LEFT(D4,LEN("E"))="E"</formula>
    </cfRule>
    <cfRule type="beginsWith" dxfId="391" priority="18" operator="beginsWith" text="X">
      <formula>LEFT(D4,LEN("X"))="X"</formula>
    </cfRule>
  </conditionalFormatting>
  <conditionalFormatting sqref="D16:D20">
    <cfRule type="beginsWith" dxfId="390" priority="9" operator="beginsWith" text="E">
      <formula>LEFT(D16,LEN("E"))="E"</formula>
    </cfRule>
    <cfRule type="beginsWith" dxfId="389" priority="10" operator="beginsWith" text="X">
      <formula>LEFT(D16,LEN("X"))="X"</formula>
    </cfRule>
  </conditionalFormatting>
  <conditionalFormatting sqref="D24:D25">
    <cfRule type="beginsWith" dxfId="388" priority="11" operator="beginsWith" text="E">
      <formula>LEFT(D24,LEN("E"))="E"</formula>
    </cfRule>
    <cfRule type="beginsWith" dxfId="387" priority="12" operator="beginsWith" text="X">
      <formula>LEFT(D24,LEN("X"))="X"</formula>
    </cfRule>
  </conditionalFormatting>
  <conditionalFormatting sqref="F4:F6 F8:F10 F12:F14 F16:F20 F24:F25">
    <cfRule type="beginsWith" dxfId="386" priority="51" operator="beginsWith" text="E">
      <formula>LEFT(F4,LEN("E"))="E"</formula>
    </cfRule>
    <cfRule type="beginsWith" dxfId="385" priority="52" operator="beginsWith" text="X">
      <formula>LEFT(F4,LEN("X"))="X"</formula>
    </cfRule>
  </conditionalFormatting>
  <conditionalFormatting sqref="F28 F30:F167">
    <cfRule type="beginsWith" dxfId="384" priority="64" operator="beginsWith" text="X">
      <formula>LEFT(F28,LEN("X"))="X"</formula>
    </cfRule>
    <cfRule type="beginsWith" dxfId="383" priority="63" operator="beginsWith" text="E">
      <formula>LEFT(F28,LEN("E"))="E"</formula>
    </cfRule>
  </conditionalFormatting>
  <conditionalFormatting sqref="H3:H20 H24:H25">
    <cfRule type="beginsWith" dxfId="382" priority="53" operator="beginsWith" text="S">
      <formula>LEFT(H3,LEN("S"))="S"</formula>
    </cfRule>
    <cfRule type="beginsWith" dxfId="381" priority="54" operator="beginsWith" text="L">
      <formula>LEFT(H3,LEN("L"))="L"</formula>
    </cfRule>
  </conditionalFormatting>
  <conditionalFormatting sqref="H28:H167">
    <cfRule type="beginsWith" dxfId="380" priority="37" operator="beginsWith" text="L">
      <formula>LEFT(H28,LEN("L"))="L"</formula>
    </cfRule>
    <cfRule type="beginsWith" dxfId="379" priority="36" operator="beginsWith" text="S">
      <formula>LEFT(H28,LEN("S"))="S"</formula>
    </cfRule>
  </conditionalFormatting>
  <conditionalFormatting sqref="I3:I20 I24:I25">
    <cfRule type="beginsWith" dxfId="378" priority="50" operator="beginsWith" text="Y">
      <formula>LEFT(I3,LEN("Y"))="Y"</formula>
    </cfRule>
    <cfRule type="beginsWith" dxfId="377" priority="49" operator="beginsWith" text="N">
      <formula>LEFT(I3,LEN("N"))="N"</formula>
    </cfRule>
  </conditionalFormatting>
  <conditionalFormatting sqref="I28:I167">
    <cfRule type="beginsWith" dxfId="376" priority="35" operator="beginsWith" text="Y">
      <formula>LEFT(I28,LEN("Y"))="Y"</formula>
    </cfRule>
    <cfRule type="beginsWith" dxfId="375" priority="34" operator="beginsWith" text="N">
      <formula>LEFT(I28,LEN("N"))="N"</formula>
    </cfRule>
  </conditionalFormatting>
  <conditionalFormatting sqref="M3:M20 M24:M25">
    <cfRule type="containsText" dxfId="374" priority="48" operator="containsText" text="M">
      <formula>NOT(ISERROR(SEARCH("M",M3)))</formula>
    </cfRule>
    <cfRule type="beginsWith" dxfId="373" priority="47" operator="beginsWith" text="M">
      <formula>LEFT(M3,LEN("M"))="M"</formula>
    </cfRule>
    <cfRule type="beginsWith" dxfId="372" priority="46" operator="beginsWith" text="M">
      <formula>LEFT(M3,LEN("M"))="M"</formula>
    </cfRule>
    <cfRule type="beginsWith" dxfId="371" priority="45" operator="beginsWith" text="L">
      <formula>LEFT(M3,LEN("L"))="L"</formula>
    </cfRule>
  </conditionalFormatting>
  <conditionalFormatting sqref="M28:M167">
    <cfRule type="containsText" dxfId="370" priority="33" operator="containsText" text="M">
      <formula>NOT(ISERROR(SEARCH("M",M28)))</formula>
    </cfRule>
    <cfRule type="beginsWith" dxfId="369" priority="32" operator="beginsWith" text="M">
      <formula>LEFT(M28,LEN("M"))="M"</formula>
    </cfRule>
    <cfRule type="beginsWith" dxfId="368" priority="31" operator="beginsWith" text="M">
      <formula>LEFT(M28,LEN("M"))="M"</formula>
    </cfRule>
    <cfRule type="beginsWith" dxfId="367" priority="30" operator="beginsWith" text="L">
      <formula>LEFT(M28,LEN("L"))="L"</formula>
    </cfRule>
  </conditionalFormatting>
  <conditionalFormatting sqref="O7">
    <cfRule type="beginsWith" dxfId="366" priority="1" operator="beginsWith" text="L">
      <formula>LEFT(O7,LEN("L"))="L"</formula>
    </cfRule>
    <cfRule type="containsText" dxfId="365" priority="4" operator="containsText" text="M">
      <formula>NOT(ISERROR(SEARCH("M",O7)))</formula>
    </cfRule>
    <cfRule type="beginsWith" dxfId="364" priority="2" operator="beginsWith" text="M">
      <formula>LEFT(O7,LEN("M"))="M"</formula>
    </cfRule>
    <cfRule type="beginsWith" dxfId="363" priority="3" operator="beginsWith" text="M">
      <formula>LEFT(O7,LEN("M"))="M"</formula>
    </cfRule>
  </conditionalFormatting>
  <conditionalFormatting sqref="T3:T20 T24:T25">
    <cfRule type="beginsWith" dxfId="362" priority="59" operator="beginsWith" text="T">
      <formula>LEFT(T3,LEN("T"))="T"</formula>
    </cfRule>
    <cfRule type="beginsWith" dxfId="361" priority="58" operator="beginsWith" text="S">
      <formula>LEFT(T3,LEN("S"))="S"</formula>
    </cfRule>
    <cfRule type="beginsWith" dxfId="360" priority="57" operator="beginsWith" text="C">
      <formula>LEFT(T3,LEN("C"))="C"</formula>
    </cfRule>
    <cfRule type="beginsWith" dxfId="359" priority="56" operator="beginsWith" text="B">
      <formula>LEFT(T3,LEN("B"))="B"</formula>
    </cfRule>
    <cfRule type="beginsWith" dxfId="358" priority="55" operator="beginsWith" text="D">
      <formula>LEFT(T3,LEN("D"))="D"</formula>
    </cfRule>
  </conditionalFormatting>
  <conditionalFormatting sqref="T28:T167">
    <cfRule type="beginsWith" dxfId="357" priority="38" operator="beginsWith" text="D">
      <formula>LEFT(T28,LEN("D"))="D"</formula>
    </cfRule>
    <cfRule type="beginsWith" dxfId="356" priority="39" operator="beginsWith" text="B">
      <formula>LEFT(T28,LEN("B"))="B"</formula>
    </cfRule>
    <cfRule type="beginsWith" dxfId="355" priority="40" operator="beginsWith" text="C">
      <formula>LEFT(T28,LEN("C"))="C"</formula>
    </cfRule>
    <cfRule type="beginsWith" dxfId="354" priority="41" operator="beginsWith" text="S">
      <formula>LEFT(T28,LEN("S"))="S"</formula>
    </cfRule>
    <cfRule type="beginsWith" dxfId="353" priority="42" operator="beginsWith" text="T">
      <formula>LEFT(T28,LEN("T"))="T"</formula>
    </cfRule>
  </conditionalFormatting>
  <conditionalFormatting sqref="U13:U14">
    <cfRule type="beginsWith" dxfId="351" priority="23" operator="beginsWith" text="T">
      <formula>LEFT(U13,LEN("T"))="T"</formula>
    </cfRule>
    <cfRule type="beginsWith" dxfId="350" priority="20" operator="beginsWith" text="B">
      <formula>LEFT(U13,LEN("B"))="B"</formula>
    </cfRule>
    <cfRule type="beginsWith" dxfId="349" priority="19" operator="beginsWith" text="D">
      <formula>LEFT(U13,LEN("D"))="D"</formula>
    </cfRule>
    <cfRule type="beginsWith" dxfId="348" priority="21" operator="beginsWith" text="C">
      <formula>LEFT(U13,LEN("C"))="C"</formula>
    </cfRule>
    <cfRule type="beginsWith" dxfId="347" priority="22" operator="beginsWith" text="S">
      <formula>LEFT(U13,LEN("S"))="S"</formula>
    </cfRule>
  </conditionalFormatting>
  <conditionalFormatting sqref="V3:W12">
    <cfRule type="cellIs" dxfId="343" priority="61" operator="greaterThan">
      <formula>0</formula>
    </cfRule>
  </conditionalFormatting>
  <conditionalFormatting sqref="V15:W18">
    <cfRule type="cellIs" dxfId="341" priority="43" operator="greaterThan">
      <formula>0</formula>
    </cfRule>
  </conditionalFormatting>
  <conditionalFormatting sqref="V20:W20">
    <cfRule type="cellIs" dxfId="340" priority="25" operator="greaterThan">
      <formula>0</formula>
    </cfRule>
  </conditionalFormatting>
  <conditionalFormatting sqref="V29:W29">
    <cfRule type="cellIs" dxfId="337" priority="28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0" operator="beginsWith" id="{017641E5-3286-374A-992C-8F5DF4823805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24" operator="beginsWith" id="{06CEEF0A-C13E-CE4F-98DB-EE55058340F6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27" operator="beginsWith" id="{35543B5C-920C-8A49-8464-0A3ED9E5A9FA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44" operator="beginsWith" id="{99FFCBB8-195B-604F-AB54-850B7C25D477}">
            <xm:f>LEFT(U15,LEN("-"))="-"</xm:f>
            <xm:f>"-"</xm:f>
            <x14:dxf>
              <font>
                <color rgb="FFFF0000"/>
              </font>
            </x14:dxf>
          </x14:cfRule>
          <xm:sqref>U15:W18</xm:sqref>
        </x14:conditionalFormatting>
        <x14:conditionalFormatting xmlns:xm="http://schemas.microsoft.com/office/excel/2006/main">
          <x14:cfRule type="beginsWith" priority="62" operator="beginsWith" id="{D5959072-11AE-C041-957C-A20FA6FE1632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26" operator="beginsWith" id="{976038C7-21A9-6243-B41F-D478E8BE7969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29" operator="beginsWith" id="{E0AD70FB-2F4B-C145-B0C3-D9AD9D003950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3B97322-2640-154F-97DA-A9ED5E0E3CC4}">
          <x14:formula1>
            <xm:f>datasheet!$I$88:$I$151</xm:f>
          </x14:formula1>
          <xm:sqref>E3 E7 E11 E15</xm:sqref>
        </x14:dataValidation>
        <x14:dataValidation type="list" allowBlank="1" showInputMessage="1" showErrorMessage="1" xr:uid="{BF988233-E8C9-F249-9399-A875800B2FE7}">
          <x14:formula1>
            <xm:f>datasheet!$F$96:$F$97</xm:f>
          </x14:formula1>
          <xm:sqref>C29</xm:sqref>
        </x14:dataValidation>
        <x14:dataValidation type="list" allowBlank="1" showInputMessage="1" showErrorMessage="1" xr:uid="{22ECED05-B967-7246-8729-C4D07C9D5DE6}">
          <x14:formula1>
            <xm:f>datasheet!$F$92:$F$93</xm:f>
          </x14:formula1>
          <xm:sqref>C15</xm:sqref>
        </x14:dataValidation>
        <x14:dataValidation type="list" allowBlank="1" showInputMessage="1" showErrorMessage="1" xr:uid="{C4D69EE9-FFB6-D344-B9CF-314ADF33C1C1}">
          <x14:formula1>
            <xm:f>datasheet!$F$88:$F$89</xm:f>
          </x14:formula1>
          <xm:sqref>C11</xm:sqref>
        </x14:dataValidation>
        <x14:dataValidation type="list" allowBlank="1" showInputMessage="1" showErrorMessage="1" xr:uid="{DD9C2B13-15E2-C541-A31C-823B1B647016}">
          <x14:formula1>
            <xm:f>datasheet!$F$84:$F$85</xm:f>
          </x14:formula1>
          <xm:sqref>C7</xm:sqref>
        </x14:dataValidation>
        <x14:dataValidation type="list" allowBlank="1" showInputMessage="1" showErrorMessage="1" xr:uid="{4A0558A4-0BEA-7746-8A66-337694FCE12D}">
          <x14:formula1>
            <xm:f>datasheet!$F$80:$F$81</xm:f>
          </x14:formula1>
          <xm:sqref>C3</xm:sqref>
        </x14:dataValidation>
        <x14:dataValidation type="list" allowBlank="1" showInputMessage="1" showErrorMessage="1" xr:uid="{FB78485A-8457-E549-AEB4-F0F0D0260A7C}">
          <x14:formula1>
            <xm:f>datasheet!$I$88:$I$124</xm:f>
          </x14:formula1>
          <xm:sqref>E29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ED47-3553-4344-9B36-679A5BB2F982}">
  <dimension ref="A1:X32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I13" sqref="I13"/>
    </sheetView>
  </sheetViews>
  <sheetFormatPr baseColWidth="10" defaultRowHeight="18" thickTop="1" thickBottom="1" x14ac:dyDescent="0.25"/>
  <cols>
    <col min="1" max="1" width="8.83203125" style="103" bestFit="1" customWidth="1"/>
    <col min="2" max="2" width="9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8.5" style="103" bestFit="1" customWidth="1"/>
    <col min="14" max="14" width="8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135" t="s">
        <v>103</v>
      </c>
      <c r="N1" s="135"/>
      <c r="O1" s="135" t="s">
        <v>104</v>
      </c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7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36" t="s">
        <v>74</v>
      </c>
      <c r="O2" s="136">
        <v>15000</v>
      </c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A3" s="145" t="s">
        <v>8</v>
      </c>
      <c r="B3" s="145" t="s">
        <v>1</v>
      </c>
      <c r="C3" s="146" t="s">
        <v>82</v>
      </c>
      <c r="D3" s="146" t="s">
        <v>0</v>
      </c>
      <c r="E3" s="146" t="s">
        <v>2</v>
      </c>
      <c r="F3" s="146" t="s">
        <v>7</v>
      </c>
      <c r="G3" s="145" t="s">
        <v>84</v>
      </c>
      <c r="H3" s="145" t="s">
        <v>89</v>
      </c>
      <c r="I3" s="145" t="s">
        <v>34</v>
      </c>
      <c r="J3" s="145" t="s">
        <v>83</v>
      </c>
      <c r="K3" s="145" t="s">
        <v>85</v>
      </c>
      <c r="L3" s="145" t="s">
        <v>86</v>
      </c>
      <c r="M3" s="146" t="s">
        <v>88</v>
      </c>
      <c r="N3" s="145" t="s">
        <v>3</v>
      </c>
      <c r="O3" s="145" t="s">
        <v>24</v>
      </c>
      <c r="P3" s="146" t="s">
        <v>68</v>
      </c>
      <c r="Q3" s="145" t="s">
        <v>27</v>
      </c>
      <c r="R3" s="145" t="s">
        <v>4</v>
      </c>
      <c r="S3" s="145" t="s">
        <v>5</v>
      </c>
      <c r="T3" s="145" t="s">
        <v>87</v>
      </c>
      <c r="U3" s="145" t="s">
        <v>6</v>
      </c>
      <c r="V3" s="145" t="s">
        <v>50</v>
      </c>
      <c r="W3" s="145" t="s">
        <v>101</v>
      </c>
      <c r="X3" s="146"/>
    </row>
    <row r="4" spans="1:24" s="105" customFormat="1" thickTop="1" thickBot="1" x14ac:dyDescent="0.25">
      <c r="E4" s="114"/>
    </row>
    <row r="6" spans="1:24" s="131" customFormat="1" ht="56" customHeight="1" thickTop="1" thickBot="1" x14ac:dyDescent="0.25">
      <c r="A6" s="134" t="s">
        <v>74</v>
      </c>
      <c r="B6" s="128" t="s">
        <v>74</v>
      </c>
      <c r="C6" s="128" t="s">
        <v>74</v>
      </c>
      <c r="D6" s="128" t="s">
        <v>74</v>
      </c>
      <c r="E6" s="128" t="s">
        <v>74</v>
      </c>
      <c r="F6" s="129" t="s">
        <v>100</v>
      </c>
      <c r="G6" s="128" t="s">
        <v>74</v>
      </c>
      <c r="H6" s="128" t="s">
        <v>74</v>
      </c>
      <c r="I6" s="128" t="s">
        <v>74</v>
      </c>
      <c r="J6" s="128" t="s">
        <v>74</v>
      </c>
      <c r="K6" s="128" t="s">
        <v>74</v>
      </c>
      <c r="L6" s="128" t="s">
        <v>100</v>
      </c>
      <c r="M6" s="128" t="s">
        <v>100</v>
      </c>
      <c r="N6" s="128" t="s">
        <v>74</v>
      </c>
      <c r="O6" s="128" t="s">
        <v>100</v>
      </c>
      <c r="P6" s="128" t="s">
        <v>100</v>
      </c>
      <c r="Q6" s="128" t="s">
        <v>100</v>
      </c>
      <c r="R6" s="128">
        <v>3</v>
      </c>
      <c r="S6" s="128" t="s">
        <v>25</v>
      </c>
      <c r="T6" s="128" t="s">
        <v>100</v>
      </c>
      <c r="U6" s="128" t="s">
        <v>100</v>
      </c>
      <c r="V6" s="128" t="s">
        <v>100</v>
      </c>
      <c r="W6" s="130">
        <v>15600</v>
      </c>
      <c r="X6" s="128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</sheetData>
  <conditionalFormatting sqref="A32">
    <cfRule type="containsText" dxfId="336" priority="10" operator="containsText" text="SELECT">
      <formula>NOT(ISERROR(SEARCH("SELECT",A32)))</formula>
    </cfRule>
  </conditionalFormatting>
  <conditionalFormatting sqref="A6:XFD6">
    <cfRule type="containsText" dxfId="335" priority="7" operator="containsText" text="SELECT">
      <formula>NOT(ISERROR(SEARCH("SELECT",A6)))</formula>
    </cfRule>
    <cfRule type="containsText" dxfId="334" priority="8" operator="containsText" text="SELECT">
      <formula>NOT(ISERROR(SEARCH("SELECT",A6)))</formula>
    </cfRule>
  </conditionalFormatting>
  <conditionalFormatting sqref="A32:XFD32">
    <cfRule type="containsText" dxfId="333" priority="9" operator="containsText" text="SELECT">
      <formula>NOT(ISERROR(SEARCH("SELECT",A32)))</formula>
    </cfRule>
    <cfRule type="containsText" dxfId="332" priority="11" operator="containsText" text="SELECT">
      <formula>NOT(ISERROR(SEARCH("SELECT",A32)))</formula>
    </cfRule>
  </conditionalFormatting>
  <conditionalFormatting sqref="L2 O2">
    <cfRule type="containsText" dxfId="331" priority="1" operator="containsText" text="SELECT">
      <formula>NOT(ISERROR(SEARCH("SELECT",L2)))</formula>
    </cfRule>
    <cfRule type="containsText" dxfId="330" priority="2" operator="containsText" text="SELECT">
      <formula>NOT(ISERROR(SEARCH("SELECT",L2)))</formula>
    </cfRule>
  </conditionalFormatting>
  <conditionalFormatting sqref="U6">
    <cfRule type="cellIs" dxfId="329" priority="4" operator="lessThan">
      <formula>0</formula>
    </cfRule>
    <cfRule type="cellIs" dxfId="328" priority="5" operator="greaterThan">
      <formula>0</formula>
    </cfRule>
    <cfRule type="cellIs" dxfId="327" priority="6" operator="greaterThan">
      <formula>0</formula>
    </cfRule>
  </conditionalFormatting>
  <dataValidations count="1">
    <dataValidation operator="greaterThan" allowBlank="1" showInputMessage="1" showErrorMessage="1" sqref="F6" xr:uid="{F2DD90E5-B0B8-3D47-B28A-64AD908956EE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6201F90-BE5E-DE4B-BE6C-FCF72A47CDED}">
            <xm:f>NOT(ISERROR(SEARCH("-",U6)))</xm:f>
            <xm:f>"-"</xm:f>
            <x14:dxf>
              <font>
                <color theme="4"/>
              </font>
            </x14:dxf>
          </x14:cfRule>
          <xm:sqref>U6:V6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60AA1388-22DD-CE40-A6B9-9E7DC3DF91F0}">
          <x14:formula1>
            <xm:f>datasheet!$J$83:$J$90</xm:f>
          </x14:formula1>
          <xm:sqref>K16</xm:sqref>
        </x14:dataValidation>
        <x14:dataValidation type="list" allowBlank="1" showInputMessage="1" showErrorMessage="1" xr:uid="{1DEF94D8-3124-5D45-8C23-58273A2AF107}">
          <x14:formula1>
            <xm:f>datasheet!$F$25:$F$31</xm:f>
          </x14:formula1>
          <xm:sqref>L2 O2</xm:sqref>
        </x14:dataValidation>
        <x14:dataValidation type="list" allowBlank="1" showInputMessage="1" showErrorMessage="1" xr:uid="{CFF3BD39-A1EA-6B49-BD5F-1443BB4E5480}">
          <x14:formula1>
            <xm:f>datasheet!$E$51:$E$66</xm:f>
          </x14:formula1>
          <xm:sqref>R32</xm:sqref>
        </x14:dataValidation>
        <x14:dataValidation type="list" allowBlank="1" showInputMessage="1" showErrorMessage="1" xr:uid="{31A98594-9E0E-8F45-92EE-995623EB033C}">
          <x14:formula1>
            <xm:f>datasheet!$F$111:$F$123</xm:f>
          </x14:formula1>
          <xm:sqref>K32 K6</xm:sqref>
        </x14:dataValidation>
        <x14:dataValidation type="list" allowBlank="1" showInputMessage="1" showErrorMessage="1" xr:uid="{7D8D5866-FC41-8A42-826D-E8F11E7EBAF5}">
          <x14:formula1>
            <xm:f>datasheet!$I$88:$I$151</xm:f>
          </x14:formula1>
          <xm:sqref>N32 N6</xm:sqref>
        </x14:dataValidation>
        <x14:dataValidation type="list" allowBlank="1" showInputMessage="1" showErrorMessage="1" xr:uid="{B2FE4FA9-AACA-8749-ADCB-6050485D0F40}">
          <x14:formula1>
            <xm:f>datasheet!$E$51:$E$71</xm:f>
          </x14:formula1>
          <xm:sqref>R6</xm:sqref>
        </x14:dataValidation>
        <x14:dataValidation type="list" allowBlank="1" showInputMessage="1" showErrorMessage="1" xr:uid="{E03F8F75-5986-284B-A79B-F60A5887FBD0}">
          <x14:formula1>
            <xm:f>datasheet!$F$66:$F$70</xm:f>
          </x14:formula1>
          <xm:sqref>S32 S6</xm:sqref>
        </x14:dataValidation>
        <x14:dataValidation type="list" allowBlank="1" showInputMessage="1" showErrorMessage="1" xr:uid="{171933E8-F5B3-7A45-B1B4-5E44310B8454}">
          <x14:formula1>
            <xm:f>datasheet!$E$51:$E$82</xm:f>
          </x14:formula1>
          <xm:sqref>B32 D32 B6 D6</xm:sqref>
        </x14:dataValidation>
        <x14:dataValidation type="list" allowBlank="1" showInputMessage="1" showErrorMessage="1" xr:uid="{50FFF286-400D-3A42-89FE-00665F396ABA}">
          <x14:formula1>
            <xm:f>datasheet!$J$59:$J$71</xm:f>
          </x14:formula1>
          <xm:sqref>A32 A6</xm:sqref>
        </x14:dataValidation>
        <x14:dataValidation type="list" allowBlank="1" showInputMessage="1" showErrorMessage="1" xr:uid="{7D291D1A-DD3C-4547-9A16-EA3E110DE23C}">
          <x14:formula1>
            <xm:f>datasheet!$J$74:$J$80</xm:f>
          </x14:formula1>
          <xm:sqref>C32 C6</xm:sqref>
        </x14:dataValidation>
        <x14:dataValidation type="list" allowBlank="1" showInputMessage="1" showErrorMessage="1" xr:uid="{CF7C3DDE-54F0-AB4D-A683-3176A30C462B}">
          <x14:formula1>
            <xm:f>datasheet!$E$25:$E$31</xm:f>
          </x14:formula1>
          <xm:sqref>E32 E6</xm:sqref>
        </x14:dataValidation>
        <x14:dataValidation type="list" allowBlank="1" showInputMessage="1" showErrorMessage="1" xr:uid="{9E651322-01FF-A844-8617-7C241D6C1EDE}">
          <x14:formula1>
            <xm:f>datasheet!$F$6:$F$12</xm:f>
          </x14:formula1>
          <xm:sqref>G32 G6</xm:sqref>
        </x14:dataValidation>
        <x14:dataValidation type="list" allowBlank="1" showInputMessage="1" showErrorMessage="1" xr:uid="{BF6248E5-7CA1-C348-B918-05EDC6AFE363}">
          <x14:formula1>
            <xm:f>datasheet!$H$6:$H$12</xm:f>
          </x14:formula1>
          <xm:sqref>H32 H6</xm:sqref>
        </x14:dataValidation>
        <x14:dataValidation type="list" allowBlank="1" showInputMessage="1" showErrorMessage="1" xr:uid="{7CB94A24-9C20-1142-B6E4-D62B3F0370E9}">
          <x14:formula1>
            <xm:f>datasheet!$F$53:$F$55</xm:f>
          </x14:formula1>
          <xm:sqref>I32 I6</xm:sqref>
        </x14:dataValidation>
        <x14:dataValidation type="list" allowBlank="1" showInputMessage="1" showErrorMessage="1" xr:uid="{CAA7EFB9-8C31-D942-A99E-6A97395DD6CE}">
          <x14:formula1>
            <xm:f>datasheet!$F$37:$F$39</xm:f>
          </x14:formula1>
          <xm:sqref>J32 J6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B672-3A67-3F4B-862C-FEF6FF813297}">
  <dimension ref="A3:X70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H23" sqref="H23"/>
    </sheetView>
  </sheetViews>
  <sheetFormatPr baseColWidth="10" defaultRowHeight="18" thickTop="1" thickBottom="1" x14ac:dyDescent="0.25"/>
  <cols>
    <col min="1" max="1" width="11.1640625" style="103" bestFit="1" customWidth="1"/>
    <col min="2" max="2" width="7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7" style="103" bestFit="1" customWidth="1"/>
    <col min="14" max="14" width="9" style="103" bestFit="1" customWidth="1"/>
    <col min="15" max="15" width="7.1640625" style="103" bestFit="1" customWidth="1"/>
    <col min="16" max="16" width="9.33203125" style="103" bestFit="1" customWidth="1"/>
    <col min="17" max="17" width="7.5" style="103" bestFit="1" customWidth="1"/>
    <col min="18" max="18" width="7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83203125" style="103" bestFit="1" customWidth="1"/>
    <col min="23" max="23" width="20.1640625" style="103" customWidth="1"/>
    <col min="24" max="16384" width="10.83203125" style="103"/>
  </cols>
  <sheetData>
    <row r="3" spans="1:24" s="150" customFormat="1" ht="37" customHeight="1" thickTop="1" x14ac:dyDescent="0.2">
      <c r="A3" s="148" t="s">
        <v>8</v>
      </c>
      <c r="B3" s="148" t="s">
        <v>1</v>
      </c>
      <c r="C3" s="149" t="s">
        <v>82</v>
      </c>
      <c r="D3" s="149" t="s">
        <v>0</v>
      </c>
      <c r="E3" s="149" t="s">
        <v>2</v>
      </c>
      <c r="F3" s="149" t="s">
        <v>7</v>
      </c>
      <c r="G3" s="148" t="s">
        <v>84</v>
      </c>
      <c r="H3" s="148" t="s">
        <v>89</v>
      </c>
      <c r="I3" s="148" t="s">
        <v>34</v>
      </c>
      <c r="J3" s="148" t="s">
        <v>83</v>
      </c>
      <c r="K3" s="148" t="s">
        <v>85</v>
      </c>
      <c r="L3" s="148" t="s">
        <v>86</v>
      </c>
      <c r="M3" s="149" t="s">
        <v>88</v>
      </c>
      <c r="N3" s="148" t="s">
        <v>3</v>
      </c>
      <c r="O3" s="148" t="s">
        <v>24</v>
      </c>
      <c r="P3" s="149" t="s">
        <v>68</v>
      </c>
      <c r="Q3" s="148" t="s">
        <v>27</v>
      </c>
      <c r="R3" s="148" t="s">
        <v>4</v>
      </c>
      <c r="S3" s="148" t="s">
        <v>5</v>
      </c>
      <c r="T3" s="148" t="s">
        <v>87</v>
      </c>
      <c r="U3" s="148" t="s">
        <v>6</v>
      </c>
      <c r="V3" s="148" t="s">
        <v>50</v>
      </c>
      <c r="W3" s="148" t="s">
        <v>101</v>
      </c>
      <c r="X3" s="149"/>
    </row>
    <row r="4" spans="1:24" s="132" customFormat="1" ht="16" x14ac:dyDescent="0.2">
      <c r="E4" s="133"/>
    </row>
    <row r="5" spans="1:24" s="131" customFormat="1" ht="56" customHeight="1" thickBot="1" x14ac:dyDescent="0.25">
      <c r="A5" s="127"/>
      <c r="B5" s="128"/>
      <c r="C5" s="128"/>
      <c r="D5" s="128"/>
      <c r="E5" s="128"/>
      <c r="F5" s="129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30"/>
      <c r="X5" s="128"/>
    </row>
    <row r="9" spans="1:24" s="123" customFormat="1" ht="35" customHeight="1" thickTop="1" thickBot="1" x14ac:dyDescent="0.25">
      <c r="A9" s="112" t="s">
        <v>74</v>
      </c>
      <c r="B9" s="122" t="s">
        <v>74</v>
      </c>
      <c r="C9" s="112" t="s">
        <v>74</v>
      </c>
      <c r="D9" s="112" t="s">
        <v>74</v>
      </c>
      <c r="E9" s="112" t="s">
        <v>74</v>
      </c>
      <c r="F9" s="112" t="s">
        <v>100</v>
      </c>
      <c r="G9" s="112" t="s">
        <v>74</v>
      </c>
      <c r="H9" s="112" t="s">
        <v>74</v>
      </c>
      <c r="I9" s="112" t="s">
        <v>74</v>
      </c>
      <c r="J9" s="112" t="s">
        <v>74</v>
      </c>
      <c r="K9" s="112" t="s">
        <v>74</v>
      </c>
      <c r="L9" s="112" t="s">
        <v>100</v>
      </c>
      <c r="M9" s="112" t="s">
        <v>100</v>
      </c>
      <c r="N9" s="112" t="s">
        <v>74</v>
      </c>
      <c r="O9" s="112" t="s">
        <v>100</v>
      </c>
      <c r="P9" s="112" t="s">
        <v>100</v>
      </c>
      <c r="Q9" s="112" t="s">
        <v>100</v>
      </c>
      <c r="R9" s="112">
        <v>3</v>
      </c>
      <c r="S9" s="112" t="s">
        <v>25</v>
      </c>
      <c r="T9" s="112" t="s">
        <v>100</v>
      </c>
      <c r="U9" s="112" t="s">
        <v>100</v>
      </c>
      <c r="V9" s="112" t="s">
        <v>100</v>
      </c>
      <c r="W9" s="112" t="s">
        <v>100</v>
      </c>
      <c r="X9" s="112"/>
    </row>
    <row r="18" spans="1:24" s="131" customFormat="1" ht="56" customHeight="1" thickTop="1" thickBot="1" x14ac:dyDescent="0.25">
      <c r="A18" s="134" t="s">
        <v>74</v>
      </c>
      <c r="B18" s="128" t="s">
        <v>74</v>
      </c>
      <c r="C18" s="128" t="s">
        <v>74</v>
      </c>
      <c r="D18" s="128" t="s">
        <v>74</v>
      </c>
      <c r="E18" s="128" t="s">
        <v>74</v>
      </c>
      <c r="F18" s="129" t="s">
        <v>100</v>
      </c>
      <c r="G18" s="128" t="s">
        <v>74</v>
      </c>
      <c r="H18" s="128" t="s">
        <v>74</v>
      </c>
      <c r="I18" s="128" t="s">
        <v>74</v>
      </c>
      <c r="J18" s="128" t="s">
        <v>74</v>
      </c>
      <c r="K18" s="128" t="s">
        <v>74</v>
      </c>
      <c r="L18" s="128" t="s">
        <v>100</v>
      </c>
      <c r="M18" s="128" t="s">
        <v>74</v>
      </c>
      <c r="N18" s="128" t="s">
        <v>74</v>
      </c>
      <c r="O18" s="128" t="s">
        <v>100</v>
      </c>
      <c r="P18" s="128">
        <v>7.2</v>
      </c>
      <c r="Q18" s="128" t="s">
        <v>100</v>
      </c>
      <c r="R18" s="128">
        <v>3</v>
      </c>
      <c r="S18" s="128" t="s">
        <v>25</v>
      </c>
      <c r="T18" s="128" t="s">
        <v>100</v>
      </c>
      <c r="U18" s="128" t="s">
        <v>100</v>
      </c>
      <c r="V18" s="128" t="s">
        <v>100</v>
      </c>
      <c r="W18" s="130">
        <v>15600</v>
      </c>
      <c r="X18" s="128"/>
    </row>
    <row r="27" spans="1:24" s="120" customFormat="1" ht="32" customHeight="1" thickTop="1" thickBot="1" x14ac:dyDescent="0.25">
      <c r="A27" s="121"/>
      <c r="B27" s="118"/>
      <c r="C27" s="118"/>
      <c r="D27" s="118"/>
      <c r="E27" s="118"/>
      <c r="F27" s="119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</row>
    <row r="50" spans="1:24" s="131" customFormat="1" ht="56" customHeight="1" thickTop="1" thickBot="1" x14ac:dyDescent="0.25">
      <c r="A50" s="134" t="s">
        <v>74</v>
      </c>
      <c r="B50" s="128" t="s">
        <v>74</v>
      </c>
      <c r="C50" s="128" t="s">
        <v>74</v>
      </c>
      <c r="D50" s="128" t="s">
        <v>74</v>
      </c>
      <c r="E50" s="128" t="s">
        <v>74</v>
      </c>
      <c r="F50" s="129" t="s">
        <v>100</v>
      </c>
      <c r="G50" s="128" t="s">
        <v>74</v>
      </c>
      <c r="H50" s="128" t="s">
        <v>74</v>
      </c>
      <c r="I50" s="128" t="s">
        <v>74</v>
      </c>
      <c r="J50" s="128" t="s">
        <v>74</v>
      </c>
      <c r="K50" s="128" t="s">
        <v>74</v>
      </c>
      <c r="L50" s="128" t="s">
        <v>100</v>
      </c>
      <c r="M50" s="128" t="s">
        <v>74</v>
      </c>
      <c r="N50" s="128" t="s">
        <v>74</v>
      </c>
      <c r="O50" s="128" t="s">
        <v>100</v>
      </c>
      <c r="P50" s="128">
        <v>7.2</v>
      </c>
      <c r="Q50" s="128" t="s">
        <v>100</v>
      </c>
      <c r="R50" s="128">
        <v>3</v>
      </c>
      <c r="S50" s="128" t="s">
        <v>25</v>
      </c>
      <c r="T50" s="128" t="s">
        <v>100</v>
      </c>
      <c r="U50" s="128" t="s">
        <v>100</v>
      </c>
      <c r="V50" s="128" t="s">
        <v>100</v>
      </c>
      <c r="W50" s="130">
        <v>15600</v>
      </c>
      <c r="X50" s="128"/>
    </row>
    <row r="54" spans="1:24" s="123" customFormat="1" ht="35" customHeight="1" thickTop="1" thickBot="1" x14ac:dyDescent="0.25">
      <c r="A54" s="112" t="s">
        <v>74</v>
      </c>
      <c r="B54" s="122" t="s">
        <v>74</v>
      </c>
      <c r="C54" s="112" t="s">
        <v>74</v>
      </c>
      <c r="D54" s="112" t="s">
        <v>74</v>
      </c>
      <c r="E54" s="112" t="s">
        <v>74</v>
      </c>
      <c r="F54" s="112" t="s">
        <v>100</v>
      </c>
      <c r="G54" s="112" t="s">
        <v>74</v>
      </c>
      <c r="H54" s="112" t="s">
        <v>74</v>
      </c>
      <c r="I54" s="112" t="s">
        <v>74</v>
      </c>
      <c r="J54" s="112" t="s">
        <v>74</v>
      </c>
      <c r="K54" s="112" t="s">
        <v>74</v>
      </c>
      <c r="L54" s="112" t="s">
        <v>100</v>
      </c>
      <c r="M54" s="112" t="s">
        <v>100</v>
      </c>
      <c r="N54" s="112" t="s">
        <v>74</v>
      </c>
      <c r="O54" s="112" t="s">
        <v>100</v>
      </c>
      <c r="P54" s="112" t="s">
        <v>100</v>
      </c>
      <c r="Q54" s="112" t="s">
        <v>100</v>
      </c>
      <c r="R54" s="112">
        <v>3</v>
      </c>
      <c r="S54" s="112" t="s">
        <v>25</v>
      </c>
      <c r="T54" s="112" t="s">
        <v>100</v>
      </c>
      <c r="U54" s="112" t="s">
        <v>100</v>
      </c>
      <c r="V54" s="112" t="s">
        <v>100</v>
      </c>
      <c r="W54" s="112" t="s">
        <v>100</v>
      </c>
      <c r="X54" s="112"/>
    </row>
    <row r="58" spans="1:24" s="132" customFormat="1" ht="17" thickTop="1" x14ac:dyDescent="0.2">
      <c r="E58" s="133"/>
    </row>
    <row r="59" spans="1:24" s="131" customFormat="1" ht="56" customHeight="1" thickBot="1" x14ac:dyDescent="0.25">
      <c r="A59" s="127"/>
      <c r="B59" s="128"/>
      <c r="C59" s="128"/>
      <c r="D59" s="128"/>
      <c r="E59" s="128"/>
      <c r="F59" s="129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30"/>
      <c r="X59" s="128"/>
    </row>
    <row r="66" spans="1:24" s="126" customFormat="1" ht="37" customHeight="1" thickTop="1" thickBot="1" x14ac:dyDescent="0.25">
      <c r="A66" s="124" t="s">
        <v>8</v>
      </c>
      <c r="B66" s="124" t="s">
        <v>1</v>
      </c>
      <c r="C66" s="125" t="s">
        <v>82</v>
      </c>
      <c r="D66" s="125" t="s">
        <v>0</v>
      </c>
      <c r="E66" s="125" t="s">
        <v>2</v>
      </c>
      <c r="F66" s="125" t="s">
        <v>7</v>
      </c>
      <c r="G66" s="124" t="s">
        <v>84</v>
      </c>
      <c r="H66" s="124" t="s">
        <v>89</v>
      </c>
      <c r="I66" s="124" t="s">
        <v>34</v>
      </c>
      <c r="J66" s="124" t="s">
        <v>83</v>
      </c>
      <c r="K66" s="124" t="s">
        <v>85</v>
      </c>
      <c r="L66" s="124" t="s">
        <v>86</v>
      </c>
      <c r="M66" s="125" t="s">
        <v>88</v>
      </c>
      <c r="N66" s="124" t="s">
        <v>3</v>
      </c>
      <c r="O66" s="124" t="s">
        <v>24</v>
      </c>
      <c r="P66" s="125" t="s">
        <v>68</v>
      </c>
      <c r="Q66" s="124" t="s">
        <v>27</v>
      </c>
      <c r="R66" s="124" t="s">
        <v>4</v>
      </c>
      <c r="S66" s="124" t="s">
        <v>5</v>
      </c>
      <c r="T66" s="124" t="s">
        <v>87</v>
      </c>
      <c r="U66" s="124" t="s">
        <v>6</v>
      </c>
      <c r="V66" s="124" t="s">
        <v>50</v>
      </c>
      <c r="W66" s="124" t="s">
        <v>101</v>
      </c>
      <c r="X66" s="125"/>
    </row>
    <row r="70" spans="1:24" s="97" customFormat="1" ht="39" customHeight="1" thickTop="1" thickBot="1" x14ac:dyDescent="0.25">
      <c r="A70" s="99"/>
      <c r="B70" s="100"/>
      <c r="C70" s="99"/>
      <c r="D70" s="98"/>
      <c r="E70" s="112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</row>
  </sheetData>
  <conditionalFormatting sqref="A9">
    <cfRule type="containsText" dxfId="325" priority="34" operator="containsText" text="SELECT">
      <formula>NOT(ISERROR(SEARCH("SELECT",A9)))</formula>
    </cfRule>
  </conditionalFormatting>
  <conditionalFormatting sqref="A54">
    <cfRule type="containsText" dxfId="324" priority="8" operator="containsText" text="SELECT">
      <formula>NOT(ISERROR(SEARCH("SELECT",A54)))</formula>
    </cfRule>
  </conditionalFormatting>
  <conditionalFormatting sqref="A5:XFD5">
    <cfRule type="containsText" dxfId="323" priority="36" operator="containsText" text="SELECT">
      <formula>NOT(ISERROR(SEARCH("SELECT",A5)))</formula>
    </cfRule>
    <cfRule type="containsText" dxfId="322" priority="37" operator="containsText" text="SELECT">
      <formula>NOT(ISERROR(SEARCH("SELECT",A5)))</formula>
    </cfRule>
  </conditionalFormatting>
  <conditionalFormatting sqref="A9:XFD9">
    <cfRule type="containsText" dxfId="321" priority="35" operator="containsText" text="SELECT">
      <formula>NOT(ISERROR(SEARCH("SELECT",A9)))</formula>
    </cfRule>
    <cfRule type="containsText" dxfId="320" priority="33" operator="containsText" text="SELECT">
      <formula>NOT(ISERROR(SEARCH("SELECT",A9)))</formula>
    </cfRule>
  </conditionalFormatting>
  <conditionalFormatting sqref="A14:XFD14">
    <cfRule type="containsText" dxfId="319" priority="28" operator="containsText" text="SELECT">
      <formula>NOT(ISERROR(SEARCH("SELECT",A14)))</formula>
    </cfRule>
    <cfRule type="containsText" dxfId="318" priority="27" operator="containsText" text="SELECT">
      <formula>NOT(ISERROR(SEARCH("SELECT",A14)))</formula>
    </cfRule>
  </conditionalFormatting>
  <conditionalFormatting sqref="A18:XFD18">
    <cfRule type="containsText" dxfId="317" priority="21" operator="containsText" text="SELECT">
      <formula>NOT(ISERROR(SEARCH("SELECT",A18)))</formula>
    </cfRule>
    <cfRule type="containsText" dxfId="316" priority="22" operator="containsText" text="SELECT">
      <formula>NOT(ISERROR(SEARCH("SELECT",A18)))</formula>
    </cfRule>
  </conditionalFormatting>
  <conditionalFormatting sqref="A27:XFD27">
    <cfRule type="containsText" dxfId="315" priority="16" operator="containsText" text="SELECT">
      <formula>NOT(ISERROR(SEARCH("SELECT",A27)))</formula>
    </cfRule>
  </conditionalFormatting>
  <conditionalFormatting sqref="A50:XFD50">
    <cfRule type="containsText" dxfId="314" priority="14" operator="containsText" text="SELECT">
      <formula>NOT(ISERROR(SEARCH("SELECT",A50)))</formula>
    </cfRule>
    <cfRule type="containsText" dxfId="313" priority="15" operator="containsText" text="SELECT">
      <formula>NOT(ISERROR(SEARCH("SELECT",A50)))</formula>
    </cfRule>
  </conditionalFormatting>
  <conditionalFormatting sqref="A54:XFD54">
    <cfRule type="containsText" dxfId="312" priority="7" operator="containsText" text="SELECT">
      <formula>NOT(ISERROR(SEARCH("SELECT",A54)))</formula>
    </cfRule>
    <cfRule type="containsText" dxfId="311" priority="9" operator="containsText" text="SELECT">
      <formula>NOT(ISERROR(SEARCH("SELECT",A54)))</formula>
    </cfRule>
  </conditionalFormatting>
  <conditionalFormatting sqref="A59:XFD59">
    <cfRule type="containsText" dxfId="310" priority="5" operator="containsText" text="SELECT">
      <formula>NOT(ISERROR(SEARCH("SELECT",A59)))</formula>
    </cfRule>
    <cfRule type="containsText" dxfId="309" priority="6" operator="containsText" text="SELECT">
      <formula>NOT(ISERROR(SEARCH("SELECT",A59)))</formula>
    </cfRule>
  </conditionalFormatting>
  <conditionalFormatting sqref="U5">
    <cfRule type="cellIs" dxfId="308" priority="32" operator="greaterThan">
      <formula>0</formula>
    </cfRule>
    <cfRule type="cellIs" dxfId="307" priority="31" operator="greaterThan">
      <formula>0</formula>
    </cfRule>
    <cfRule type="cellIs" dxfId="306" priority="30" operator="lessThan">
      <formula>0</formula>
    </cfRule>
  </conditionalFormatting>
  <conditionalFormatting sqref="U14">
    <cfRule type="cellIs" dxfId="305" priority="24" operator="lessThan">
      <formula>0</formula>
    </cfRule>
    <cfRule type="cellIs" dxfId="304" priority="26" operator="greaterThan">
      <formula>0</formula>
    </cfRule>
    <cfRule type="cellIs" dxfId="303" priority="25" operator="greaterThan">
      <formula>0</formula>
    </cfRule>
  </conditionalFormatting>
  <conditionalFormatting sqref="U18">
    <cfRule type="cellIs" dxfId="302" priority="19" operator="greaterThan">
      <formula>0</formula>
    </cfRule>
    <cfRule type="cellIs" dxfId="301" priority="20" operator="greaterThan">
      <formula>0</formula>
    </cfRule>
    <cfRule type="cellIs" dxfId="300" priority="18" operator="lessThan">
      <formula>0</formula>
    </cfRule>
  </conditionalFormatting>
  <conditionalFormatting sqref="U50">
    <cfRule type="cellIs" dxfId="299" priority="13" operator="greaterThan">
      <formula>0</formula>
    </cfRule>
    <cfRule type="cellIs" dxfId="298" priority="12" operator="greaterThan">
      <formula>0</formula>
    </cfRule>
    <cfRule type="cellIs" dxfId="297" priority="11" operator="lessThan">
      <formula>0</formula>
    </cfRule>
  </conditionalFormatting>
  <conditionalFormatting sqref="U59">
    <cfRule type="cellIs" dxfId="296" priority="4" operator="greaterThan">
      <formula>0</formula>
    </cfRule>
    <cfRule type="cellIs" dxfId="295" priority="3" operator="greaterThan">
      <formula>0</formula>
    </cfRule>
    <cfRule type="cellIs" dxfId="294" priority="2" operator="lessThan">
      <formula>0</formula>
    </cfRule>
  </conditionalFormatting>
  <dataValidations count="1">
    <dataValidation operator="greaterThan" allowBlank="1" showInputMessage="1" showErrorMessage="1" sqref="F5 F18 F50 F59" xr:uid="{59C3E000-FD8C-7742-A4DE-6298C7D0BABB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" operator="containsText" id="{75D5BFAD-E185-5245-9EDC-95760734E201}">
            <xm:f>NOT(ISERROR(SEARCH("-",U5)))</xm:f>
            <xm:f>"-"</xm:f>
            <x14:dxf>
              <font>
                <color theme="4"/>
              </font>
            </x14:dxf>
          </x14:cfRule>
          <xm:sqref>U5:V5</xm:sqref>
        </x14:conditionalFormatting>
        <x14:conditionalFormatting xmlns:xm="http://schemas.microsoft.com/office/excel/2006/main">
          <x14:cfRule type="containsText" priority="23" operator="containsText" id="{E6FC2C8E-7538-8F42-A09D-B9612A503D55}">
            <xm:f>NOT(ISERROR(SEARCH("-",U14)))</xm:f>
            <xm:f>"-"</xm:f>
            <x14:dxf>
              <font>
                <color theme="4"/>
              </font>
            </x14:dxf>
          </x14:cfRule>
          <xm:sqref>U14:V14</xm:sqref>
        </x14:conditionalFormatting>
        <x14:conditionalFormatting xmlns:xm="http://schemas.microsoft.com/office/excel/2006/main">
          <x14:cfRule type="containsText" priority="17" operator="containsText" id="{78A7683D-46D9-4045-9FB6-078071312F4B}">
            <xm:f>NOT(ISERROR(SEARCH("-",U18)))</xm:f>
            <xm:f>"-"</xm:f>
            <x14:dxf>
              <font>
                <color theme="4"/>
              </font>
            </x14:dxf>
          </x14:cfRule>
          <xm:sqref>U18:V18</xm:sqref>
        </x14:conditionalFormatting>
        <x14:conditionalFormatting xmlns:xm="http://schemas.microsoft.com/office/excel/2006/main">
          <x14:cfRule type="containsText" priority="10" operator="containsText" id="{6F241153-B2F6-A243-861D-E7C203F48BCA}">
            <xm:f>NOT(ISERROR(SEARCH("-",U50)))</xm:f>
            <xm:f>"-"</xm:f>
            <x14:dxf>
              <font>
                <color theme="4"/>
              </font>
            </x14:dxf>
          </x14:cfRule>
          <xm:sqref>U50:V50</xm:sqref>
        </x14:conditionalFormatting>
        <x14:conditionalFormatting xmlns:xm="http://schemas.microsoft.com/office/excel/2006/main">
          <x14:cfRule type="containsText" priority="1" operator="containsText" id="{E2D47DAA-AFBF-CC47-8700-6CCB36E14588}">
            <xm:f>NOT(ISERROR(SEARCH("-",U59)))</xm:f>
            <xm:f>"-"</xm:f>
            <x14:dxf>
              <font>
                <color theme="4"/>
              </font>
            </x14:dxf>
          </x14:cfRule>
          <xm:sqref>U59:V59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465A2E2B-DC3F-6146-BA45-18BC999CFB0F}">
          <x14:formula1>
            <xm:f>datasheet!$J$84:$J$90</xm:f>
          </x14:formula1>
          <xm:sqref>A70</xm:sqref>
        </x14:dataValidation>
        <x14:dataValidation type="list" allowBlank="1" showInputMessage="1" showErrorMessage="1" xr:uid="{D463ACFB-3B7E-FC4C-B5E0-D7272CF2F684}">
          <x14:formula1>
            <xm:f>datasheet!$F$26:$F$31</xm:f>
          </x14:formula1>
          <xm:sqref>B70</xm:sqref>
        </x14:dataValidation>
        <x14:dataValidation type="list" allowBlank="1" showInputMessage="1" showErrorMessage="1" xr:uid="{54766C22-F5B8-C44E-8B5E-2F2ECFE282A8}">
          <x14:formula1>
            <xm:f>datasheet!$E$51:$E$82</xm:f>
          </x14:formula1>
          <xm:sqref>B5 D5 B9 D9 B18 D18 B50 D50 B54 D54 B59 D59</xm:sqref>
        </x14:dataValidation>
        <x14:dataValidation type="list" allowBlank="1" showInputMessage="1" showErrorMessage="1" xr:uid="{AC224788-E6C3-914A-B18A-5F6FEDA90EEF}">
          <x14:formula1>
            <xm:f>datasheet!$J$59:$J$71</xm:f>
          </x14:formula1>
          <xm:sqref>A5 A9 A18 A50 A54 A59</xm:sqref>
        </x14:dataValidation>
        <x14:dataValidation type="list" allowBlank="1" showInputMessage="1" showErrorMessage="1" xr:uid="{632BFC96-1F9E-4744-8C8F-B6B5C3F4054E}">
          <x14:formula1>
            <xm:f>datasheet!$J$74:$J$80</xm:f>
          </x14:formula1>
          <xm:sqref>C5 C9 C18 C50 C54 C59</xm:sqref>
        </x14:dataValidation>
        <x14:dataValidation type="list" allowBlank="1" showInputMessage="1" showErrorMessage="1" xr:uid="{6C0D1163-53CF-7C4A-8D65-6801A529A8AD}">
          <x14:formula1>
            <xm:f>datasheet!$E$25:$E$31</xm:f>
          </x14:formula1>
          <xm:sqref>E5 E9 E18 E50 E54 E59</xm:sqref>
        </x14:dataValidation>
        <x14:dataValidation type="list" allowBlank="1" showInputMessage="1" showErrorMessage="1" xr:uid="{A59BD4E1-2CE8-B246-9CFA-CF0474455ADA}">
          <x14:formula1>
            <xm:f>datasheet!$F$6:$F$12</xm:f>
          </x14:formula1>
          <xm:sqref>G5 G9 G18 G50 G54 G59</xm:sqref>
        </x14:dataValidation>
        <x14:dataValidation type="list" allowBlank="1" showInputMessage="1" showErrorMessage="1" xr:uid="{183FFAB1-3CC0-B94B-9D41-F4E60567FA6C}">
          <x14:formula1>
            <xm:f>datasheet!$H$6:$H$12</xm:f>
          </x14:formula1>
          <xm:sqref>H5 H9 H18 H50 H54 H59</xm:sqref>
        </x14:dataValidation>
        <x14:dataValidation type="list" allowBlank="1" showInputMessage="1" showErrorMessage="1" xr:uid="{31AAABFF-5F5D-A84D-B3D2-C7A1AFBE554D}">
          <x14:formula1>
            <xm:f>datasheet!$F$53:$F$55</xm:f>
          </x14:formula1>
          <xm:sqref>I5 I9 I18 I50 I54 I59</xm:sqref>
        </x14:dataValidation>
        <x14:dataValidation type="list" allowBlank="1" showInputMessage="1" showErrorMessage="1" xr:uid="{90923545-33E6-0F47-9C59-2F67B5E9995A}">
          <x14:formula1>
            <xm:f>datasheet!$F$37:$F$39</xm:f>
          </x14:formula1>
          <xm:sqref>J5 J9 J18 J50 J54 J59</xm:sqref>
        </x14:dataValidation>
        <x14:dataValidation type="list" allowBlank="1" showInputMessage="1" showErrorMessage="1" xr:uid="{B04A3AA1-B8FE-7340-9549-54D9E0F88946}">
          <x14:formula1>
            <xm:f>datasheet!$F$111:$F$123</xm:f>
          </x14:formula1>
          <xm:sqref>K5 K18 K9 K50 K54 K59</xm:sqref>
        </x14:dataValidation>
        <x14:dataValidation type="list" allowBlank="1" showInputMessage="1" showErrorMessage="1" xr:uid="{089808A6-0C9C-6F45-B669-B540CEEB6E3F}">
          <x14:formula1>
            <xm:f>datasheet!$I$88:$I$151</xm:f>
          </x14:formula1>
          <xm:sqref>M18:N18 N5 N9 M50:N50 N54 N59</xm:sqref>
        </x14:dataValidation>
        <x14:dataValidation type="list" allowBlank="1" showInputMessage="1" showErrorMessage="1" xr:uid="{9F2E6804-BBBF-6447-92AE-FA08489D1629}">
          <x14:formula1>
            <xm:f>datasheet!$E$51:$E$71</xm:f>
          </x14:formula1>
          <xm:sqref>R5 R18 R50 R59</xm:sqref>
        </x14:dataValidation>
        <x14:dataValidation type="list" allowBlank="1" showInputMessage="1" showErrorMessage="1" xr:uid="{9A9C0126-080E-5C43-A34F-7A2A6532A1C1}">
          <x14:formula1>
            <xm:f>datasheet!$F$66:$F$70</xm:f>
          </x14:formula1>
          <xm:sqref>S18 S5 S9 S50 S54 S59</xm:sqref>
        </x14:dataValidation>
        <x14:dataValidation type="list" allowBlank="1" showInputMessage="1" showErrorMessage="1" xr:uid="{5DECD4F7-E441-B148-970B-AD93AB8E15E5}">
          <x14:formula1>
            <xm:f>datasheet!$E$51:$E$66</xm:f>
          </x14:formula1>
          <xm:sqref>R9 R54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Journal</vt:lpstr>
      <vt:lpstr>Journal.Pic</vt:lpstr>
      <vt:lpstr>6,000 $ new branch</vt:lpstr>
      <vt:lpstr>Sheet2 (3)</vt:lpstr>
      <vt:lpstr>datasheet</vt:lpstr>
      <vt:lpstr>6000.Backup</vt:lpstr>
      <vt:lpstr>15000.Backup</vt:lpstr>
      <vt:lpstr>Journal.Backup</vt:lpstr>
      <vt:lpstr>line.Backup</vt:lpstr>
      <vt:lpstr>Journal.Pic.Backup</vt:lpstr>
      <vt:lpstr>15000 $ (2)</vt:lpstr>
      <vt:lpstr>6,000 $ new branch.Star</vt:lpstr>
      <vt:lpstr>15,000 $ new branch</vt:lpstr>
      <vt:lpstr>line</vt:lpstr>
      <vt:lpstr>15,000 $ new branch.Star</vt:lpstr>
      <vt:lpstr>15000 $ new branch (2)</vt:lpstr>
      <vt:lpstr>Data</vt:lpstr>
      <vt:lpstr>'15000 $ (2)'!hossein</vt:lpstr>
      <vt:lpstr>'15000.Backup'!hossein</vt:lpstr>
      <vt:lpstr>'6000.Backup'!hossein</vt:lpstr>
      <vt:lpstr>'15000 $ (2)'!hossein.1</vt:lpstr>
      <vt:lpstr>'15000.Backup'!hossein.1</vt:lpstr>
      <vt:lpstr>'6000.Backup'!hossein.1</vt:lpstr>
      <vt:lpstr>'15000 $ (2)'!jadval</vt:lpstr>
      <vt:lpstr>'15000.Backup'!jadval</vt:lpstr>
      <vt:lpstr>'6000.Backup'!jadval</vt:lpstr>
      <vt:lpstr>'15000 $ (2)'!journal</vt:lpstr>
      <vt:lpstr>'15000.Backup'!journal</vt:lpstr>
      <vt:lpstr>'6000.Backup'!journal</vt:lpstr>
      <vt:lpstr>'15000 $ (2)'!table</vt:lpstr>
      <vt:lpstr>'15000.Backup'!table</vt:lpstr>
      <vt:lpstr>'6000.Backup'!table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</dc:creator>
  <cp:lastModifiedBy>Hossein</cp:lastModifiedBy>
  <dcterms:created xsi:type="dcterms:W3CDTF">2024-05-16T10:01:35Z</dcterms:created>
  <dcterms:modified xsi:type="dcterms:W3CDTF">2024-11-03T09:02:44Z</dcterms:modified>
</cp:coreProperties>
</file>