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barnes/Documents/GitHub/ceen562/ceen_562/"/>
    </mc:Choice>
  </mc:AlternateContent>
  <xr:revisionPtr revIDLastSave="0" documentId="13_ncr:1_{F5BCCAC7-1C35-A241-B902-EDBC15DFAD9A}" xr6:coauthVersionLast="45" xr6:coauthVersionMax="45" xr10:uidLastSave="{00000000-0000-0000-0000-000000000000}"/>
  <bookViews>
    <workbookView xWindow="0" yWindow="460" windowWidth="24820" windowHeight="18900" activeTab="2" xr2:uid="{BCA1D11D-DDB3-462A-9357-55517FCFEFD2}"/>
  </bookViews>
  <sheets>
    <sheet name="Problem 11-2" sheetId="1" r:id="rId1"/>
    <sheet name="Problem 11-3" sheetId="2" r:id="rId2"/>
    <sheet name="Problem 11-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" i="3" l="1"/>
  <c r="K14" i="3"/>
  <c r="J15" i="3"/>
  <c r="J14" i="3"/>
  <c r="J7" i="3"/>
  <c r="J8" i="3"/>
  <c r="J9" i="3"/>
  <c r="J10" i="3"/>
  <c r="J11" i="3"/>
  <c r="J12" i="3"/>
  <c r="J6" i="3"/>
  <c r="K6" i="3"/>
  <c r="K7" i="3"/>
  <c r="K8" i="3"/>
  <c r="K9" i="3"/>
  <c r="K10" i="3"/>
  <c r="K11" i="3"/>
  <c r="K12" i="3"/>
  <c r="I13" i="3"/>
  <c r="H8" i="3"/>
  <c r="H9" i="3"/>
  <c r="H10" i="3"/>
  <c r="H11" i="3"/>
  <c r="H12" i="3"/>
  <c r="H7" i="3"/>
  <c r="H13" i="3" s="1"/>
  <c r="G13" i="3"/>
  <c r="F13" i="3"/>
  <c r="E13" i="3"/>
  <c r="L13" i="2" l="1"/>
  <c r="L12" i="2"/>
  <c r="F21" i="2"/>
  <c r="G21" i="2"/>
  <c r="H21" i="2"/>
  <c r="E21" i="2"/>
  <c r="E11" i="1"/>
  <c r="E12" i="1" s="1"/>
  <c r="E5" i="1"/>
  <c r="E6" i="1" s="1"/>
  <c r="F12" i="1" l="1"/>
  <c r="K8" i="2"/>
  <c r="M10" i="2" s="1"/>
  <c r="L16" i="2" s="1"/>
</calcChain>
</file>

<file path=xl/sharedStrings.xml><?xml version="1.0" encoding="utf-8"?>
<sst xmlns="http://schemas.openxmlformats.org/spreadsheetml/2006/main" count="67" uniqueCount="62">
  <si>
    <t>Sy</t>
  </si>
  <si>
    <t>Zd</t>
  </si>
  <si>
    <t>Prob (z &lt;- 4.02)</t>
  </si>
  <si>
    <t>A)</t>
  </si>
  <si>
    <t>As 99.99% &gt; 95%, the results indicate that the observed redution in sample means is statistically significant. The rumble strip installation was significant.</t>
  </si>
  <si>
    <t>B)</t>
  </si>
  <si>
    <t>E</t>
  </si>
  <si>
    <t>95% confidence mu</t>
  </si>
  <si>
    <t>The target speed of 40 mph lies within the confidence interval, the rumble strips can be proven as effective.</t>
  </si>
  <si>
    <t>Clock Time</t>
  </si>
  <si>
    <t>Cycle Number</t>
  </si>
  <si>
    <t>Number of Vehicles in Queue</t>
  </si>
  <si>
    <t>15s</t>
  </si>
  <si>
    <t>30s</t>
  </si>
  <si>
    <t>45s</t>
  </si>
  <si>
    <t>0s</t>
  </si>
  <si>
    <t>9:00AM</t>
  </si>
  <si>
    <t>9:01AM</t>
  </si>
  <si>
    <t>9:02AM</t>
  </si>
  <si>
    <t>9:03AM</t>
  </si>
  <si>
    <t>9:04AM</t>
  </si>
  <si>
    <t>9:05AM</t>
  </si>
  <si>
    <t>9:06AM</t>
  </si>
  <si>
    <t>9:07AM</t>
  </si>
  <si>
    <t>9:08AM</t>
  </si>
  <si>
    <t>9:10AM</t>
  </si>
  <si>
    <t>9:11AM</t>
  </si>
  <si>
    <t>9:12AM</t>
  </si>
  <si>
    <t>9:13AM</t>
  </si>
  <si>
    <t>9:14AM</t>
  </si>
  <si>
    <t>Total:</t>
  </si>
  <si>
    <t>Vt=</t>
  </si>
  <si>
    <t>vehs</t>
  </si>
  <si>
    <t>Vstop=</t>
  </si>
  <si>
    <t>FFS=</t>
  </si>
  <si>
    <t>mi/h</t>
  </si>
  <si>
    <t>Is=</t>
  </si>
  <si>
    <t>sec</t>
  </si>
  <si>
    <t>SumViq=</t>
  </si>
  <si>
    <t>Average time in queue (s/veh)=</t>
  </si>
  <si>
    <t>s</t>
  </si>
  <si>
    <t>Vslc=</t>
  </si>
  <si>
    <t>FVS</t>
  </si>
  <si>
    <t>Correction Factor=</t>
  </si>
  <si>
    <t>(assume 1 lane each direction)</t>
  </si>
  <si>
    <t>Total Control Delay=</t>
  </si>
  <si>
    <t>Erin Blvd</t>
  </si>
  <si>
    <t>Recorder:XYZ</t>
  </si>
  <si>
    <t>Summary of 5 Rns</t>
  </si>
  <si>
    <t>Checkpoint Number</t>
  </si>
  <si>
    <t>Cum Section Length</t>
  </si>
  <si>
    <t xml:space="preserve">Cum Travel Time </t>
  </si>
  <si>
    <t>Per section</t>
  </si>
  <si>
    <t>Delay</t>
  </si>
  <si>
    <t>No. of Stops</t>
  </si>
  <si>
    <t>Total</t>
  </si>
  <si>
    <t>Section Length</t>
  </si>
  <si>
    <t>Section Travel Time</t>
  </si>
  <si>
    <t>Running Speed</t>
  </si>
  <si>
    <t>Travel Speed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</si>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</sst>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Font="1"/>
    <xf numFmtId="20" fontId="0" fillId="0" borderId="1" xfId="0" applyNumberFormat="1" applyBorder="1"/>
    <xf numFmtId="164" fontId="0" fillId="2" borderId="1" xfId="0" applyNumberFormat="1" applyFill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ill="1" applyBorder="1"/>
    <xf numFmtId="0" fontId="0" fillId="0" borderId="1" xfId="0" applyNumberFormat="1" applyBorder="1"/>
    <xf numFmtId="167" fontId="0" fillId="0" borderId="1" xfId="0" applyNumberForma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Travel</a:t>
            </a:r>
            <a:r>
              <a:rPr lang="en-US" baseline="0"/>
              <a:t> Speed and Running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Running Speed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'Problem 11-5'!$J$6:$J$12</c:f>
              <c:numCache>
                <c:formatCode>0.0</c:formatCode>
                <c:ptCount val="7"/>
                <c:pt idx="0">
                  <c:v>30</c:v>
                </c:pt>
                <c:pt idx="1">
                  <c:v>32.727272727272727</c:v>
                </c:pt>
                <c:pt idx="2">
                  <c:v>33.333333333333329</c:v>
                </c:pt>
                <c:pt idx="3">
                  <c:v>33.333333333333329</c:v>
                </c:pt>
                <c:pt idx="4">
                  <c:v>31.03448275862069</c:v>
                </c:pt>
                <c:pt idx="5">
                  <c:v>30</c:v>
                </c:pt>
                <c:pt idx="6">
                  <c:v>36.986301369863014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1-BC41-8E08-371BEE2CCEFC}"/>
            </c:ext>
          </c:extLst>
        </c:ser>
        <c:ser>
          <c:idx val="1"/>
          <c:order val="1"/>
          <c:tx>
            <c:v>Travel 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'Problem 11-5'!$K$6:$K$12</c:f>
              <c:numCache>
                <c:formatCode>0.00</c:formatCode>
                <c:ptCount val="7"/>
                <c:pt idx="0">
                  <c:v>30</c:v>
                </c:pt>
                <c:pt idx="1">
                  <c:v>27.692307692307693</c:v>
                </c:pt>
                <c:pt idx="2">
                  <c:v>27.272727272727273</c:v>
                </c:pt>
                <c:pt idx="3">
                  <c:v>28.125</c:v>
                </c:pt>
                <c:pt idx="4">
                  <c:v>18</c:v>
                </c:pt>
                <c:pt idx="5">
                  <c:v>11.688311688311689</c:v>
                </c:pt>
                <c:pt idx="6">
                  <c:v>31.03448275862069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71-BC41-8E08-371BEE2CC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0453071"/>
        <c:axId val="1991210191"/>
      </c:barChart>
      <c:catAx>
        <c:axId val="1990453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Checkpoint</a:t>
                </a:r>
                <a:r>
                  <a:rPr lang="en-US" baseline="0"/>
                  <a:t>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210191"/>
        <c:crosses val="autoZero"/>
        <c:auto val="1"/>
        <c:lblAlgn val="ctr"/>
        <c:lblOffset val="100"/>
        <c:noMultiLvlLbl val="0"/>
      </c:catAx>
      <c:valAx>
        <c:axId val="199121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(mi/h)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5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17</xdr:row>
      <xdr:rowOff>38100</xdr:rowOff>
    </xdr:from>
    <xdr:to>
      <xdr:col>12</xdr:col>
      <xdr:colOff>622300</xdr:colOff>
      <xdr:row>39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AB8D1-5BFA-8D4B-88B1-F6CDF82B2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76D46-7860-4DA2-B0A1-4CD6163BAB2E}">
  <dimension ref="C5:F14"/>
  <sheetViews>
    <sheetView workbookViewId="0">
      <selection activeCell="D14" sqref="D14"/>
    </sheetView>
  </sheetViews>
  <sheetFormatPr baseColWidth="10" defaultColWidth="8.83203125" defaultRowHeight="15" x14ac:dyDescent="0.2"/>
  <cols>
    <col min="4" max="4" width="18.5" customWidth="1"/>
  </cols>
  <sheetData>
    <row r="5" spans="3:6" x14ac:dyDescent="0.2">
      <c r="C5" t="s">
        <v>3</v>
      </c>
      <c r="D5" s="1" t="s">
        <v>0</v>
      </c>
      <c r="E5" s="1">
        <f>(SQRT((4.8^2/120)+(5.3^2/108)))</f>
        <v>0.67237831062028808</v>
      </c>
    </row>
    <row r="6" spans="3:6" x14ac:dyDescent="0.2">
      <c r="D6" s="1" t="s">
        <v>1</v>
      </c>
      <c r="E6" s="1">
        <f>((43.5-40.8)-0)/E5</f>
        <v>4.0155965136787</v>
      </c>
    </row>
    <row r="7" spans="3:6" x14ac:dyDescent="0.2">
      <c r="D7" s="1" t="s">
        <v>2</v>
      </c>
      <c r="E7" s="1">
        <v>0.99999899999999997</v>
      </c>
    </row>
    <row r="9" spans="3:6" x14ac:dyDescent="0.2">
      <c r="D9" t="s">
        <v>4</v>
      </c>
    </row>
    <row r="11" spans="3:6" x14ac:dyDescent="0.2">
      <c r="C11" s="2" t="s">
        <v>5</v>
      </c>
      <c r="D11" s="1" t="s">
        <v>6</v>
      </c>
      <c r="E11" s="1">
        <f>5.3/SQRT(108)</f>
        <v>0.50999273778416943</v>
      </c>
      <c r="F11" s="1"/>
    </row>
    <row r="12" spans="3:6" x14ac:dyDescent="0.2">
      <c r="D12" s="1" t="s">
        <v>7</v>
      </c>
      <c r="E12" s="1">
        <f>40.8-1.96*E11</f>
        <v>39.800414233943023</v>
      </c>
      <c r="F12" s="1">
        <f>40.8+1.96*E11</f>
        <v>41.799585766056971</v>
      </c>
    </row>
    <row r="14" spans="3:6" x14ac:dyDescent="0.2">
      <c r="D14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02A27-0642-4E70-9DDB-7D6BAF588649}">
  <dimension ref="C4:N21"/>
  <sheetViews>
    <sheetView workbookViewId="0">
      <selection activeCell="J20" sqref="J20"/>
    </sheetView>
  </sheetViews>
  <sheetFormatPr baseColWidth="10" defaultColWidth="8.83203125" defaultRowHeight="15" x14ac:dyDescent="0.2"/>
  <sheetData>
    <row r="4" spans="3:14" x14ac:dyDescent="0.2">
      <c r="C4" s="8" t="s">
        <v>9</v>
      </c>
      <c r="D4" s="8" t="s">
        <v>10</v>
      </c>
      <c r="E4" s="6" t="s">
        <v>11</v>
      </c>
      <c r="F4" s="6"/>
      <c r="G4" s="6"/>
      <c r="H4" s="6"/>
      <c r="I4" t="s">
        <v>3</v>
      </c>
      <c r="J4" s="1" t="s">
        <v>31</v>
      </c>
      <c r="K4" s="1">
        <v>435</v>
      </c>
      <c r="L4" s="1" t="s">
        <v>32</v>
      </c>
    </row>
    <row r="5" spans="3:14" x14ac:dyDescent="0.2">
      <c r="C5" s="8"/>
      <c r="D5" s="8"/>
      <c r="E5" s="1" t="s">
        <v>15</v>
      </c>
      <c r="F5" s="1" t="s">
        <v>12</v>
      </c>
      <c r="G5" s="1" t="s">
        <v>13</v>
      </c>
      <c r="H5" s="1" t="s">
        <v>14</v>
      </c>
      <c r="J5" s="1" t="s">
        <v>33</v>
      </c>
      <c r="K5" s="1">
        <v>305</v>
      </c>
      <c r="L5" s="1" t="s">
        <v>32</v>
      </c>
    </row>
    <row r="6" spans="3:14" x14ac:dyDescent="0.2">
      <c r="C6" s="1" t="s">
        <v>16</v>
      </c>
      <c r="D6" s="1">
        <v>1</v>
      </c>
      <c r="E6" s="1">
        <v>3</v>
      </c>
      <c r="F6" s="1">
        <v>4</v>
      </c>
      <c r="G6" s="1">
        <v>2</v>
      </c>
      <c r="H6" s="1">
        <v>4</v>
      </c>
      <c r="J6" s="1" t="s">
        <v>34</v>
      </c>
      <c r="K6" s="1">
        <v>35</v>
      </c>
      <c r="L6" s="1" t="s">
        <v>35</v>
      </c>
    </row>
    <row r="7" spans="3:14" x14ac:dyDescent="0.2">
      <c r="C7" s="1" t="s">
        <v>17</v>
      </c>
      <c r="D7" s="1">
        <v>2</v>
      </c>
      <c r="E7" s="1">
        <v>1</v>
      </c>
      <c r="F7" s="1">
        <v>2</v>
      </c>
      <c r="G7" s="1">
        <v>3</v>
      </c>
      <c r="H7" s="1">
        <v>3</v>
      </c>
      <c r="J7" s="1" t="s">
        <v>36</v>
      </c>
      <c r="K7" s="1">
        <v>15</v>
      </c>
      <c r="L7" s="1" t="s">
        <v>37</v>
      </c>
    </row>
    <row r="8" spans="3:14" x14ac:dyDescent="0.2">
      <c r="C8" s="1" t="s">
        <v>18</v>
      </c>
      <c r="D8" s="1">
        <v>3</v>
      </c>
      <c r="E8" s="1">
        <v>4</v>
      </c>
      <c r="F8" s="1">
        <v>3</v>
      </c>
      <c r="G8" s="1">
        <v>3</v>
      </c>
      <c r="H8" s="1">
        <v>4</v>
      </c>
      <c r="J8" s="1" t="s">
        <v>38</v>
      </c>
      <c r="K8" s="1">
        <f>SUM(E21:H21)</f>
        <v>151</v>
      </c>
      <c r="L8" s="1" t="s">
        <v>32</v>
      </c>
    </row>
    <row r="9" spans="3:14" x14ac:dyDescent="0.2">
      <c r="C9" s="1" t="s">
        <v>19</v>
      </c>
      <c r="D9" s="1">
        <v>4</v>
      </c>
      <c r="E9" s="1">
        <v>2</v>
      </c>
      <c r="F9" s="1">
        <v>3</v>
      </c>
      <c r="G9" s="1">
        <v>3</v>
      </c>
      <c r="H9" s="1">
        <v>4</v>
      </c>
    </row>
    <row r="10" spans="3:14" x14ac:dyDescent="0.2">
      <c r="C10" s="1" t="s">
        <v>20</v>
      </c>
      <c r="D10" s="1">
        <v>5</v>
      </c>
      <c r="E10" s="1">
        <v>0</v>
      </c>
      <c r="F10" s="1">
        <v>1</v>
      </c>
      <c r="G10" s="1">
        <v>2</v>
      </c>
      <c r="H10" s="1">
        <v>3</v>
      </c>
      <c r="J10" s="7" t="s">
        <v>39</v>
      </c>
      <c r="K10" s="7"/>
      <c r="L10" s="7"/>
      <c r="M10" s="4">
        <f>(K7*(K8/K4))*0.9</f>
        <v>4.6862068965517238</v>
      </c>
      <c r="N10" s="5" t="s">
        <v>40</v>
      </c>
    </row>
    <row r="11" spans="3:14" x14ac:dyDescent="0.2">
      <c r="C11" s="1" t="s">
        <v>21</v>
      </c>
      <c r="D11" s="1">
        <v>6</v>
      </c>
      <c r="E11" s="1">
        <v>2</v>
      </c>
      <c r="F11" s="1">
        <v>1</v>
      </c>
      <c r="G11" s="1">
        <v>1</v>
      </c>
      <c r="H11" s="1">
        <v>2</v>
      </c>
    </row>
    <row r="12" spans="3:14" x14ac:dyDescent="0.2">
      <c r="C12" s="1" t="s">
        <v>22</v>
      </c>
      <c r="D12" s="1">
        <v>7</v>
      </c>
      <c r="E12" s="1">
        <v>4</v>
      </c>
      <c r="F12" s="1">
        <v>3</v>
      </c>
      <c r="G12" s="1">
        <v>4</v>
      </c>
      <c r="H12" s="1">
        <v>3</v>
      </c>
      <c r="I12" t="s">
        <v>5</v>
      </c>
      <c r="J12" s="6" t="s">
        <v>41</v>
      </c>
      <c r="K12" s="6"/>
      <c r="L12" s="1">
        <f>(K5)/(D21*1)</f>
        <v>20.333333333333332</v>
      </c>
      <c r="M12" t="s">
        <v>44</v>
      </c>
    </row>
    <row r="13" spans="3:14" x14ac:dyDescent="0.2">
      <c r="C13" s="1" t="s">
        <v>23</v>
      </c>
      <c r="D13" s="1">
        <v>8</v>
      </c>
      <c r="E13" s="1">
        <v>5</v>
      </c>
      <c r="F13" s="1">
        <v>5</v>
      </c>
      <c r="G13" s="1">
        <v>6</v>
      </c>
      <c r="H13" s="1">
        <v>4</v>
      </c>
      <c r="J13" s="6" t="s">
        <v>42</v>
      </c>
      <c r="K13" s="6"/>
      <c r="L13" s="1">
        <f>K5/K4</f>
        <v>0.70114942528735635</v>
      </c>
    </row>
    <row r="14" spans="3:14" x14ac:dyDescent="0.2">
      <c r="C14" s="1" t="s">
        <v>24</v>
      </c>
      <c r="D14" s="1">
        <v>9</v>
      </c>
      <c r="E14" s="1">
        <v>2</v>
      </c>
      <c r="F14" s="1">
        <v>3</v>
      </c>
      <c r="G14" s="1">
        <v>4</v>
      </c>
      <c r="H14" s="1">
        <v>3</v>
      </c>
      <c r="J14" s="6" t="s">
        <v>43</v>
      </c>
      <c r="K14" s="6"/>
      <c r="L14" s="1">
        <v>-1</v>
      </c>
    </row>
    <row r="15" spans="3:14" x14ac:dyDescent="0.2">
      <c r="C15" s="1" t="s">
        <v>16</v>
      </c>
      <c r="D15" s="1">
        <v>10</v>
      </c>
      <c r="E15" s="1">
        <v>0</v>
      </c>
      <c r="F15" s="1">
        <v>3</v>
      </c>
      <c r="G15" s="1">
        <v>2</v>
      </c>
      <c r="H15" s="1">
        <v>2</v>
      </c>
    </row>
    <row r="16" spans="3:14" x14ac:dyDescent="0.2">
      <c r="C16" s="1" t="s">
        <v>25</v>
      </c>
      <c r="D16" s="1">
        <v>11</v>
      </c>
      <c r="E16" s="1">
        <v>1</v>
      </c>
      <c r="F16" s="1">
        <v>2</v>
      </c>
      <c r="G16" s="1">
        <v>3</v>
      </c>
      <c r="H16" s="1">
        <v>1</v>
      </c>
      <c r="J16" s="7" t="s">
        <v>45</v>
      </c>
      <c r="K16" s="7"/>
      <c r="L16" s="5">
        <f>M10+(L13*L14)</f>
        <v>3.9850574712643674</v>
      </c>
    </row>
    <row r="17" spans="3:8" x14ac:dyDescent="0.2">
      <c r="C17" s="1" t="s">
        <v>26</v>
      </c>
      <c r="D17" s="1">
        <v>12</v>
      </c>
      <c r="E17" s="1">
        <v>1</v>
      </c>
      <c r="F17" s="1">
        <v>0</v>
      </c>
      <c r="G17" s="1">
        <v>1</v>
      </c>
      <c r="H17" s="1">
        <v>0</v>
      </c>
    </row>
    <row r="18" spans="3:8" x14ac:dyDescent="0.2">
      <c r="C18" s="1" t="s">
        <v>27</v>
      </c>
      <c r="D18" s="1">
        <v>13</v>
      </c>
      <c r="E18" s="1">
        <v>2</v>
      </c>
      <c r="F18" s="1">
        <v>2</v>
      </c>
      <c r="G18" s="1">
        <v>1</v>
      </c>
      <c r="H18" s="1">
        <v>2</v>
      </c>
    </row>
    <row r="19" spans="3:8" x14ac:dyDescent="0.2">
      <c r="C19" s="1" t="s">
        <v>28</v>
      </c>
      <c r="D19" s="1">
        <v>14</v>
      </c>
      <c r="E19" s="1">
        <v>2</v>
      </c>
      <c r="F19" s="1">
        <v>3</v>
      </c>
      <c r="G19" s="1">
        <v>2</v>
      </c>
      <c r="H19" s="1">
        <v>2</v>
      </c>
    </row>
    <row r="20" spans="3:8" x14ac:dyDescent="0.2">
      <c r="C20" s="3" t="s">
        <v>29</v>
      </c>
      <c r="D20" s="1">
        <v>15</v>
      </c>
      <c r="E20" s="1">
        <v>4</v>
      </c>
      <c r="F20" s="1">
        <v>3</v>
      </c>
      <c r="G20" s="1">
        <v>3</v>
      </c>
      <c r="H20" s="1">
        <v>3</v>
      </c>
    </row>
    <row r="21" spans="3:8" x14ac:dyDescent="0.2">
      <c r="C21" s="1" t="s">
        <v>30</v>
      </c>
      <c r="D21" s="1">
        <v>15</v>
      </c>
      <c r="E21" s="1">
        <f>SUM(E6:E20)</f>
        <v>33</v>
      </c>
      <c r="F21" s="1">
        <f t="shared" ref="F21:H21" si="0">SUM(F6:F20)</f>
        <v>38</v>
      </c>
      <c r="G21" s="1">
        <f t="shared" si="0"/>
        <v>40</v>
      </c>
      <c r="H21" s="1">
        <f t="shared" si="0"/>
        <v>40</v>
      </c>
    </row>
  </sheetData>
  <mergeCells count="8">
    <mergeCell ref="J14:K14"/>
    <mergeCell ref="J16:K16"/>
    <mergeCell ref="C4:C5"/>
    <mergeCell ref="D4:D5"/>
    <mergeCell ref="E4:H4"/>
    <mergeCell ref="J10:L10"/>
    <mergeCell ref="J12:K12"/>
    <mergeCell ref="J13:K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62748-5FEE-4843-9709-AD9D78F5977E}">
  <dimension ref="C3:K15"/>
  <sheetViews>
    <sheetView tabSelected="1" workbookViewId="0">
      <selection activeCell="O12" sqref="O12"/>
    </sheetView>
  </sheetViews>
  <sheetFormatPr baseColWidth="10" defaultColWidth="8.83203125" defaultRowHeight="15" x14ac:dyDescent="0.2"/>
  <cols>
    <col min="3" max="3" width="11.33203125" customWidth="1"/>
    <col min="8" max="8" width="12.33203125" bestFit="1" customWidth="1"/>
  </cols>
  <sheetData>
    <row r="3" spans="3:11" x14ac:dyDescent="0.2">
      <c r="C3" s="1" t="s">
        <v>46</v>
      </c>
      <c r="D3" s="1" t="s">
        <v>47</v>
      </c>
      <c r="E3" s="1" t="s">
        <v>48</v>
      </c>
      <c r="F3" s="1"/>
      <c r="G3" s="1"/>
    </row>
    <row r="4" spans="3:11" x14ac:dyDescent="0.2">
      <c r="C4" s="8" t="s">
        <v>49</v>
      </c>
      <c r="D4" s="8" t="s">
        <v>50</v>
      </c>
      <c r="E4" s="8" t="s">
        <v>51</v>
      </c>
      <c r="F4" s="6" t="s">
        <v>52</v>
      </c>
      <c r="G4" s="6"/>
    </row>
    <row r="5" spans="3:11" x14ac:dyDescent="0.2">
      <c r="C5" s="8"/>
      <c r="D5" s="8"/>
      <c r="E5" s="8"/>
      <c r="F5" s="1" t="s">
        <v>53</v>
      </c>
      <c r="G5" s="1" t="s">
        <v>54</v>
      </c>
      <c r="H5" s="1" t="s">
        <v>56</v>
      </c>
      <c r="I5" s="1" t="s">
        <v>57</v>
      </c>
      <c r="J5" s="1" t="s">
        <v>58</v>
      </c>
      <c r="K5" s="1" t="s">
        <v>59</v>
      </c>
    </row>
    <row r="6" spans="3:11" x14ac:dyDescent="0.2">
      <c r="C6" s="1">
        <v>1</v>
      </c>
      <c r="D6" s="1">
        <v>0.5</v>
      </c>
      <c r="E6" s="3">
        <v>4.1666666666666664E-2</v>
      </c>
      <c r="F6" s="1">
        <v>0</v>
      </c>
      <c r="G6" s="1">
        <v>0</v>
      </c>
      <c r="H6" s="9">
        <v>0.5</v>
      </c>
      <c r="I6" s="10">
        <v>60</v>
      </c>
      <c r="J6" s="11">
        <f>(H6/(I6-F6)*3600)</f>
        <v>30</v>
      </c>
      <c r="K6" s="12">
        <f>(H6/I6*60*60)</f>
        <v>30</v>
      </c>
    </row>
    <row r="7" spans="3:11" x14ac:dyDescent="0.2">
      <c r="C7" s="1">
        <v>2</v>
      </c>
      <c r="D7" s="1">
        <v>1</v>
      </c>
      <c r="E7" s="3">
        <v>8.6805555555555566E-2</v>
      </c>
      <c r="F7" s="1">
        <v>10</v>
      </c>
      <c r="G7" s="1">
        <v>1</v>
      </c>
      <c r="H7" s="1">
        <f>D7-D6</f>
        <v>0.5</v>
      </c>
      <c r="I7" s="10">
        <v>65</v>
      </c>
      <c r="J7" s="11">
        <f t="shared" ref="J7:J12" si="0">(H7/(I7-F7)*3600)</f>
        <v>32.727272727272727</v>
      </c>
      <c r="K7" s="12">
        <f>(H7/I7*60*60)</f>
        <v>27.692307692307693</v>
      </c>
    </row>
    <row r="8" spans="3:11" x14ac:dyDescent="0.2">
      <c r="C8" s="1">
        <v>3</v>
      </c>
      <c r="D8" s="1">
        <v>2.25</v>
      </c>
      <c r="E8" s="3">
        <v>0.20138888888888887</v>
      </c>
      <c r="F8" s="1">
        <v>30</v>
      </c>
      <c r="G8" s="1">
        <v>1</v>
      </c>
      <c r="H8" s="1">
        <f t="shared" ref="H8:H12" si="1">D8-D7</f>
        <v>1.25</v>
      </c>
      <c r="I8" s="10">
        <v>165</v>
      </c>
      <c r="J8" s="11">
        <f t="shared" si="0"/>
        <v>33.333333333333329</v>
      </c>
      <c r="K8" s="12">
        <f>(H8/I8*60*60)</f>
        <v>27.272727272727273</v>
      </c>
    </row>
    <row r="9" spans="3:11" x14ac:dyDescent="0.2">
      <c r="C9" s="1">
        <v>4</v>
      </c>
      <c r="D9" s="1">
        <v>3.5</v>
      </c>
      <c r="E9" s="3">
        <v>0.3125</v>
      </c>
      <c r="F9" s="1">
        <v>25</v>
      </c>
      <c r="G9" s="1">
        <v>1</v>
      </c>
      <c r="H9" s="1">
        <f t="shared" si="1"/>
        <v>1.25</v>
      </c>
      <c r="I9" s="10">
        <v>160</v>
      </c>
      <c r="J9" s="11">
        <f t="shared" si="0"/>
        <v>33.333333333333329</v>
      </c>
      <c r="K9" s="12">
        <f>(H9/I9*60*60)</f>
        <v>28.125</v>
      </c>
    </row>
    <row r="10" spans="3:11" x14ac:dyDescent="0.2">
      <c r="C10" s="1">
        <v>5</v>
      </c>
      <c r="D10" s="1">
        <v>4</v>
      </c>
      <c r="E10" s="3">
        <v>0.38194444444444442</v>
      </c>
      <c r="F10" s="1">
        <v>42</v>
      </c>
      <c r="G10" s="1">
        <v>2</v>
      </c>
      <c r="H10" s="1">
        <f t="shared" si="1"/>
        <v>0.5</v>
      </c>
      <c r="I10" s="10">
        <v>100</v>
      </c>
      <c r="J10" s="11">
        <f t="shared" si="0"/>
        <v>31.03448275862069</v>
      </c>
      <c r="K10" s="12">
        <f>(H10/I10*60*60)</f>
        <v>18</v>
      </c>
    </row>
    <row r="11" spans="3:11" x14ac:dyDescent="0.2">
      <c r="C11" s="1">
        <v>6</v>
      </c>
      <c r="D11" s="1">
        <v>4.25</v>
      </c>
      <c r="E11" s="3">
        <v>0.43541666666666662</v>
      </c>
      <c r="F11" s="1">
        <v>47</v>
      </c>
      <c r="G11" s="1">
        <v>1</v>
      </c>
      <c r="H11" s="1">
        <f t="shared" si="1"/>
        <v>0.25</v>
      </c>
      <c r="I11" s="10">
        <v>77</v>
      </c>
      <c r="J11" s="11">
        <f t="shared" si="0"/>
        <v>30</v>
      </c>
      <c r="K11" s="12">
        <f>(H11/I11*60*60)</f>
        <v>11.688311688311689</v>
      </c>
    </row>
    <row r="12" spans="3:11" x14ac:dyDescent="0.2">
      <c r="C12" s="1">
        <v>7</v>
      </c>
      <c r="D12" s="1">
        <v>5</v>
      </c>
      <c r="E12" s="3">
        <v>0.49583333333333335</v>
      </c>
      <c r="F12" s="1">
        <v>14</v>
      </c>
      <c r="G12" s="1">
        <v>1</v>
      </c>
      <c r="H12" s="1">
        <f t="shared" si="1"/>
        <v>0.75</v>
      </c>
      <c r="I12" s="10">
        <v>87</v>
      </c>
      <c r="J12" s="11">
        <f t="shared" si="0"/>
        <v>36.986301369863014</v>
      </c>
      <c r="K12" s="12">
        <f>(H12/I12*60*60)</f>
        <v>31.03448275862069</v>
      </c>
    </row>
    <row r="13" spans="3:11" x14ac:dyDescent="0.2">
      <c r="C13" s="1" t="s">
        <v>55</v>
      </c>
      <c r="D13" s="1">
        <v>5</v>
      </c>
      <c r="E13" s="3">
        <f>E12</f>
        <v>0.49583333333333335</v>
      </c>
      <c r="F13" s="1">
        <f>SUM(F6:F12)</f>
        <v>168</v>
      </c>
      <c r="G13" s="1">
        <f>SUM(G6:G12)</f>
        <v>7</v>
      </c>
      <c r="H13" s="1">
        <f>SUM(H6:H12)</f>
        <v>5</v>
      </c>
      <c r="I13" s="3">
        <f>SUM(I6:I12)</f>
        <v>714</v>
      </c>
      <c r="J13" s="1"/>
      <c r="K13" s="1"/>
    </row>
    <row r="14" spans="3:11" x14ac:dyDescent="0.2">
      <c r="I14" s="1" t="s">
        <v>60</v>
      </c>
      <c r="J14" s="11">
        <f>AVERAGE(J6:J12)</f>
        <v>32.487817646060442</v>
      </c>
      <c r="K14" s="11">
        <f>AVERAGE(K6:K12)</f>
        <v>24.830404201709623</v>
      </c>
    </row>
    <row r="15" spans="3:11" x14ac:dyDescent="0.2">
      <c r="I15" s="1" t="s">
        <v>61</v>
      </c>
      <c r="J15" s="12">
        <f>STDEV(J6:J12)</f>
        <v>2.45676425674209</v>
      </c>
      <c r="K15" s="12">
        <f>STDEV(K6:K12)</f>
        <v>7.1832458273204818</v>
      </c>
    </row>
  </sheetData>
  <mergeCells count="4">
    <mergeCell ref="C4:C5"/>
    <mergeCell ref="D4:D5"/>
    <mergeCell ref="E4:E5"/>
    <mergeCell ref="F4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11-2</vt:lpstr>
      <vt:lpstr>Problem 11-3</vt:lpstr>
      <vt:lpstr>Problem 11-5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Evan Barnes</dc:creator>
  <cp:lastModifiedBy>Max Barnes</cp:lastModifiedBy>
  <dcterms:created xsi:type="dcterms:W3CDTF">2020-09-17T23:06:32Z</dcterms:created>
  <dcterms:modified xsi:type="dcterms:W3CDTF">2020-09-18T02:01:47Z</dcterms:modified>
</cp:coreProperties>
</file>