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ights" sheetId="1" r:id="rId4"/>
    <sheet state="visible" name="Equipment_Maintenance" sheetId="2" r:id="rId5"/>
  </sheets>
  <definedNames/>
  <calcPr/>
</workbook>
</file>

<file path=xl/sharedStrings.xml><?xml version="1.0" encoding="utf-8"?>
<sst xmlns="http://schemas.openxmlformats.org/spreadsheetml/2006/main" count="12354" uniqueCount="997">
  <si>
    <t>Hang Gliding Logbook - Kevin Baron - USHPA #102219</t>
  </si>
  <si>
    <t>Logged Flight Number</t>
  </si>
  <si>
    <t>Date (ddd, mm/dd/yyyy)</t>
  </si>
  <si>
    <t>Launch Time (hr:mn:sc am/pm)</t>
  </si>
  <si>
    <t>Landing Time (hr:mn:sc am/pm)</t>
  </si>
  <si>
    <t>Flight Duration (hours, minutes, seconds)</t>
  </si>
  <si>
    <t>Countable Toward USHPA Rating?</t>
  </si>
  <si>
    <t>Altitude Type (Low/ High)</t>
  </si>
  <si>
    <t>Tandem/ Solo</t>
  </si>
  <si>
    <t>Instructor(s)</t>
  </si>
  <si>
    <t>Sponsor(s)</t>
  </si>
  <si>
    <t>Launch Site</t>
  </si>
  <si>
    <t>Launch Used</t>
  </si>
  <si>
    <t>Launch Direction (N/NNE/NE/ENE/E/ESE/SE/SSE/S/SSW/SW/WSW/W/WNW/NW/NNW)</t>
  </si>
  <si>
    <t>Launch Windspeed (mph)</t>
  </si>
  <si>
    <t>Launch Wind Direction (N/NNE/NE/ENE/E/ESE/SE/SSE/S/SSW/SW/WSW/W/WNW/NW/NNW)</t>
  </si>
  <si>
    <t>Launch Conditions</t>
  </si>
  <si>
    <t>Launch Type (Mountian / Hill / Aero Tow / Boat Tow / Sled Tow / Blown / Stalled / Good / Excellent / Nose-popped / Low Angle Of Attack / High Angle Of Attack / Tripped / Rolled / Whacked / Crosswind / Downwind / Light Wind / No Wind / Strong Wind / Hit Wing Tip / Brushed Wing Tip / Hit Wing Tips / Brushed Wing Tips / Hit Obstacle / Hit Obstacles / Stuck In A Tree / Stuck In Power Lines / Hit Tree / Hit Power Lines / Cross Controlled / Level / Unlevel / Too Slow / Too Fast / Pilot Induced Oscillations / Glider Low On Shoulders / Glider High On Shoulders / Not Clear / Chest Underpuffed / Chest Overpuffed / Underwrapped Grapevine / Overwrapped Grape Vine / Multiple Launch / Touchdown After Take-off / Slow Accelerating / Fast Accelerating / Short Step / Long Step / Early Hand Position Transition / Late Hand Position Transition / Early Harness Kick-in / Legs Not Kept Running After Launch)</t>
  </si>
  <si>
    <t>Launch Steepness (Steep / Medium Grade / Shallow)</t>
  </si>
  <si>
    <t>Launch Length (Short/Medium/Long)</t>
  </si>
  <si>
    <t>Launch City/Town/Community (/Nearest City/Town/Community)</t>
  </si>
  <si>
    <t>Launch County</t>
  </si>
  <si>
    <t>Launch State/Terrritory/Province</t>
  </si>
  <si>
    <t>Launch Country</t>
  </si>
  <si>
    <t>Launch Site Coordinates Latitude (lat (dec))</t>
  </si>
  <si>
    <t>Launch Site Coordinates Longitude (lon (dec))</t>
  </si>
  <si>
    <t>Recorded Launch Elevation Is Variometric Reading?</t>
  </si>
  <si>
    <t>Recorded Launch Elevation (ft Above Mean Sea Level)</t>
  </si>
  <si>
    <t>Average Recorded Launch Elevation By Launch (ft Above Mean Sea Level)</t>
  </si>
  <si>
    <t>Flight Type (Training / Sled Ride / Soaring / Cross Country / Aerobatic)</t>
  </si>
  <si>
    <t>In-flight Conditions</t>
  </si>
  <si>
    <t>Approach Pattern (Rectangular / Square / Round / Angle-legged, Straight in)</t>
  </si>
  <si>
    <t>Approach Pattern Direction Turned</t>
  </si>
  <si>
    <t>Approach Type (Too High / Too Low / High Gradient / Low Gradient / Too Fast / Too Slow / [Correct / Incorrect Directions Of Legs] / Uncontrolled / Pilot Induced Oscillations / Long Final Approach / Short Final Approach / Medium-length Final Approach / Control Bar Hand Position / One Hand On Control Bar, One Hand On Down Tube / Transitioned Hand Position On Downwind Approach / Transitioned Hand Position On Base Approach / Transitioned Hand Position On Final Apprach / Prone / Monkey / Late Harness Kick-out / No Harness Kick-out / Late Hand Postion Transition / No Hand Position Transition)</t>
  </si>
  <si>
    <t>Landing Site</t>
  </si>
  <si>
    <t>Landing Direction (N/NNE/NE/ENE/E/ESE/SE/SSE/S/SSW/SW/WSW/W/WNW/NW/NNW)</t>
  </si>
  <si>
    <t>Landing Wind Speed (mph)</t>
  </si>
  <si>
    <t>Landing Wind Direction (N/NNE/NE/ENE/E/ESE/SE/SSE/S/SSW/SW/WSW/W/WNW/NW/NNW)</t>
  </si>
  <si>
    <t>Landing Conditions</t>
  </si>
  <si>
    <t>Landing Type (Flare / Overflare / Soft / Hard / Whack / Dead-bugged / Run-out / Roll-out / Run-out/Roll-out / Dented Down Tube / Double Dented Down Tube / [Dented Down Tube / Bent Down Tube] / Bent Down Tube / Double Bent Down Tube / Step-out / Downwind / Underflown / Overflown / Crash / Uncontrolled / Cross Controlled / Hit Wing Tip / Brushed Wingtip / Level / Unlevel / Crosswind / Light Wind / No Wind / Strong Wind / Hit Obstacle / Hit Obstacles / Hit Tree / Stuck In A Tree / Hit Power Lines / Stuck In Power Lines / Early Flare / Late Flare / Landing Spot Red Dot / Landing Spot White Ring / Landing Spot Blue Ring / Too Fast / Too Slow / Too High / Too Low / Shallow Water (Not Above Head) / Deep Water (Above Head) / Concrete / Grass / Tall Grass / Control Bar Hand Position/ One Hand On Control Bar, One Hand On Down Tube / Down Tube Hand Position / Hand Position Too High On Down Tubes / Hand Position Too Low On Down Tubes / Weak Flare / Strong Flare / Half Flare / Multiple Flare / [Half Flare / Flare] / Multiple Half Flare / High Wing Flare / Wing Drop Flare / Monkey / Prone / Angled Body Position / Late Harness Kick-out / No Harness Kick-out)</t>
  </si>
  <si>
    <t>Landing City/Town/Community (/Nearest City/Town/Community)</t>
  </si>
  <si>
    <t>Landing County</t>
  </si>
  <si>
    <t>Landing State/Terrritory/Province</t>
  </si>
  <si>
    <t>Landing Country</t>
  </si>
  <si>
    <t>Landing Coordinates Latitude (lat (dec))</t>
  </si>
  <si>
    <t>Landing Coordinates Longitude (lon (dec))</t>
  </si>
  <si>
    <t>Landing Elevation Is Variometric Reading?</t>
  </si>
  <si>
    <t>Recorded Landing Elevation (ft Above Mean Sea Level)</t>
  </si>
  <si>
    <t>Average Recorded Landing Elevation By Landing Zone (ft Above Mean Sea Level)</t>
  </si>
  <si>
    <t>Spot Landing Spot Coordinates Latitude (lat (dec))</t>
  </si>
  <si>
    <t>Spot Landing Spot Coordinates Longitude (lon (dec))</t>
  </si>
  <si>
    <t>Distance Flown (Launch To Landing) (miles)</t>
  </si>
  <si>
    <t>Distance From Spot (ft)</t>
  </si>
  <si>
    <t>Spot Landing Attempted?</t>
  </si>
  <si>
    <t>Average Distance From Spot of Last Three Attempted Spot Landings</t>
  </si>
  <si>
    <t>Net Elevation Drop (Launch To Landing Zone) (ft)</t>
  </si>
  <si>
    <t>Net Sink Rate (ft/min)</t>
  </si>
  <si>
    <t>Record File Path / Link</t>
  </si>
  <si>
    <t>Record File Name</t>
  </si>
  <si>
    <t>Track Log</t>
  </si>
  <si>
    <t>Direction Flown (Launch To Landing) (N/NNE/NE/ENE/E/ESE/SE/SSE/S/SSW/SW/WSW/W/WNW/NW/NNW)</t>
  </si>
  <si>
    <t>Distance Flown On Track Curves (miles)</t>
  </si>
  <si>
    <t>Maximum Distance From Launch (miles)</t>
  </si>
  <si>
    <t>Patterns Flown (Triangle / Out-and-return / Box)</t>
  </si>
  <si>
    <t>Waypoint 1</t>
  </si>
  <si>
    <t>Waypoint 1 Coordinates Latitude (lat (dec))</t>
  </si>
  <si>
    <t>Waypoint 1 Coordinates Longitude (lon (dec))</t>
  </si>
  <si>
    <t>Waypoint 2</t>
  </si>
  <si>
    <t>Waypoint 2 Coordinates Latitude (lat (dec))</t>
  </si>
  <si>
    <t>Waypoint 2 Coordinates Longitude (lon (dec))</t>
  </si>
  <si>
    <t>Waypoint 3</t>
  </si>
  <si>
    <t>Waypoint 3 Coordinates Latitude (lat (dec))</t>
  </si>
  <si>
    <t>Waypoint 3 Coordinates Longitude (lon (dec))</t>
  </si>
  <si>
    <t>Cross Country Distance (miles)</t>
  </si>
  <si>
    <t>Maximum Altitude Reached (ft Above Mean Sea Level)</t>
  </si>
  <si>
    <t>Net Altitude Gain (ft)</t>
  </si>
  <si>
    <t>Relative Maximum Altitudes Reached (ft Above Mean Sea Level)</t>
  </si>
  <si>
    <t>Tandem Passengers</t>
  </si>
  <si>
    <t>Glider Make</t>
  </si>
  <si>
    <t>Glider Model</t>
  </si>
  <si>
    <t>Glider Wing Area (ft^2 / m^2)</t>
  </si>
  <si>
    <t>Glider Type (Training / Tandem / Low Performance / High Performance / Mid Performance / Kingpost / Topless / Single Surface / Double Surface</t>
  </si>
  <si>
    <t>Harness Make</t>
  </si>
  <si>
    <t>Harness Model</t>
  </si>
  <si>
    <t>Harness Auxiliary Equipment</t>
  </si>
  <si>
    <t>Helmet</t>
  </si>
  <si>
    <t>Wheels / Pontoons</t>
  </si>
  <si>
    <t>Global Positioning System</t>
  </si>
  <si>
    <t>Tachometer</t>
  </si>
  <si>
    <t>Phone (on control bar)</t>
  </si>
  <si>
    <t>Camera(s)</t>
  </si>
  <si>
    <t>Camera Position(s)/Angle(s)</t>
  </si>
  <si>
    <t>Variometer Make</t>
  </si>
  <si>
    <t>Variometer Model</t>
  </si>
  <si>
    <t>Variometer Mount</t>
  </si>
  <si>
    <t>Radio</t>
  </si>
  <si>
    <t>Radio Frequency (kHz)</t>
  </si>
  <si>
    <t>Radio Communicant(s)</t>
  </si>
  <si>
    <t>Eyewear</t>
  </si>
  <si>
    <t>Other Equipment</t>
  </si>
  <si>
    <t>Main Harness Zipper Pouch Standard Cargo</t>
  </si>
  <si>
    <t>Main Harness Zipper Pouch Non-Standard Cargo</t>
  </si>
  <si>
    <t>Outer Harness Zipper Pocket Standard Pre-Set-Up-Packed Cargo</t>
  </si>
  <si>
    <t>Outer Harness Zipper Pocket Standard Pre-Launch-Packed Cargo</t>
  </si>
  <si>
    <t>Outer Harness Zipper Pocket Non-Standard Cargo</t>
  </si>
  <si>
    <t>Other Pilot(s) Flown With</t>
  </si>
  <si>
    <t>Other Pilot(s) Present At Site Throughout The Day</t>
  </si>
  <si>
    <t>Hang Rig(s)</t>
  </si>
  <si>
    <t>Driver(s) for Up The Hill</t>
  </si>
  <si>
    <t>Driver(s) While In Flight</t>
  </si>
  <si>
    <t>Driver(s) for Retrieve</t>
  </si>
  <si>
    <t>Other Retrieve Transportation</t>
  </si>
  <si>
    <t>Personal Records/Firsts Set</t>
  </si>
  <si>
    <t>Other Records/Firsts Set (Site / State / National / Glider / Glider Type / First-In-A-Whiles, etc.)</t>
  </si>
  <si>
    <t>New Factor(s) (Equipment / Altitude / Launch Site / Landing Site / Conditions / Wind Speed / Sponsor / Instructor)</t>
  </si>
  <si>
    <t>Problems (/Etc.) Noted With Equipment During Set-up / Pre-flight (Damaged/Missing)</t>
  </si>
  <si>
    <t>Problems (/Etc.) Noted With Equipment In-Flight (Damaged/Missing)</t>
  </si>
  <si>
    <t>Problems (/Etc.) Noted With Equipment During Take-down (Damaged/ Missing)</t>
  </si>
  <si>
    <t>Skills Used</t>
  </si>
  <si>
    <t>Maneuvers Flown</t>
  </si>
  <si>
    <t>Lessons Learned</t>
  </si>
  <si>
    <t>Other Notes</t>
  </si>
  <si>
    <t>High</t>
  </si>
  <si>
    <t>Tandem</t>
  </si>
  <si>
    <t>Larry Jorgensen</t>
  </si>
  <si>
    <t>Dog Mountain</t>
  </si>
  <si>
    <t>North Launch</t>
  </si>
  <si>
    <t>N</t>
  </si>
  <si>
    <t>Wind cycling from north side of launch</t>
  </si>
  <si>
    <t>Mountain / Tandem</t>
  </si>
  <si>
    <t>Steep</t>
  </si>
  <si>
    <t>Short</t>
  </si>
  <si>
    <t>Glenoma</t>
  </si>
  <si>
    <t>Lewis</t>
  </si>
  <si>
    <t>WA</t>
  </si>
  <si>
    <t>United States of America</t>
  </si>
  <si>
    <t>Smooth air</t>
  </si>
  <si>
    <t>Rectangular</t>
  </si>
  <si>
    <t>Right</t>
  </si>
  <si>
    <t>Good</t>
  </si>
  <si>
    <t>Dogpatch</t>
  </si>
  <si>
    <t>N/A</t>
  </si>
  <si>
    <t>None</t>
  </si>
  <si>
    <t>W</t>
  </si>
  <si>
    <t>Kevin Baron</t>
  </si>
  <si>
    <t>Wills Wing</t>
  </si>
  <si>
    <t>Falcon</t>
  </si>
  <si>
    <t>195 ft^2</t>
  </si>
  <si>
    <t>King Posted / Single Surface / Mid Performance</t>
  </si>
  <si>
    <t>Specialized harness with pouch on top for small children</t>
  </si>
  <si>
    <t>Kids bike helmet</t>
  </si>
  <si>
    <t>None; N/A</t>
  </si>
  <si>
    <t>None of particular mention</t>
  </si>
  <si>
    <t>Lennard Baron, other Dog pilots</t>
  </si>
  <si>
    <t>Lennard Baron's Toyota Tacoma</t>
  </si>
  <si>
    <t>Lennard Baron</t>
  </si>
  <si>
    <t>First flight!</t>
  </si>
  <si>
    <t>First time thermalling and ridgelifting</t>
  </si>
  <si>
    <t>New tandem pilot, new glider, new site to fly at, first time in a glider</t>
  </si>
  <si>
    <t>Weight shifting, looking at horizon, pilot visualizing</t>
  </si>
  <si>
    <t>None in particular</t>
  </si>
  <si>
    <t>Stay calm in the air and enjoy the experience of flight : )</t>
  </si>
  <si>
    <t>Zac Majors</t>
  </si>
  <si>
    <t>Chelan Butte</t>
  </si>
  <si>
    <t>Green Monster</t>
  </si>
  <si>
    <t>SW</t>
  </si>
  <si>
    <t>Thermaling late morning</t>
  </si>
  <si>
    <t>Shallow</t>
  </si>
  <si>
    <t>Long</t>
  </si>
  <si>
    <t>Chelan</t>
  </si>
  <si>
    <t>Tandem / Aerobatic</t>
  </si>
  <si>
    <t>Turbulent air</t>
  </si>
  <si>
    <t>Spirals, wingovers, rectangular approach</t>
  </si>
  <si>
    <t>Left</t>
  </si>
  <si>
    <t>Nauseating</t>
  </si>
  <si>
    <t>Chelan Falls soccer field</t>
  </si>
  <si>
    <t>SSW</t>
  </si>
  <si>
    <t>Smooth 5 mph wind SSW</t>
  </si>
  <si>
    <t>Flare, runout</t>
  </si>
  <si>
    <t>E</t>
  </si>
  <si>
    <t>~220 ft^2</t>
  </si>
  <si>
    <t>Tandem harness provided by Zac Majors</t>
  </si>
  <si>
    <t>Training helmet prvided by Zac Majors</t>
  </si>
  <si>
    <t>Zac Majors, Tom Johns</t>
  </si>
  <si>
    <t>Lennard Baron, Aaron Rinn, Paul Dees</t>
  </si>
  <si>
    <t>Lennard Baron's Toyota 4Runner</t>
  </si>
  <si>
    <t>Jeff Kohler, Jimmy Paige</t>
  </si>
  <si>
    <t>First flight from Chelan Butte!</t>
  </si>
  <si>
    <t>First time throwing up in a hang glider</t>
  </si>
  <si>
    <t>New tandem pilot, new glider, new site to fly at, first time in a glider in 15 years</t>
  </si>
  <si>
    <t>Flat slope launch, looking to horizon, trying not to throw up, throwing up down and away, thermalling, thermal searching</t>
  </si>
  <si>
    <t>S-turns, wingovers, hard corkscrew spirals</t>
  </si>
  <si>
    <t>Take motion sickness pill if flying tandem with another pilot</t>
  </si>
  <si>
    <t>Cameron Dawson had his first tandem flight with Zac Majors earlier in the morning.</t>
  </si>
  <si>
    <t>Low</t>
  </si>
  <si>
    <t>Solo</t>
  </si>
  <si>
    <t>Northwing Hill</t>
  </si>
  <si>
    <t>Training</t>
  </si>
  <si>
    <t>Medium</t>
  </si>
  <si>
    <t>Launch / Landing Training</t>
  </si>
  <si>
    <t>IMG_0671</t>
  </si>
  <si>
    <t>Dream</t>
  </si>
  <si>
    <t>220 ft^2</t>
  </si>
  <si>
    <t>Tandem / Training / Kingpost / Single Surface</t>
  </si>
  <si>
    <t>Beach training harness borrowed from Russ Gelfan</t>
  </si>
  <si>
    <t>Training helmet borrowed from Russ Gelfan</t>
  </si>
  <si>
    <t>Big orange beach wheels</t>
  </si>
  <si>
    <t>First solo training flight!</t>
  </si>
  <si>
    <t>IMG_0672</t>
  </si>
  <si>
    <t>IMG_0674</t>
  </si>
  <si>
    <t>IMG_0675</t>
  </si>
  <si>
    <t>IMG_0677</t>
  </si>
  <si>
    <t>IMG_0678</t>
  </si>
  <si>
    <t>IMG_0679</t>
  </si>
  <si>
    <t>IMG_0680</t>
  </si>
  <si>
    <t>IMG_0681</t>
  </si>
  <si>
    <t>IMG_0682</t>
  </si>
  <si>
    <t>IMG_0683</t>
  </si>
  <si>
    <t>IMG_0684</t>
  </si>
  <si>
    <t>IMG_0685</t>
  </si>
  <si>
    <t>IMG_0687</t>
  </si>
  <si>
    <t>Paul (Davis?)</t>
  </si>
  <si>
    <t>Freedom</t>
  </si>
  <si>
    <t>Low Performance / Training / Kingpost / Single Surface</t>
  </si>
  <si>
    <t>Straight in approach</t>
  </si>
  <si>
    <t>Hands on down tubes whole flight</t>
  </si>
  <si>
    <t>Kamron Blevins</t>
  </si>
  <si>
    <t>Northwing</t>
  </si>
  <si>
    <t>Skysurfer</t>
  </si>
  <si>
    <t>~190 ft^2</t>
  </si>
  <si>
    <t>Training / Kingpost / Single Surface / Vented Leading Edge</t>
  </si>
  <si>
    <t>Experimental training glider, new glider to me</t>
  </si>
  <si>
    <t>~190 ft^3</t>
  </si>
  <si>
    <t>~190 ft^4</t>
  </si>
  <si>
    <t>Lakeside Park</t>
  </si>
  <si>
    <t>NW</t>
  </si>
  <si>
    <t>Pacific Airwave</t>
  </si>
  <si>
    <t>Vision Mark IV 17</t>
  </si>
  <si>
    <t>165 ft^2</t>
  </si>
  <si>
    <t>Mid Performance / Kingpost / Double Surface</t>
  </si>
  <si>
    <t>Mukilteo Elementary</t>
  </si>
  <si>
    <t>Mukilteo</t>
  </si>
  <si>
    <t>Snohomish</t>
  </si>
  <si>
    <t>200th Street &amp; Southcenter Parkway Hill</t>
  </si>
  <si>
    <t>SeaTac</t>
  </si>
  <si>
    <t>King</t>
  </si>
  <si>
    <t>Eric Ollikainen</t>
  </si>
  <si>
    <t>Cape Kiwanda</t>
  </si>
  <si>
    <t>Low on Sand Dune</t>
  </si>
  <si>
    <t>Training, dune, beach</t>
  </si>
  <si>
    <t>Pacific City</t>
  </si>
  <si>
    <t>Tillamook</t>
  </si>
  <si>
    <t>OR</t>
  </si>
  <si>
    <t>Partway up Sand Dune</t>
  </si>
  <si>
    <t>Top of Sand Dune</t>
  </si>
  <si>
    <t>Launch / Landing Training / In-flight maneruvres</t>
  </si>
  <si>
    <t>First High Altitude Flight</t>
  </si>
  <si>
    <t>Achieved Hang 1 Rating</t>
  </si>
  <si>
    <t>Harbour Pointe Middle School</t>
  </si>
  <si>
    <t>West facing</t>
  </si>
  <si>
    <t>Northwest Facing</t>
  </si>
  <si>
    <t>IMG_1292</t>
  </si>
  <si>
    <t>IMG_1293</t>
  </si>
  <si>
    <t>IMG_1294</t>
  </si>
  <si>
    <t>IMG_1295</t>
  </si>
  <si>
    <t>IMG_1296</t>
  </si>
  <si>
    <t>IMG_1297</t>
  </si>
  <si>
    <t>Training, dune, beach, slow accelerating, popped nose</t>
  </si>
  <si>
    <t>Hands on down tubes whole approach</t>
  </si>
  <si>
    <t>IMG_1298</t>
  </si>
  <si>
    <t>Mountain, solid</t>
  </si>
  <si>
    <t>High Altitude Training</t>
  </si>
  <si>
    <t>Too low, one hand on down tube, one on control bar</t>
  </si>
  <si>
    <t>S</t>
  </si>
  <si>
    <t>Smooth</t>
  </si>
  <si>
    <t>Soft flare</t>
  </si>
  <si>
    <t>IMG_0292</t>
  </si>
  <si>
    <t>Greaval</t>
  </si>
  <si>
    <t>Eric Ollikainen, Lennard Baron</t>
  </si>
  <si>
    <t>Rick Lai</t>
  </si>
  <si>
    <t>Eric Ollikainen, Paul Dees, Lennard Baron, Rick Lai</t>
  </si>
  <si>
    <t>First High Altitude Mountain Flight</t>
  </si>
  <si>
    <t>West Launch</t>
  </si>
  <si>
    <t>Too low, one hand on down tube, did not transition hands to down tubes</t>
  </si>
  <si>
    <t>IMG_1305</t>
  </si>
  <si>
    <t>Forest Park</t>
  </si>
  <si>
    <t>Everett</t>
  </si>
  <si>
    <t>Z5</t>
  </si>
  <si>
    <t>White round helmet</t>
  </si>
  <si>
    <t>Explorer Middle School</t>
  </si>
  <si>
    <t>Jackson High School</t>
  </si>
  <si>
    <t>Mill Creek</t>
  </si>
  <si>
    <t>Very light</t>
  </si>
  <si>
    <t>Dogpatch, long grass</t>
  </si>
  <si>
    <t>https://youtu.be/2VsdsGWSY</t>
  </si>
  <si>
    <t>Eric Ollikainen, Rob, etc.</t>
  </si>
  <si>
    <t>WSW</t>
  </si>
  <si>
    <t>Picking up cross element</t>
  </si>
  <si>
    <t>Round base leg</t>
  </si>
  <si>
    <t>Slight turbulence</t>
  </si>
  <si>
    <t>Too low, forgot to transition to down tubes until last second</t>
  </si>
  <si>
    <t>Roll-out with hands on control bar</t>
  </si>
  <si>
    <t>Gusty</t>
  </si>
  <si>
    <t>Strong</t>
  </si>
  <si>
    <t>Eric Ollikainen, Rob, Aaron Swepsten, Kerrie Swepsten, Brian Hughes, etc.</t>
  </si>
  <si>
    <t>Cranking</t>
  </si>
  <si>
    <t>First sustained ridgesoaring flight: 45 minutes</t>
  </si>
  <si>
    <t>Light, nearly no wind</t>
  </si>
  <si>
    <t>Steady</t>
  </si>
  <si>
    <t>Eric Ollikainen, Rob, Vincent Crow, etc.</t>
  </si>
  <si>
    <t>Vincent Crow</t>
  </si>
  <si>
    <t>Consistent</t>
  </si>
  <si>
    <t>Good altitude, one hand on down tube, one on control bar</t>
  </si>
  <si>
    <t>Light</t>
  </si>
  <si>
    <t>3,250 ft, 3,200 ft</t>
  </si>
  <si>
    <t>Vincent's Crow's truck, Infiniti QX4</t>
  </si>
  <si>
    <t>Three and a half hour flight!</t>
  </si>
  <si>
    <t>First time launching high altitude without instructor</t>
  </si>
  <si>
    <t>Ridgesoaring, no hands in flight, stalls, peeing in flight</t>
  </si>
  <si>
    <t>Figure 8s to stay in lift</t>
  </si>
  <si>
    <t>Notes from Vincent Crow: 6" pull on harness, different color; how to rip out of zipper: red handle + knee; Round out sooner on final toggle to up right on upper left armpit; hands to down tubes at final with no bar pressure; Z4 harness or older model of Z5 with larger zipper pocket; rubber tire on carabiner; zipper inside/outside harness; hooks on inside of harness for water bladder; launch in lull to use gust if it comes in rather than dropping on lull; hook knife pocket has string pocket; get new hook knife (current one not very good), $20 seat belt knife; Velcro earpiece to inside of helmet; get non bungie string batten tip cords (they will hold better tension) (adjust 1/4 " at a time; parachute size?; glider wing area?; check for bolt to inside of control bar bracket before attaching control bar</t>
  </si>
  <si>
    <t>Blanchard Mountain</t>
  </si>
  <si>
    <t>South Launch</t>
  </si>
  <si>
    <t>Bow</t>
  </si>
  <si>
    <t>Skagit</t>
  </si>
  <si>
    <t>One hand on down tube, one on control bar</t>
  </si>
  <si>
    <t>Wake field, north side</t>
  </si>
  <si>
    <t>SSE</t>
  </si>
  <si>
    <t>Shawn Lucke</t>
  </si>
  <si>
    <t>Wake field, south side</t>
  </si>
  <si>
    <t>Mountain, solid, popped nose slightly</t>
  </si>
  <si>
    <t>Set up own glider, politely refuse help from others; flight characteristics with #5 left batten inverted, left turn</t>
  </si>
  <si>
    <t>Pneumatic Black Wheels</t>
  </si>
  <si>
    <t>Cathcart Way Operations Center</t>
  </si>
  <si>
    <t>Cathcart</t>
  </si>
  <si>
    <t>Flare</t>
  </si>
  <si>
    <t>Mountain, high angle of attack, dropped right wing slightly</t>
  </si>
  <si>
    <t>Launch / Landing Training / Ridge Soaring</t>
  </si>
  <si>
    <t>Bryce YouTube Video</t>
  </si>
  <si>
    <t>Mountain, dropped right wing slightly</t>
  </si>
  <si>
    <t>Mountain</t>
  </si>
  <si>
    <t>Austin (paraglider pilot)</t>
  </si>
  <si>
    <t>Steady, consistent 8 mph wind west</t>
  </si>
  <si>
    <t>Flared too low, hit keel, then wheels on ground, slightly bent right down tube</t>
  </si>
  <si>
    <t>Jiovany Soliman</t>
  </si>
  <si>
    <t>Piranha sunglasses</t>
  </si>
  <si>
    <t>Red Forza bike from LZ to Oyster Dome Trailhead, hike up to Samish Overlook</t>
  </si>
  <si>
    <t>No H3 or higher rated sponsor, paraglider pilot sponsor</t>
  </si>
  <si>
    <t>Slightly bent right down tube</t>
  </si>
  <si>
    <t>Tom Johns</t>
  </si>
  <si>
    <t>Launch / Landing Training / Ridge / Thermal Soaring</t>
  </si>
  <si>
    <t>No pattern, right turn into bail-out landing field</t>
  </si>
  <si>
    <t>Too low to make Wake field landing zone; had to use bail-out</t>
  </si>
  <si>
    <t>Blanchard Mountain bail-out field</t>
  </si>
  <si>
    <t xml:space="preserve">4 mph wind </t>
  </si>
  <si>
    <t>Weak flare</t>
  </si>
  <si>
    <t>Flytec</t>
  </si>
  <si>
    <t>Flytec 6005 mount</t>
  </si>
  <si>
    <t>Slightly bent right down tube; bent back to approximately straight</t>
  </si>
  <si>
    <t>Leave launch with more altitude at Blanchard to reach LZ</t>
  </si>
  <si>
    <t>No wind</t>
  </si>
  <si>
    <t>Good flare, good standing height altitude on flare, slight runout on flare</t>
  </si>
  <si>
    <t>No sponsor, solo launch with paraglider pilot on launch observing</t>
  </si>
  <si>
    <t>Square</t>
  </si>
  <si>
    <t>High, good</t>
  </si>
  <si>
    <t>Flare, slight runout</t>
  </si>
  <si>
    <t>Chris Pritchard (HG/PG)</t>
  </si>
  <si>
    <t>High, good, bobbled glider slightly on transition to both hands on down tubes turning onto final</t>
  </si>
  <si>
    <t>Upper Lakeside Launch, near radio towers</t>
  </si>
  <si>
    <t>Light wind cycles W on WNW facing shallow hill</t>
  </si>
  <si>
    <t>Mountain, almost blown by almost tripping on control bar.</t>
  </si>
  <si>
    <t>Launch / Landing Training / Sled Ride</t>
  </si>
  <si>
    <t>Smooth, some light lift near hillside</t>
  </si>
  <si>
    <t>Rectangular, spirals down to reach altitude to begin approach</t>
  </si>
  <si>
    <t>Slightly high to enter approach, one hand on down tube, one on control bar, bobbled glider slightly on transition to both hands on down tubes turning onto final</t>
  </si>
  <si>
    <t>Junkyard Landing Zone</t>
  </si>
  <si>
    <t>Steady wind at 6 mph NW</t>
  </si>
  <si>
    <t>See Dad: Lennard Baron</t>
  </si>
  <si>
    <t>NE</t>
  </si>
  <si>
    <t>Lennard Baron, Darren Fox, Jeff Kohler, Atila</t>
  </si>
  <si>
    <t>First flight off of Chelan Butte!</t>
  </si>
  <si>
    <t>Near record heat day at 110 degrees Fahrenheit</t>
  </si>
  <si>
    <t>New launch site to fly, new landing site to fly, though familiar with them from the ground</t>
  </si>
  <si>
    <t>Flat slope launch, spirals, stalls</t>
  </si>
  <si>
    <t>Spirals, stalls</t>
  </si>
  <si>
    <t>Don't keep  nose angle so low as to trip or almost trip on the control bar. Run hard from the first step, then run harder. Come into the junkyard with less altitude at approach, use control bar to keep speed and better leverage to control glider until leveling out at trim speed 3 feet above the ground</t>
  </si>
  <si>
    <t>Saw Slidewaters from the air, which was cool since I had just been there the day before and would return there later that day. On Chelan trip with Tony Fares. After landing, while taking down glider, Jeff Kohler arrived at Junkyard in dump truck to congratulate me and to judge me for not knowing my wing area. "Interesting," he said. Tony said my dad was really proud and ran down the radio tower hill to see me in flight, he was so excited.</t>
  </si>
  <si>
    <t>Josh Laufer</t>
  </si>
  <si>
    <t>Dockweiler Beach</t>
  </si>
  <si>
    <t>Right Dune (from top)</t>
  </si>
  <si>
    <t>Steady 10 mph W wind</t>
  </si>
  <si>
    <t>Dune, beach</t>
  </si>
  <si>
    <t>Westchester, Los Angeles</t>
  </si>
  <si>
    <t>Los Angeles</t>
  </si>
  <si>
    <t>CA</t>
  </si>
  <si>
    <t>Beach Launch / Landing Training</t>
  </si>
  <si>
    <t>WNW</t>
  </si>
  <si>
    <t>Slight runout</t>
  </si>
  <si>
    <t>King Posted / Single Surface / Beach / Training</t>
  </si>
  <si>
    <t>Big beach wheels</t>
  </si>
  <si>
    <t>Fit Kicks</t>
  </si>
  <si>
    <t>Susan Hannon, Josh Laufer</t>
  </si>
  <si>
    <t>Frayed heat shrink on luff line wires, heat-worn sheathing on nose wires</t>
  </si>
  <si>
    <t>Carry glider with nose up into wind up dune if wind is not too high (~15 mph) to flip glider, walk with control bar behind feet. Do not carry glider up dune from keel. Set up glider on sand tied down with shortest rope possible. Attach nose wires right away to avoid wind picking nose up and snapping keel.</t>
  </si>
  <si>
    <t>Beach launch with nose more up. Take a couple of moon steps to get up on launch.</t>
  </si>
  <si>
    <t>Run out landings for beach launches. Small flare is all that is necessary</t>
  </si>
  <si>
    <t>With demostration from Josh Laufer, how to fly and land Condor backwards while hooked in using rear wires.</t>
  </si>
  <si>
    <t>Adidas Orange/Black/White Hiking Boots</t>
  </si>
  <si>
    <t>Nose batten had popped out. Susan Hammon fixed it for me on launch.</t>
  </si>
  <si>
    <t>With demonstration from Josh Laufer, how to launch Condor with the down tubes, not hooked in, using feet on control bar. Awesome!</t>
  </si>
  <si>
    <t>Josh Laufer said that he beat Andy Beem in a competition to see who could get more beach flights in one day. Andy got 125. Josh got 201. What a monster! Josh admitted that Andy had the cooler record, though, of flying the dunes at Dockweiler for a 4-hour flight, whereas Josh had only racked an hour and a half or two and a half hours.</t>
  </si>
  <si>
    <t>Josh talked about how he really enjoyed buzzing feet away from fellow pilots, but said that there were only 4 pilots he was comfortable doing that with: Andy Beem, Lynden Vazquez, Joe Groeblo, and Bob Bendetson.</t>
  </si>
  <si>
    <t>Glider seemed to stall at a higher speed than normal, near trim, needed to pull in to reach stable flight, could have been rough air / turbulence, or possibly vertically reduced airfoil due to uncambering of top surface battens at removal during takedown of 8/26/2021 flight with tensioned wing because I forgot to detension wing before allowing Jordan to remove top surface battens; battens look ok, but could be bent out of design; need batten chart</t>
  </si>
  <si>
    <t>Josh also said that the romance and proposal packages were getting more and more popular after recent local news exposure. He said that he and Andy would fly close enough together at Sylmar for a proposal and response. Very romantic!</t>
  </si>
  <si>
    <t>Left Dune (from top)</t>
  </si>
  <si>
    <t>Half step</t>
  </si>
  <si>
    <t>Told Josh Laufer I was going to take one more flight before taking down for the day. He gave thumbs up. I punched off with good nose angle in a few steps off the left dune which the students had been using most of the day. I landed with a small flare and a half step. Upon bringing the glider back up to the top of  the dune, Josh said "Hey, you're starting to look like a beach pilot!" I'll take it. I'll take it : )</t>
  </si>
  <si>
    <t>Steady wind at 8 mph west</t>
  </si>
  <si>
    <t>Slight ridgelift in front of launch, not much to right of launch, barely enough to stay level for one pass, lost altitude on second pass, needed to head toward landing zone</t>
  </si>
  <si>
    <t>Angle-legged</t>
  </si>
  <si>
    <t>Control bar approach until glider at trim above ground</t>
  </si>
  <si>
    <t>Little wind, almost dead sock WNW</t>
  </si>
  <si>
    <t>Slow flare, long runout</t>
  </si>
  <si>
    <t>Harness tail belt, radio ear piece/cord, Wills Wing hook knife, parachute</t>
  </si>
  <si>
    <t>New hook knife, not yet installed; to-do.</t>
  </si>
  <si>
    <t>Ryan, paraglider pilot, landed before I launched</t>
  </si>
  <si>
    <t>Infiniti QX4</t>
  </si>
  <si>
    <t>Fastest time from landing zone to launch: 40 minutes using biking, running, walking, and motivation to not be late for Mom for Footlose drive-in movie at Marymoor Park... which was key!</t>
  </si>
  <si>
    <t>Slight rubbing of right base bar / down tube bracket nut/bolt</t>
  </si>
  <si>
    <t>Tape on harness skid plate wearing down</t>
  </si>
  <si>
    <t>Control bar approach, comfortable, able to keep speed up, was able to drop faster than expected during base leg of approach and final approach</t>
  </si>
  <si>
    <t>No hands in flight for a few seconds, S-turns to try to find ridgelift</t>
  </si>
  <si>
    <t>Control bar approaches seem to work for me. Beware of improved ability to cut through gradient and burn altitude. Have more altitude coming in to land.</t>
  </si>
  <si>
    <t>Need to install hook knife, fix harness skid plate tape, try different nuts/bolts on right base tube / down tube bracket. Harder flare. Come into approach with more altitude. Bring wind sticks to Blanchard.</t>
  </si>
  <si>
    <t>Cycling wind S, mostly ESE/SE</t>
  </si>
  <si>
    <t>Mountain, popped nose, mid speed accelerating</t>
  </si>
  <si>
    <t>Slight rigelift in front of launch</t>
  </si>
  <si>
    <t>Rectangular with no base leg</t>
  </si>
  <si>
    <t>Too low to have length for base leg, hands on control bar until glider at trim, comfortable</t>
  </si>
  <si>
    <t>ESE</t>
  </si>
  <si>
    <t>Steady ESE wind at 7 mph</t>
  </si>
  <si>
    <t>Latest launch time, latest landing time</t>
  </si>
  <si>
    <t>First time launching Blanchard south launch solo</t>
  </si>
  <si>
    <t>Harness skid plate tape wearing down</t>
  </si>
  <si>
    <t>Control bar approach, cycle judgment on launch</t>
  </si>
  <si>
    <t>Don't fly so late as to have to hike up in the dark. That's just asking for a twisted ankle. Keep glider higher to avoid popping nose on launch. Wait longer, flare a little harder on landing</t>
  </si>
  <si>
    <t>Replaced left down tube / control bar bracket nut, switched out hook knife, put old hook knife as back-up in harness bag, put harness checklist in plastic bag from North Wing with other spare parts along with old hook knife</t>
  </si>
  <si>
    <t>James Fieser</t>
  </si>
  <si>
    <t>Steady wind at 11 mph W</t>
  </si>
  <si>
    <t>Slight ridgelift at launch</t>
  </si>
  <si>
    <t>Rectangular with long base leg, almost square</t>
  </si>
  <si>
    <t>Good altitude, control bar approach until at trim speed</t>
  </si>
  <si>
    <t>W wind</t>
  </si>
  <si>
    <t>Slightly faster flare than previous flight, two step, flared up instead of out, which was good</t>
  </si>
  <si>
    <t>New hook knife</t>
  </si>
  <si>
    <t>Josh, hang glider pilot from Maple Valley</t>
  </si>
  <si>
    <t>Infiniti QX4, Black minivan</t>
  </si>
  <si>
    <t>Josh (HG pilot from Maple Valley)'s driver</t>
  </si>
  <si>
    <t>Josh (HG pilot from Maple Valley), Kevin Baron</t>
  </si>
  <si>
    <t>Best approach / landing as a whole to date</t>
  </si>
  <si>
    <t>Rubbing bracket nut/bolt wearing in</t>
  </si>
  <si>
    <t>Left nut on base tube / down tube bracket partially stripped, never manufactured with thread</t>
  </si>
  <si>
    <t>Control bar approach, medium speed flare, box/square-ish approach</t>
  </si>
  <si>
    <t>Don't cross control glider. Use toes to steer, not head / upper body</t>
  </si>
  <si>
    <t>Steady wind at 7 mph WNW</t>
  </si>
  <si>
    <t>Slight ridgelift in front of launch, not much to right of launch, barely enough to stay level for one pass, not enough to try second pass, needed to head toward landing zone</t>
  </si>
  <si>
    <t>Solid</t>
  </si>
  <si>
    <t>Steady light 5mph WNW wind</t>
  </si>
  <si>
    <t>Long/fast run-out because of too much speed; kill more speed from a few feet above ground</t>
  </si>
  <si>
    <t>One S-turn to right off launch to try to find ridgelift</t>
  </si>
  <si>
    <t>Land before 7:30 to pack up, bike, and hike up before dark</t>
  </si>
  <si>
    <t>Most comfortable full flight between launch, approach and landing yet</t>
  </si>
  <si>
    <t>Light wind cycles, 1-7 mph, mosttly SW/WSW with occasional W cycles</t>
  </si>
  <si>
    <t>Mountain, solid, cycle judgment</t>
  </si>
  <si>
    <t>Launch / Landing Training, Ridgelift Searching</t>
  </si>
  <si>
    <t>Bubbly air with constant lift on NW face for about 100 yds, little  and light sink for rest of flight toward Landing Zone, just enough lift to stay in 0 sink for a few seconds in front of South launch</t>
  </si>
  <si>
    <t>Square with wide turn from base leg to final approach</t>
  </si>
  <si>
    <t>Good altitude, control bar approach until at trim speed, too much altitude killed before coming into trim, which led to need to runout slightly</t>
  </si>
  <si>
    <t>Steady N wind at 8 mph</t>
  </si>
  <si>
    <t>Medium speed flare, glider at trim when flared, could wait until near stall speed by coming in at trim with 5 ft of altitude rather than 1 ft</t>
  </si>
  <si>
    <t>Duck taped harness skid plate, inside harness zipper operation (hasn't been checked in a while... probably still bad), no safety on nose wire bracket pin safety ring, nose cone Velcro losing strength, hook knife duct taped</t>
  </si>
  <si>
    <t>Cycle judgment on launch, square approach pattern, control bar approach</t>
  </si>
  <si>
    <t>Fly a little bit less far downind on downwind approach when flying over fence separating landing field from neighboring field, need more lift than enough to stay level when going to right after launching West launch, need enough lift to be level still once back to launch on pass assuming no lift will continue for return pass to the left back toward launch in order to be able to make safe glide back to landing zone</t>
  </si>
  <si>
    <t>Figured out to tie knot around nose bracket pin safety ring to decrease risk of safety pin coming out of pin midflight</t>
  </si>
  <si>
    <t>Steady wind 6 mph W</t>
  </si>
  <si>
    <t>Control bar, solid</t>
  </si>
  <si>
    <t>Steady WNW wind at 6 mph</t>
  </si>
  <si>
    <t>Two-step</t>
  </si>
  <si>
    <t>Control bar approach</t>
  </si>
  <si>
    <t>Round out at 5 feet above ground to kill speed at trim with hands lightly resting on backs of down tubes to feel stall</t>
  </si>
  <si>
    <t>Color code wing straps, get new shorter/thicker glider/ladder straps</t>
  </si>
  <si>
    <t>Slightly gusty wind at 9 mph</t>
  </si>
  <si>
    <t>Slight ridgelift off launch, wobbly air</t>
  </si>
  <si>
    <t>8 mph wind, switched from W to WNW on final approach, appropriate adjustment made to land WNW</t>
  </si>
  <si>
    <t>High flare, two-step, felt good</t>
  </si>
  <si>
    <t>Dmitry</t>
  </si>
  <si>
    <t>Dmitry, James Fieser, Delvin</t>
  </si>
  <si>
    <t>All equipment, including radio used</t>
  </si>
  <si>
    <t>Plastic zip bag in harness bag pouch spilled all spare parts out, tape coming off trailing edge of right top surface batten #2, left down tube / control bar bracket bolt too short: not showing thread through nut</t>
  </si>
  <si>
    <t>Left undersurface protective plastic flapping in wind</t>
  </si>
  <si>
    <t>Tape coming off trailing edge of right top surface batten #2, left down tube / control bar bracket bolt too short: not showing thread through nut</t>
  </si>
  <si>
    <t>Ridgelift Searching, control bar approach</t>
  </si>
  <si>
    <t>Feel wind direction on final approach; it may be different from wind direction noted before approach, keep looking at sock periodically throughout approach, Blanchard frequency 158.400, always take helmet off before harness, so that if hooked up to radio, able to remove earpiece before taking harness off and causing earpiece to pull at ear</t>
  </si>
  <si>
    <t>No wind, dead streamer on glider</t>
  </si>
  <si>
    <t>Mountain, no wind</t>
  </si>
  <si>
    <t>Large round base leg</t>
  </si>
  <si>
    <t>Too much altitude, downwind leg too short, control bar approach</t>
  </si>
  <si>
    <t>1 mph wind E</t>
  </si>
  <si>
    <t>Soft flare, too fast, pushed out instead of up, run-out/roll-out, lightly tapped nose on grass</t>
  </si>
  <si>
    <t>Infiniti QX4, James's van</t>
  </si>
  <si>
    <t>Kevin Baron, James Fieser</t>
  </si>
  <si>
    <t>Ride with James to Oyster Dome Trailhead, hike up to Samish Overlook</t>
  </si>
  <si>
    <t>Tape coming off trailing edge of right top surface batten #2, left down tube / control bar bracket bolt too short: not showing thread through nut, harness skid plate Velcro completely separated from harness, needs to be resewed, temporarily reattached</t>
  </si>
  <si>
    <t>No wind launch, slight downwind landing, almost no wind landing, control bar approach</t>
  </si>
  <si>
    <t>Use longer downwind, base, and final legs when I have too much altitude to avoid too much speed at landing and/or overshooting, use roll-out if necessary, which I did do</t>
  </si>
  <si>
    <t>Cycling 10 mph wind W</t>
  </si>
  <si>
    <t>Mountain, solid, whole wing high to avoid popping nose, low nose angle</t>
  </si>
  <si>
    <t>Buoyant air whole flight, especially directly in front of launch, stayed level for one pass, lost altitude by second pass</t>
  </si>
  <si>
    <t>Angle-legged on final, spiral down right before approach</t>
  </si>
  <si>
    <t>Killed altitude with down road / up road, killed more altitude with spiral when I seemed too high still right before turning onto approach, remembering last flight when I had come in with too much altitude and therefore too much speed. Spiraled down, then was too low, used round base leg and flew 45 degrees to 3 mph wind direction.</t>
  </si>
  <si>
    <t>3 mph wind W</t>
  </si>
  <si>
    <t>Pushed out rather than up, 4-step, had 3 ft extra altitude before flaring, which was good</t>
  </si>
  <si>
    <t>Dmitry (did not see)</t>
  </si>
  <si>
    <t>Used Wake field, north side because of field work being performed on south side</t>
  </si>
  <si>
    <t>Left wing trailing edge slightly fraying</t>
  </si>
  <si>
    <t>Control bar approach, altitude killing pass and return, altitude killing spiral, Ridgelift Searching</t>
  </si>
  <si>
    <t>Spiral, three S-turns off launch to try to find more ridgelift</t>
  </si>
  <si>
    <t>Don't perform spiral immediately before entering approach, do so earlier, have confidence in approach leveling out at 3 ft above ground, wait , then flare up harder</t>
  </si>
  <si>
    <t>Consistent wind at 7 mph S</t>
  </si>
  <si>
    <t>Launch / Landing Training, Ridgelift Searching, Stall Point Feeling</t>
  </si>
  <si>
    <t>Buoyant air with headwind heading south after lining up with LZ and heading for it from mountain</t>
  </si>
  <si>
    <t>Solid, good speed, long, high legs, not too high</t>
  </si>
  <si>
    <t>Runout, could have flared harder, roundout was good at 3 feet off of ground, could round out at 5 feet off of ground</t>
  </si>
  <si>
    <t>G:\Kevin\Sports\Flying\Hang_Gliding\Pictures_and_Videos\2020,08,02_Blanchard_Mountain</t>
  </si>
  <si>
    <t>[Multiple files: (x2) launch videos, (x1) landing video)</t>
  </si>
  <si>
    <t>James Fieser, Dmitry, others</t>
  </si>
  <si>
    <t>First time getting above launch having launched South Launch of Blanchard Mountain</t>
  </si>
  <si>
    <t>First time hiked with harness up Blanchard Mountain</t>
  </si>
  <si>
    <t>None in particular besides aforementioned</t>
  </si>
  <si>
    <t>Ridgelift Searching, control bar approach, stall feeling, stall recovery, stall control feeling, bar control at different speeds in flight, time milking for flight duration</t>
  </si>
  <si>
    <t>S-turns off launch to try to find ridgelift, stall, near stalls, tight parenthesis turns to feel roll control at different speeds</t>
  </si>
  <si>
    <t>Glider recovers smoothly after a stall, what feel of bar pushback is like near a stall, feel of roll control at best glide, trim, min sink, and near/at stall speed</t>
  </si>
  <si>
    <t>Need to know what stalled turns feel like more, flare harder with no wind to avoid as much speed for runout</t>
  </si>
  <si>
    <t>Consistent wind at 6 mph W</t>
  </si>
  <si>
    <t>Bubbled up twice on final, need to have more even/smooth roundout</t>
  </si>
  <si>
    <t>Buoyant air, bubbled up twice on final even with lots of speed</t>
  </si>
  <si>
    <t>Slight run-out</t>
  </si>
  <si>
    <t>Multicolor reflective sunglasses</t>
  </si>
  <si>
    <t>Multicolored reflective sunglasses</t>
  </si>
  <si>
    <t>Multiple battens with leading edge cracks</t>
  </si>
  <si>
    <t>Wing leveling in buoyant rotor conditions on landing, stalled out parenthesis turns, crabbing at different speeds/angles to stay on track with road</t>
  </si>
  <si>
    <t>Stalled out parenthesis turns</t>
  </si>
  <si>
    <t>Keep more speed to cut through strong gradient, especially with rotors from trees, etc., round out slightly higher to be able to kill speed without having to compensate altitude and stall glider</t>
  </si>
  <si>
    <t>Light E wind (downwind for West Launch) cycling 2-4 mph</t>
  </si>
  <si>
    <t>Downwind, glider low</t>
  </si>
  <si>
    <t>Somewhat turbulent</t>
  </si>
  <si>
    <t>Roud base leg</t>
  </si>
  <si>
    <t>Low coming in to final approach, needed to use round base leg</t>
  </si>
  <si>
    <t>Switching winds, E, N, S</t>
  </si>
  <si>
    <t>Hard flare, long runout</t>
  </si>
  <si>
    <t>First downwind launch</t>
  </si>
  <si>
    <t>Downwind launch, strong gradient penetration</t>
  </si>
  <si>
    <t>Don't launch in downwind conditions, round out slightly higher to be able to kill speed without having to compensate altitude and stall glider</t>
  </si>
  <si>
    <t>Steady, light showers during set-up</t>
  </si>
  <si>
    <t>Launch / Landing Training, Ridgelift Searching, Spot Landing</t>
  </si>
  <si>
    <t>Ridgelift off south launch, south headwind on way to landing zone</t>
  </si>
  <si>
    <t>Straight in</t>
  </si>
  <si>
    <t>Too low coming in to landing zone, good penetration on final/only approach leg</t>
  </si>
  <si>
    <t>Smooth S wind @ 4 mph</t>
  </si>
  <si>
    <t>Light flare, stumble, wheels down, grass stained left sweats knee</t>
  </si>
  <si>
    <t>Jordan Weiss</t>
  </si>
  <si>
    <t>First serious headwind encountered en route to goal</t>
  </si>
  <si>
    <t>First time setting up in the rain in a while</t>
  </si>
  <si>
    <t>New driver! Headwind en route to landing zone</t>
  </si>
  <si>
    <t>Did not take off tension before having Jordan pull top surface battens. Politely refuse any help in setting up or taking down glider</t>
  </si>
  <si>
    <t>Mixture of min sink to enlongate flight, best glide to make landing zone, ridgelift scratching</t>
  </si>
  <si>
    <t>1 1/2 Figure 8 turns off launch to find ridgelift</t>
  </si>
  <si>
    <t>Be more careful about fighting a headwind by using more of available altitude to fly toward landing zone; Do not launch Blanchard's south launch in more than 10 mph S wind; Politely refuse anyone helping to set up or take down glider; flare harder with more altitude</t>
  </si>
  <si>
    <t>First time Jordan Weiss got to see me hang gliding live!</t>
  </si>
  <si>
    <t>Light wind W at 3 mph, sightseers on launch, asked to move</t>
  </si>
  <si>
    <t>Mountain, raised nose, near mushed, dropped after launch to 15 ft above tree tops</t>
  </si>
  <si>
    <t>Launch training / Documented Spot Landing Training</t>
  </si>
  <si>
    <t>Rectangle with near-round base leg, down road and back before approach to kill altitude</t>
  </si>
  <si>
    <t>Wrong direction, misjudged wind direction off of streamer, mistkaing pole leaning over toward south as south wind direction when wind was actually 3 mph north; not enough altitude for long base leg, started final too close to downwind leg; PIO on (up)"down"-wind; early hand transition, which stopped recording on phone</t>
  </si>
  <si>
    <t>Smooth N wind @ 3 mph</t>
  </si>
  <si>
    <t>Run-out, medium flare</t>
  </si>
  <si>
    <t>G:\Kevin\Sports\Flying\Hang_Gliding\Pictures_and_Videos\2021,08,29\Flight</t>
  </si>
  <si>
    <t>IMG_0562</t>
  </si>
  <si>
    <t>iPhone SE</t>
  </si>
  <si>
    <t>Control bar, left center, facing forward, vertical</t>
  </si>
  <si>
    <t>Bike phoneholder</t>
  </si>
  <si>
    <t>Puffy gray vest</t>
  </si>
  <si>
    <t>First time flying with a phone/camera, first time attempting spot landing</t>
  </si>
  <si>
    <t>Camera/phone, Spot Landing</t>
  </si>
  <si>
    <t>Launch liability rule explanation to bystanders, Spot Landing, filming, Ridgelift Searching, ridgelift</t>
  </si>
  <si>
    <t>Set phone up sideways on control bar, do not tap phone mid recording, sometimes it is necessary to ask more than once and more insistently than is necessarily polite for bystanders to clear launch area, check landing zone wind direction more carefully to land into the wind, set spot marks up higher on grass to be able to see it on approach, keep nose lower and glider higher on launch to gain more airspeed before launching, flare harder on landing</t>
  </si>
  <si>
    <t>Check with Tom about setting up temporary landing spots</t>
  </si>
  <si>
    <t>Switching winds, N, S, W, at 4-12 mph</t>
  </si>
  <si>
    <t>Mountain, early liftoff</t>
  </si>
  <si>
    <t>Launch training / Documented Spot Landing Training / Ridgelift Searching</t>
  </si>
  <si>
    <t>Turbulent air with strong lift off launch, strong sink 100 feet out, similar turbulence on lee side of mountain and throughout flight, 12 mph WNW wind nearlanding zone</t>
  </si>
  <si>
    <t xml:space="preserve">Too low, too far back from spot to hit it, legs thrown side to side to side </t>
  </si>
  <si>
    <t>Turbulent air with rotor from trees on west side of Chuckanut Drive</t>
  </si>
  <si>
    <t>Bubble up, light 6 step landing with medium flare after bubble up</t>
  </si>
  <si>
    <t>G:\Kevin\Sports\Flying\Hang_Gliding\Pictures_and_Videos\2021,09,01\Flight_1\Flight</t>
  </si>
  <si>
    <t>IMG_0578</t>
  </si>
  <si>
    <t>Control bar, left center, facing forward, horizontal</t>
  </si>
  <si>
    <t>Broken Piranha sunglasses</t>
  </si>
  <si>
    <t>Glider bag, (x2) wing tip bags, (x3) wingpacking straps, (x2) glider straps, (x2) batten bungies, control frame top pad, bottom control frame bracket / control bar pad, harness bag, back-up hook knife, (x2) back-up variometer batteries, pink ribbon, rubber band, plastic bag, other back-up equipment, variometer bag, variometer screw driver</t>
  </si>
  <si>
    <t>Toilet paper</t>
  </si>
  <si>
    <t>Keys, wallet, mask</t>
  </si>
  <si>
    <t>James Fieser on top Dmitry, at landing zone</t>
  </si>
  <si>
    <t>Hardest crab performed, most turbulence experienced in flight and at landing zone, first fully recorded flight from within control frame</t>
  </si>
  <si>
    <t>New spot to attempt, phone horizontal</t>
  </si>
  <si>
    <t>Left undersurface batten #1 slightly bent near aft, hornet in sail at preflight; wafted out carefully so as not to get stung preflight, right top surface nose cone Velcro coming unseamed</t>
  </si>
  <si>
    <t>Plastic harness base plate insert esposed at achilles-calf level, phone holder can come loose from phone holder mount; use something to tie phone and/or holder to control bar</t>
  </si>
  <si>
    <t>Ridgelift Searching, stall recovery in lift-sink boundary. crabbing, bubble up recovery on landing, wing leveling in turbulent conditions on final, Spot Landing, filming, landing spot setting</t>
  </si>
  <si>
    <t>Crab left, stall recovery in lift-sink boundary</t>
  </si>
  <si>
    <t>Somehow tie phone/holder to control bar, in stronger winds of 10 mph or more, set up for shorter final upwind leg to hit spot</t>
  </si>
  <si>
    <t>Filmed most of takedown</t>
  </si>
  <si>
    <t>Smooth 5 mph W wind</t>
  </si>
  <si>
    <t>Turbulent air with lift off launch,sink 100 feet out, from launch similar turbulence on lee side of mountain and throughout flight</t>
  </si>
  <si>
    <t>Angle-legged coming from mountain SSE with right turn S to avoid flying over house, left turn ESE to maintain downwind, immediate tight 180 while penetrating wind gradient</t>
  </si>
  <si>
    <t>Right, left, right</t>
  </si>
  <si>
    <t>Good given circumstances of altitude, position, and direction, but unorthodox</t>
  </si>
  <si>
    <t>Bubble up, light 7 step landing with medium flare after bubble up</t>
  </si>
  <si>
    <t>G:\Kevin\Sports\Flying\Hang_Gliding\Pictures_and_Videos\2021,09,01\Flight_2\Flight</t>
  </si>
  <si>
    <t>IMG_0581</t>
  </si>
  <si>
    <t>Variometer, variometer mount</t>
  </si>
  <si>
    <t>Keys, wallet</t>
  </si>
  <si>
    <t>Closest to center spot ever attempted to date</t>
  </si>
  <si>
    <t>Variometer dead, (not batteries) mask tied to phone holder,</t>
  </si>
  <si>
    <t xml:space="preserve">Variometer dead (not batteries); extra batteries added to harness bag extra pouch, right top surface batten #6 and left top surface batten #5 cracked at leading edge side, phone at 2% battery after filming set-up; charged in </t>
  </si>
  <si>
    <t>Plastic harness base plate insert esposed at achilles-calf level (fixed: tucked)</t>
  </si>
  <si>
    <t>Ridgelift Searching, stall recovery in lift-sink boundary, crabbing, wing leveling in turbulent conditions on final approach, Spot Landing, glider flipping on ground in 12 mph winds, filming, landing spot setting</t>
  </si>
  <si>
    <t>Right-parenthesis turn to avoid flying over Wake house pre-approach, diving 180 to face into wind on final, stall recovery in lift-sink boundary</t>
  </si>
  <si>
    <t>Set up for shorter final upwind leg to hit landing spot</t>
  </si>
  <si>
    <t>Filmed most of set-up, truck almost didn't start at top of mountain for retrieve after charging phone preflight</t>
  </si>
  <si>
    <t>Cycling wind W with SW cycles</t>
  </si>
  <si>
    <t>Slight headwind heading SW near mountain until away from mountain</t>
  </si>
  <si>
    <t>Bubbled up on final near ground; need to have smooth transition to trim</t>
  </si>
  <si>
    <t>High bubble with soft flare, medium hardness drop</t>
  </si>
  <si>
    <t>G:\Kevin\Sports\Flying\Hang_Gliding\Pictures_and_Videos\2021,09,07\Flight_1</t>
  </si>
  <si>
    <t>IMG_0599</t>
  </si>
  <si>
    <t>Ridgelift Searching, Spot Landing, filming, landing spot setting</t>
  </si>
  <si>
    <t>Launch Training / Documented Spot Landing Training / Sled Ride</t>
  </si>
  <si>
    <t>Smooth, dead air</t>
  </si>
  <si>
    <t>Square with bent final leg</t>
  </si>
  <si>
    <t>Left, then right</t>
  </si>
  <si>
    <t>Way too close on start of final to landing spot, not long enough pseudodownwind leg</t>
  </si>
  <si>
    <t>NNW</t>
  </si>
  <si>
    <t>No wind, dead sock</t>
  </si>
  <si>
    <t>Uneven, low spin on right wingtip with easy touchdown</t>
  </si>
  <si>
    <t>G:\Kevin\Sports\Flying\Hang_Gliding\Pictures_and_Videos\2021,09,07\Flight_2</t>
  </si>
  <si>
    <t>IMG_0607</t>
  </si>
  <si>
    <t>Weak winds cycling in all directions, wet but not having rained for about an hour</t>
  </si>
  <si>
    <t>Smooth with slight convergence lift near mountain</t>
  </si>
  <si>
    <t>Round base leg with cul-de-sac shape</t>
  </si>
  <si>
    <t>Downwind leg too close too final leg, too low, did not check landing zone wind direction from air, guessed correctly</t>
  </si>
  <si>
    <t>Very slight wind from south, wet but not having rained for about an hour</t>
  </si>
  <si>
    <t>Run-out with medium-strength flare</t>
  </si>
  <si>
    <t>None, [phone did not record video]</t>
  </si>
  <si>
    <t>Shawn Lucke, Delvin</t>
  </si>
  <si>
    <t>Wind cycling between N, E, and S at 1-6 mph</t>
  </si>
  <si>
    <t>Mountain, downwind, glider low, mushed, brushed tree top with right wing</t>
  </si>
  <si>
    <t>Very turbulent on lee side of mountain and throughout flight, strong sink until over road, strong convergence lift there</t>
  </si>
  <si>
    <t>Too low, no "downwind" leg, no base leg</t>
  </si>
  <si>
    <t>Dead sock on landing, general NW wind at 3 mph, rough air, no rotor experienced</t>
  </si>
  <si>
    <t>4-step, solid flare</t>
  </si>
  <si>
    <t>G:\Kevin\Sports\Flying\Hang_Gliding\Pictures_and_Videos\2021,10,06</t>
  </si>
  <si>
    <t>IMG_0707</t>
  </si>
  <si>
    <t>Scariest flight to date</t>
  </si>
  <si>
    <t xml:space="preserve">Phone had fallen out of phoneholder at some point in flight, discovered later to be during final approach, was saved from being lost by string tied around phone, use duct tape or other method to ensure </t>
  </si>
  <si>
    <t>Downwind launch, no wind landing, Spot Landing, filming, landing spot setting</t>
  </si>
  <si>
    <t>Don't launch in downwind conditions! Use different phone mount, use tape, or use a different camera mounting system</t>
  </si>
  <si>
    <t>Wind cycling between N and W at 3-6 mph</t>
  </si>
  <si>
    <t>Smooth air with slight buoyancy whole flight</t>
  </si>
  <si>
    <t>Solid, bubbled up slightly, slowly at end of final approach</t>
  </si>
  <si>
    <t>Wake field. south side</t>
  </si>
  <si>
    <t>Buoyant, smooth air</t>
  </si>
  <si>
    <t>3-step, light steps, bubble up right before landing at end of round-out, medium speed/strength flare, easy touchdown</t>
  </si>
  <si>
    <t>G:\Kevin\Sports\Flying\Hang_Gliding\Pictures_and_Videos\2021,10,07</t>
  </si>
  <si>
    <t>IMG_0710</t>
  </si>
  <si>
    <t>Left wing tip undersurface plastic torn, patched with two pieces of duct tape</t>
  </si>
  <si>
    <t>Ridgelift Searching, crabbing, Spot Landing, phone affixing with duct tape, filming, landing spot setting</t>
  </si>
  <si>
    <t>Wind cycling S, SSE, and SE at 6 mph, raining lightly</t>
  </si>
  <si>
    <t>Mountain, solid, raining</t>
  </si>
  <si>
    <t>Smooth buoyant air, especially on the south and southeast sides of the mountain, drizzling lightly</t>
  </si>
  <si>
    <t>Higher than usual, good altitude, fellow pilot avoidance at LZ</t>
  </si>
  <si>
    <t>8-step run-out</t>
  </si>
  <si>
    <t>G:\Kevin\Sports\Flying\Hang_Gliding\Pictures_and_Videos\2021,10,13</t>
  </si>
  <si>
    <t>IMG_0720</t>
  </si>
  <si>
    <t>Water bottle</t>
  </si>
  <si>
    <t>(x5) paraglider pilots, one named Ryan</t>
  </si>
  <si>
    <t>Toyota 4Runner</t>
  </si>
  <si>
    <t xml:space="preserve">First time aborting a spot landing attempt because of need to avoid another landing pilot </t>
  </si>
  <si>
    <t>Paraglider pilot landing in landing field below me</t>
  </si>
  <si>
    <t>Velcro coming off of harness skid plate, reattached to harness temporarily</t>
  </si>
  <si>
    <t>Duct tape slightly covered left portion of camera angle</t>
  </si>
  <si>
    <t>Rainy launch, Ridgelift Searching, Spot Landing abortion due to other (paraglider) pilot landing, landing pilot avoidance at landing zone, phone affixing with duct tape, filming, landing spot setting</t>
  </si>
  <si>
    <t>Make sure duct tape is not in field of view of camera if duct taping phone/camera to mount / control bar.</t>
  </si>
  <si>
    <t>(x5) paraglider pilots showed up on launch as I was beginning my preflight inspection. They set up to launch on launch and by the time I was ready to launch were performing the last parts of their preflight procedures, which took a couple of minutes. Three of them launched and then it started raining, causing the remaining two to not want to launch until the rain had passed. I was fine with launching in as much rain as was coming down at the time, and set up to launch. The entire time, before the paraglider pilots launched, after the first three of them launched, and using them as examples, and up until I launched, James was telling us all that based on his flight 40 minutes earlier and the way the conditions had persisted to be, that the lift was to be found by turning left on launch and not going too much past launch to the right. I heeded James's analyisis and began turning left away from the mountain whenever I was flying right and looked back and saw that I was laterally even with launch. This method worked to keep me level vertically with launch for a few passes. Perhaps if I had stayed even further to the left off launch, I could have penetrated the sinking component of air involved with the rain and stayed in the air for longer. With a mild headwind on the way to the LZ, I figured it would be safer to head toward it sooner than later in the flight, and so did not risk altitude on passes attempting to find lift. With the lift I continued to experience periodically throughout the flight on the way to the LZ, and having left launch relatively early, altitudewise, I arrived at the LZ with near the most or the most altitude, at least as far back as I can remember, that I've ever had upon arriving to this LZ, which was slightly disorienting for my approach. But my bigger concern was that there was a paraglider about halfway between my altitude and the ground on a pattern coming into a landing approach over the north side of Wake field, where I had set my landing spot. I should have determined earlier upon recognizing this obstacle to landing that it would not be safe to attempt the spot, but I continued at trim speed for another couple of seconds to see if the paraglider pilot was coming close to landing, in which case it could still be feasible to attempt the spot. By the time I turned onto my high downwind approach, I had made it my plan to fly over the paraglider pilot and stay to the right of him or her, aborting the landing spot attempt, in order to land in the south Wake field, assuming the paraglider pilot would land in the north field, where he or she was getting low enought to almost land. As I was turning onto my base leg, the paraglider pilot was cutting below my approach path to the right, probably unaware of my presence above him, so I flew above him or her and to the left, looking briefly down and back behind me as I passed to gauge if the paraglider pilot would have enough altitude to fly out toward my new target area in the south field. The paraglider pilot was just about to land in the north field when I looked back to my path and kept the bar in to penetrate any gradient and turbulence, although there was no turbulence of note. I landed with a slow, weak flare with my hands higher on the downtubes than they could have been, and a runout into the wind. I unhooked and quickly checked for any pliots landing in the immediate LZ airspace. There were none, so I brought the glider over to the teardown zone, where two biwingal pilots, Prittee and Joy from Point of the Mountain in Salt Lake City greeted me and asked me some questions about my flight and the site in general before they had to leave for the evening. They were touring with their paragliders only, but had an empty trailer for some reason. Motorcycles at their hotel...?</t>
  </si>
  <si>
    <t>Shawn Lucke, James Fieser</t>
  </si>
  <si>
    <t>Wind had just shifted to east within the past 10 minutes after sun went below clouds, consistent with cycles of weakness in east direction</t>
  </si>
  <si>
    <t>Mountin, crosswind, solid</t>
  </si>
  <si>
    <t>Sink Ride</t>
  </si>
  <si>
    <t>Strong sink throughout flight coming off lee side of east ridge from south launch</t>
  </si>
  <si>
    <t>Solid, strong dive to penetrate gradient</t>
  </si>
  <si>
    <t>SE</t>
  </si>
  <si>
    <t>10-step run-out with weak flare</t>
  </si>
  <si>
    <t>G:\Kevin\Sports\Flying\Hang_Gliding\Pictures_and_Videos\2021,10,19</t>
  </si>
  <si>
    <t>IMG_0727</t>
  </si>
  <si>
    <t>Keys, wallet, mask, sunglasses</t>
  </si>
  <si>
    <t>James Fieser, Shawn Lucke, Dmitry</t>
  </si>
  <si>
    <t>Shortest distance flown from launch to landing at Blanchard to date, shortest time duration mountain launch flight to date, strongest sink experienced to date</t>
  </si>
  <si>
    <t>First time landed in Blanchard bail-out field in a while</t>
  </si>
  <si>
    <t>Wind coming east over ridge to left of south launch, causing strong sink</t>
  </si>
  <si>
    <t>Crosswind launch, stall prevention in sink by pulling control bar in, stall recovery in sink, bail-out landing field selection, bail-out</t>
  </si>
  <si>
    <t>Stall recovery, stall preventative pull-in</t>
  </si>
  <si>
    <t>Do not launch in crosswind when wind is coming from direction of ridge, burm, etc. which can cause enough sink to push into tree tops or prevent from making landing zone. Be patient enough for correct conditions for both a safe launch and safe flight to landing field, or else responsibly pack glider up and leave launch site.</t>
  </si>
  <si>
    <t>Spot landing attempt aborted when realized in flight that I would need to land in bail-out landing field</t>
  </si>
  <si>
    <t>Light wind</t>
  </si>
  <si>
    <t>Sled Ride</t>
  </si>
  <si>
    <t>Light air</t>
  </si>
  <si>
    <t>Rectangular, very short base leg</t>
  </si>
  <si>
    <t>Wake field. north side</t>
  </si>
  <si>
    <t>Wet ground</t>
  </si>
  <si>
    <t>3-step run-out with medium strength flare</t>
  </si>
  <si>
    <t>G:\Kevin\Sports\Flying\Hang_Gliding\Pictures_and_Videos\2021,11,16</t>
  </si>
  <si>
    <t>IMG_1269</t>
  </si>
  <si>
    <t>Hike from LZ to Oyster Dome Trailhead, hike up to Samish Overlook</t>
  </si>
  <si>
    <t>First wet landing in puddly Blanchard LZ</t>
  </si>
  <si>
    <t>Flooded landing zone</t>
  </si>
  <si>
    <t>Alternate routing/planning for launch/flight/retrieve</t>
  </si>
  <si>
    <t>Check road closures if conditions are marginal before driving to site</t>
  </si>
  <si>
    <t>Had to drive straight up to launch since there was flooding on Chuckanut Drive south of LZ preventing access to LZ from southern I-5 exit roadways</t>
  </si>
  <si>
    <t>Smooth 8 mph W wind</t>
  </si>
  <si>
    <t>Smooth, light ridgelift</t>
  </si>
  <si>
    <t>Flare with no steps</t>
  </si>
  <si>
    <t>Keys, wallet, phone</t>
  </si>
  <si>
    <t>Gatorade bottle, water bottle, granola bar</t>
  </si>
  <si>
    <t>Lennard Baron, Eric Ollikainen, Larry Jorgensen, Tina Jorgensen,  James Feiser, Shawn Lucke, Andre, Jeremy, Paul Brown, Aaron Rinn</t>
  </si>
  <si>
    <t>First flight of 2022 Season!</t>
  </si>
  <si>
    <t>First set-up/flight of season</t>
  </si>
  <si>
    <t>Pneumatic tires slightly under desired inflation, missing batting gloves from harness bag</t>
  </si>
  <si>
    <t>Short/steep ramp launch, Ridgelift Searching, determination to land with remaining altitude, soaring bird observation for lift lines</t>
  </si>
  <si>
    <t>Figure 8's</t>
  </si>
  <si>
    <t>Knee is ok to launch and land on in current physical state, basic ridge soaring, launching, and landing techniques retained from last season</t>
  </si>
  <si>
    <t>Smooth, stronger ridgelift than earlier flight, other pilots in the sky</t>
  </si>
  <si>
    <t>Box</t>
  </si>
  <si>
    <t>Too high on final, strong dive to kill altitude</t>
  </si>
  <si>
    <t>Almost no wind, nearly dead sock</t>
  </si>
  <si>
    <t>No flare, runout near south edge of landing area / take-down area</t>
  </si>
  <si>
    <t>Water bottle, granola bar</t>
  </si>
  <si>
    <t>Lennard Baron, Andre, others</t>
  </si>
  <si>
    <t>Lennard Baron, Kevin Baron</t>
  </si>
  <si>
    <t>First solo launch from Dog Mountain!</t>
  </si>
  <si>
    <t>First solo judgment of launch conditions at Dog Mountain launch site</t>
  </si>
  <si>
    <t>Short/steep ramp launch, Ridgelift Searching, ridge soaring, min-sink turning, soaring bird observation for lift lines, near-stalls, stall recovery, altitude burning, climbing from intentionally lower spot on mountain, increased zip-up in harness</t>
  </si>
  <si>
    <t>Figure 8's. 360's, stall recoveries, stall preventative pull-in, crabbing over launch</t>
  </si>
  <si>
    <t>Perform stalls or near stalls only with more than 300 feet of clearance from trees, near-stalls were attempted and exited too low, even in rising air, for general safety, even if no incidence occurred in this flight; fly downwind leg longer when beginning landing pattern at such a high altitude, flare hard when coming to edge of landing field with excess speed (flare was omitted from landing because of illogical instinct not to gain any more of the altitude I had just burned off with a fast dive on final)</t>
  </si>
  <si>
    <t>Smooth 6 mph NW wind</t>
  </si>
  <si>
    <t>Medium strength flare, slight runout</t>
  </si>
  <si>
    <t>G:\Kevin\Sports\Flying\Hang_Gliding\Pictures_and_Videos\2022,06,12</t>
  </si>
  <si>
    <t>IMG_2856</t>
  </si>
  <si>
    <t>Right base tube / down tube connecting bracket starting to crack</t>
  </si>
  <si>
    <t>Wind cycling between S, SSE, and SSW</t>
  </si>
  <si>
    <t>Mountian, Nose popped on launch</t>
  </si>
  <si>
    <t>Soaring</t>
  </si>
  <si>
    <t>Ridgelift available off south faces of mountain</t>
  </si>
  <si>
    <t>Rising air near landing field, needed to pull down tubes in to kill altitude</t>
  </si>
  <si>
    <t>G:\Kevin\Sports\Flying\Hang_Gliding\Pictures_and_Videos\2022,06,14</t>
  </si>
  <si>
    <t>IMG_2860</t>
  </si>
  <si>
    <t>Multiple paraglider pilots, one paraglider pilot on South Launch</t>
  </si>
  <si>
    <t>360s, slow S turns to keep rising in ridgelift</t>
  </si>
  <si>
    <t>Nose popped on launch</t>
  </si>
  <si>
    <t>Cliff Schmitt</t>
  </si>
  <si>
    <t>Between The Rocks</t>
  </si>
  <si>
    <t>Slowly cycling conditions, waited 10-15 minutes for appropriate cycle with wind coming up at all wind indicators on and below launch</t>
  </si>
  <si>
    <t>S turns to kill altitude before entering approach pattern</t>
  </si>
  <si>
    <t>Soccer Field Landing Zone</t>
  </si>
  <si>
    <t>Almost no wind</t>
  </si>
  <si>
    <t>Chelan Falls</t>
  </si>
  <si>
    <t>G:\Kevin\Sports\Flying\Hang_Gliding\Pictures_and_Videos\2022,07,06</t>
  </si>
  <si>
    <t>IMG_2917</t>
  </si>
  <si>
    <t>Lennard Baron, Cliff Schmitt</t>
  </si>
  <si>
    <t>Paraglider pilot</t>
  </si>
  <si>
    <t>Toyota Tundra</t>
  </si>
  <si>
    <t>Betsy Baron</t>
  </si>
  <si>
    <t>First launch Between The Rocks</t>
  </si>
  <si>
    <t>First launch Between The Rocks, first flight at Chelan in about one year</t>
  </si>
  <si>
    <t>360s, S turns</t>
  </si>
  <si>
    <t>Flare with runout</t>
  </si>
  <si>
    <t>Lakeside Launch</t>
  </si>
  <si>
    <t>Smooth 7 mph NW wind</t>
  </si>
  <si>
    <t>Smooth, with some rising air</t>
  </si>
  <si>
    <t>Apparent sink in landing field just before landing</t>
  </si>
  <si>
    <t>Early flare, strong flare, rose to 8 ft above ground before dropping down at medium speed, dropping wing lightly to the left</t>
  </si>
  <si>
    <t>Lennard Baron, Cliff Schmitt, Jeff Beck, Eric Ollikainen, Nat Mote</t>
  </si>
  <si>
    <t>First launch Lakeside</t>
  </si>
  <si>
    <t>Shallow grade launch, glider control in rougher air, strong flare</t>
  </si>
  <si>
    <t>Use airspeed to flare, not altitude</t>
  </si>
  <si>
    <t>Flared early, because of sudden drop in the landing zone a few feet above the ground, rather than because of air speed</t>
  </si>
  <si>
    <t>Mountain, did not call "Clear"</t>
  </si>
  <si>
    <t>G:\Kevin\Sports\Flying\Hang_Gliding\Pictures_and_Videos\2022,07,31</t>
  </si>
  <si>
    <t>IMG_3008</t>
  </si>
  <si>
    <t>On Friday, 7/29/2022, made first no-fly decision based on no-wind conditions at launch</t>
  </si>
  <si>
    <t>Strong flare</t>
  </si>
  <si>
    <t>Call "Clear," even when nobody is around</t>
  </si>
  <si>
    <t>Should have called "Clear" before launch, even though nobody was around me at launch, solid landing flare</t>
  </si>
  <si>
    <t>Cycling wind up S launch</t>
  </si>
  <si>
    <t>Mountain, nose raised slightly</t>
  </si>
  <si>
    <t>Keys, wallet, glider checklist</t>
  </si>
  <si>
    <t>Tall Tim, Ryan (paraglider pilot), multiple other paraglider pilots</t>
  </si>
  <si>
    <t>Other other paraglider pilots</t>
  </si>
  <si>
    <t>First time using both memory-based and written preflight safety checks</t>
  </si>
  <si>
    <t>First time using written preflight safety check in a while</t>
  </si>
  <si>
    <t>Strong gradient penetration, strong flare</t>
  </si>
  <si>
    <t>Keep nose down while launching</t>
  </si>
  <si>
    <t>Could have kept nose down slightly during launch, solid landing flare; one paraglider pilot got his wing stuck in power lines about 0.5 miles south of LZ on Chuckanut drive; I responded to the scene with paraglider pilot Ryan after it was announced on radio; Pilot was ok; Edison Fire Department responded to scene</t>
  </si>
  <si>
    <t>Smooth 6 mph NW wind with W cycles</t>
  </si>
  <si>
    <t>Solid, strong dive to penetrate gradient with no wind at LZ</t>
  </si>
  <si>
    <t>Rounded out too low, had to flare with extra air speed and run out that extra speed</t>
  </si>
  <si>
    <t>G:\Kevin\Sports\Flying\Hang_Gliding\Pictures_and_Videos\2022,08,16</t>
  </si>
  <si>
    <t>IMG_3059</t>
  </si>
  <si>
    <t>Two paraglider pilots</t>
  </si>
  <si>
    <t>Tape which covers and prevents further sail wear was worn itself on undersurface about halfway out on wing from nose near leading edge, especially on right wing; both wings retaped to prevent further wear and to keep airfoil; hockey tape on left control frame rear wire at connection point with bracket came off, exposing frayed non-functioning end of wire; duct taped to prevent exposed fraying wire from damaging other equipment, particularly sail material</t>
  </si>
  <si>
    <t>Strong gradient penetration, no wind landing with run-out</t>
  </si>
  <si>
    <t>Round out higher in no wind landing conditions to let glider fly out its extra speed</t>
  </si>
  <si>
    <t>Cycling wind up W launch</t>
  </si>
  <si>
    <t>Prolonged Sled Ride with 4 turns</t>
  </si>
  <si>
    <t>Solid, slower dive than usual, still with with enough speed to penetrate gradient</t>
  </si>
  <si>
    <t>Solid, good round-out height of 5-10 ft, good air speed on flare, strong flare with no runout, wing slightly off level on flare with left wing slightly higher than right wing</t>
  </si>
  <si>
    <t>G:\Kevin\Sports\Flying\Hang_Gliding\Pictures_and_Videos\2022,08,25</t>
  </si>
  <si>
    <t>IMG_3090</t>
  </si>
  <si>
    <t>Keys, wallet, hockey jersey, glider checklist</t>
  </si>
  <si>
    <t>P2 paraglider pilot who was there with her parents</t>
  </si>
  <si>
    <t>In watching video, phone camera angle was slightly low; raise with duct tape for next flight</t>
  </si>
  <si>
    <t>Ridgelift searching, no wind landing with no runout, slower approach speed, round-out altitude precision</t>
  </si>
  <si>
    <t>S turns</t>
  </si>
  <si>
    <t>5-10 ft round-out altitude, waiting for slow enough airspeed, and strong flare will work in no wind landing conditions</t>
  </si>
  <si>
    <t>Bike tires getting slightly flat; pump up before next retrieve process.</t>
  </si>
  <si>
    <t>Mountain, ok, nose raised slightly during launch</t>
  </si>
  <si>
    <t>Somewhat turbulent, smooth lift between mountain and LZ, which helped me to reach LZ with enough altitude to attempt usual approach pattern for WNW wind direction</t>
  </si>
  <si>
    <t>Arrived at LZ with less altitude than usual, used somewhat slower dive to keep altitude before final appreoach, then increased speed to penetrate bottom of gradient</t>
  </si>
  <si>
    <t>Gentle breeze (8 mph) WNW with very slight turbulence, perhaps as rotor from large willow trees west of LZ</t>
  </si>
  <si>
    <t>Low groundspeed, proper amount of air speed, strong flare, level wings on flare, rose up 1 ft on flare, no-step landing</t>
  </si>
  <si>
    <t>G:\Kevin\Sports\Flying\Hang_Gliding\Pictures_and_Videos\2022,08,28</t>
  </si>
  <si>
    <t>IMG_3094</t>
  </si>
  <si>
    <t>Paraglider pilot with black wing at launch, who landed after me, another pilot kiting in LZ</t>
  </si>
  <si>
    <t>One of best camera angles for flight recording</t>
  </si>
  <si>
    <t>First experience of turbulence at Blanchard in a while</t>
  </si>
  <si>
    <t>Skid plate coming off harness as I walked glider over to launch; reattached Velcro to harness; need to re-duct-tape skid plate</t>
  </si>
  <si>
    <t>Turbulence control, crabbing, approach plan adjustment in-flight with given altitude, strong flare</t>
  </si>
  <si>
    <t>One half of an S turn off launch to look for lift on NW side of mountain</t>
  </si>
  <si>
    <t>Keep nose down while launching in ~8 mph conditions</t>
  </si>
  <si>
    <t>Bike tires pumped up before trip</t>
  </si>
  <si>
    <t>Dead, no wind, single cycle came up West and South Launches simultaneously</t>
  </si>
  <si>
    <t>Smooth air with some lift on the way to LZ</t>
  </si>
  <si>
    <t>Observed dead sock, no wind at LZ, chose incorrect direction to land</t>
  </si>
  <si>
    <t>3 mph N wind picked up from 0 mph during approach, somewhat turbulent air</t>
  </si>
  <si>
    <t>Too fast, downwind, run-out, strong flare with slight effect on glider</t>
  </si>
  <si>
    <t>G:\Kevin\Sports\Flying\Hang_Gliding\Pictures_and_Videos\2022,09,04</t>
  </si>
  <si>
    <t>IMG_3126</t>
  </si>
  <si>
    <t>Russ Gelfan, Kurt Herzog</t>
  </si>
  <si>
    <t>James Feiser, Cliff Schmitt, Kevin (paraglider pilot), another paraglider pilot at LZ</t>
  </si>
  <si>
    <t>Crabbing, pilot avoidance at mountain, pilot avoidance at LZ, patient hang waiting for / observing favorable launch conditions, launch switching, launch safety ambassadorship to wuffos, post landing safety evaluation, downwind landing</t>
  </si>
  <si>
    <t>Pulling in to separate from Russ by getting to LZ faster while he stayed in air</t>
  </si>
  <si>
    <t xml:space="preserve">Stay in one spot and check for clear sky around LZ or for other landing pilots before moving in the landing field; use the hang of the wind sock and other indicators like the trees and glider ground speed in different directions to more accurately predict ground level LZ wind direction, even when sock is dead at LZ, rather than prevailing wind direction in the area throughout the day, since that may not be accurate for the present moment; begin to trust my own instincts more for when to launch, as opposed to the word of more experienced pilots, but still listen </t>
  </si>
  <si>
    <t>At launch, Kurt was more ready to launch than I was, so I said that given the winds blowing out of the East earlier, I would prefer to see a more experienced pilot launch before I launched; Kurt said, sooner rather than later, launched, got above launch, and then the wind all died, until one cycle 20 minutes later while Kurt stayed up for about 1 hour; at LZ, Russ came in behind me and to the right, about 35 yards away, as I was running my glider over to the take-down area, just crossing the driveway.</t>
  </si>
  <si>
    <t>Prolonged Sled Ride with several turns</t>
  </si>
  <si>
    <t>Somewhat rowdy air, with pockets of lift and pockets of sink</t>
  </si>
  <si>
    <t>Solid, medium strength dive to balance penetrating gradient with retaining altitude for final approach, good round-out altitude</t>
  </si>
  <si>
    <t>10 mph winds from WNW, somewhat turbulent air in wind shadow of large willow trees</t>
  </si>
  <si>
    <t>G:\Kevin\Sports\Flying\Hang_Gliding\Pictures_and_Videos\2022,09,08</t>
  </si>
  <si>
    <t>IMG_3141</t>
  </si>
  <si>
    <t>James Feiser</t>
  </si>
  <si>
    <t>First time not complete sled ride at Blanchard in a number of flights; happy with that</t>
  </si>
  <si>
    <t xml:space="preserve">Turbulence control, ridgelift searching, crabbing, strong wind landing </t>
  </si>
  <si>
    <t>S-turns</t>
  </si>
  <si>
    <t>Keep nose down while launching in ~8 mph conditions; turn immediately when experiencing lift rather than fly through it to maybe find more and come back to it afterwards</t>
  </si>
  <si>
    <t>Missed forecasted 12:30 pm - 1:30 pm instability window ideal for climbing, but was still able to find some lift, especially on WNW ridge that an RC pilot had pointed out to me before flight</t>
  </si>
  <si>
    <t>Light cycling wind up W launch</t>
  </si>
  <si>
    <t>Nose raised a significant amount, decreasing airspeed, full use of launch length</t>
  </si>
  <si>
    <t>Light air with pockets of lift and pockets of sink</t>
  </si>
  <si>
    <t>Solid, strong dive to penetrate gradient, good round-out altitude to kill off rest of glider speed</t>
  </si>
  <si>
    <t>Light NW wind with little turbulence</t>
  </si>
  <si>
    <t>Medium strength flare, pushing slightly forward rather than up as much as possible, slow/medium air speed at a few feet off the ground, good timing</t>
  </si>
  <si>
    <t>G:\Kevin\Sports\Flying\Hang_Gliding\Pictures_and_Videos\2022,09,13</t>
  </si>
  <si>
    <t>IMG_3152</t>
  </si>
  <si>
    <t>James Feiser, Casey (paraglider pilot), Kevin (paraglider pilot)</t>
  </si>
  <si>
    <t>Toyota 4Runner, Casey's Totota Rav4</t>
  </si>
  <si>
    <t>Casey</t>
  </si>
  <si>
    <t>Casey's Toyota Rav4</t>
  </si>
  <si>
    <t>First time getting a rid back up the hill in a while</t>
  </si>
  <si>
    <t>Skid plate coming off of Velcro; needs to be fixed somewhat soon</t>
  </si>
  <si>
    <t>Full launch length used, light wind landing, politely asking paraglider pilots on launch to cut them to launch</t>
  </si>
  <si>
    <t>Keep nose further down while launching in ~6 mph conditions, flare more upward on landing</t>
  </si>
  <si>
    <t>Paid Casey $5 with a birthday cake mini Dipps bar</t>
  </si>
  <si>
    <t>Saddle Mountain</t>
  </si>
  <si>
    <t>Main Launch</t>
  </si>
  <si>
    <t>Steady wind coming up face of ridge</t>
  </si>
  <si>
    <t>Slow Nose Raise, Mountain Ridge, dip after launch</t>
  </si>
  <si>
    <t>Mattawa</t>
  </si>
  <si>
    <t>Grant</t>
  </si>
  <si>
    <t>Weak soaring with 5 passes on ridge without getting above launch</t>
  </si>
  <si>
    <t>Some pockets of ridgelift, smooth air</t>
  </si>
  <si>
    <t>Came in with barely enough altitude to make comfortable approach, medium-strong dive through approach to balance altitude on start of final and gradient penetration</t>
  </si>
  <si>
    <t>Beverly Dunes ORV Park</t>
  </si>
  <si>
    <t>Steady strong east wind with ORVs'/dirtbike' dust indicating wind direction</t>
  </si>
  <si>
    <t>G:\Kevin\Sports\Flying\Hang_Gliding\Pictures_and_Videos\2022,10,16</t>
  </si>
  <si>
    <t>IMG_3260</t>
  </si>
  <si>
    <t>Ron Barbera, Brandon Holt</t>
  </si>
  <si>
    <t>Keys, wallet, glider checklist, black fuzzy sweater</t>
  </si>
  <si>
    <t>Ron Barbera, Brandon Holt (Seattle H3 pilot)</t>
  </si>
  <si>
    <t>James Feiser, Stas Zee, ~10 paraglider pilots</t>
  </si>
  <si>
    <t>Ron's white Toyota Tacoma</t>
  </si>
  <si>
    <t>Ron Barbera</t>
  </si>
  <si>
    <t>First time flying at Saddle Mountain, first time landing in ORV park, first time ridge flying</t>
  </si>
  <si>
    <t>First time winessing hang gliding top landing, first time using new glider bag from Dad's old Dream</t>
  </si>
  <si>
    <t>First time flown with variometer, radio, in quite a while</t>
  </si>
  <si>
    <t>New glider bag from Dad's old Dream has fraying inside near zipper, nose cone had dust spot on it from whacking after landing when moving out of LZ to takedown area near parking lot</t>
  </si>
  <si>
    <t>Shallow grade launch, ridge soaring on an actual ridge, new site grasping, new site inspection, variometer use, radio communication, LZ searching from air. flight plan for new site, landing plan for new site, preparation for top landing conditions, LZ wind direction evaluation for new site using different observational options, ground control</t>
  </si>
  <si>
    <t>180s while searching for lift along ridge</t>
  </si>
  <si>
    <t>I thought that my variometer working meant that I had been stupid and not tried the battteries last time I had tried to use the vario, but according to note from 9/1/2021, batteries were tested in variometer and in another device and were only not working in vario. Not sure what the issue was then, but it worked for this flight and was helpful for finding pockets of lift coming up the ridge; Always unclip after landing, to avoid going dead bug if glider flips in wind; When walking glider in strong wind, do not lift tail high enough to catch wind: crab walk sideways or point nose toward wind to avoid that possibility</t>
  </si>
  <si>
    <t>Ron and Brandon both noticed that the time I launched happened to be a weaker lifting time of the morning, compared to when they launched, resulting in them getting up and getting to top land and me sinking out after five passes along the ridge; Long drive to site, longish drive to top; difficult solo retrieve if that is option, somewhat inconvenient retrieve with multiple vehicles, but cool site with good topography and weather patterns for potentially really good flying days</t>
  </si>
  <si>
    <t>Total Flights</t>
  </si>
  <si>
    <t>Total Tandem Flights</t>
  </si>
  <si>
    <t>Total High Altitude Solo Flights</t>
  </si>
  <si>
    <t>Total Low Altitude Solo Flights</t>
  </si>
  <si>
    <t>Total Flights Countable Toward USHPA Rating</t>
  </si>
  <si>
    <t>Total High Altitude Solo Flights With No Instructor/Sponsor</t>
  </si>
  <si>
    <t>Total Unique Days Flown</t>
  </si>
  <si>
    <t>Total Unique Sites Flown</t>
  </si>
  <si>
    <t>Total Air Time</t>
  </si>
  <si>
    <t>Total Solo Air Time</t>
  </si>
  <si>
    <t>Total Launch-to-Landing Distance Flown (miles)</t>
  </si>
  <si>
    <t>Total Track Distance Flown (miles)</t>
  </si>
  <si>
    <t>Total Cross Country Distance Flown (miles)</t>
  </si>
  <si>
    <t>Total Net Elevation Drop (ft)</t>
  </si>
  <si>
    <t>Average Net Sink Rate (ft/min)</t>
  </si>
  <si>
    <t>USHPA H-3 Rating Requirements</t>
  </si>
  <si>
    <t>Requirement</t>
  </si>
  <si>
    <t>Needed</t>
  </si>
  <si>
    <t>Attained To Date</t>
  </si>
  <si>
    <t>Requirement Met?</t>
  </si>
  <si>
    <t>Deficit</t>
  </si>
  <si>
    <t>Flying Days</t>
  </si>
  <si>
    <t>Flights</t>
  </si>
  <si>
    <t>Solo Airtime Hours</t>
  </si>
  <si>
    <t>Shortest Average Distance From Spot in 3 Consective Spot Landings</t>
  </si>
  <si>
    <t>H-3 Knowledge Test Passed</t>
  </si>
  <si>
    <t>Data Type Color Key</t>
  </si>
  <si>
    <t>Logging Metadata</t>
  </si>
  <si>
    <t>Launch</t>
  </si>
  <si>
    <t>Landing</t>
  </si>
  <si>
    <t>In-flight</t>
  </si>
  <si>
    <t>In-flight Metadata</t>
  </si>
  <si>
    <t>People</t>
  </si>
  <si>
    <t>Approach</t>
  </si>
  <si>
    <t>Standard Equipment</t>
  </si>
  <si>
    <t>Equipment Metadata</t>
  </si>
  <si>
    <t>Cargo</t>
  </si>
  <si>
    <t>Miscellaneous</t>
  </si>
  <si>
    <t>Commentary</t>
  </si>
  <si>
    <t>Launch Elevation Variometric Reading Average</t>
  </si>
  <si>
    <t>Elevation</t>
  </si>
  <si>
    <t>Landing Site Elevation Variometric Reading Average</t>
  </si>
  <si>
    <t>Hang Glider Equipment Maintenance Logbook</t>
  </si>
  <si>
    <t>Entry Number</t>
  </si>
  <si>
    <t>Equipment Type (Glider / Harness / Helmet / Radio / Sound Equipment / Glider Rack / Checklist)</t>
  </si>
  <si>
    <t>Equipment</t>
  </si>
  <si>
    <t>Entry Type (Diagnosis / Repair / Part Replacement / Damage / Part/Piece Loss)</t>
  </si>
  <si>
    <t>Date (mm/dd/yyyy (mm/yyyy))</t>
  </si>
  <si>
    <t>Damaged Parts/Pieces</t>
  </si>
  <si>
    <t>Missing Parts/Pieces</t>
  </si>
  <si>
    <t xml:space="preserve">Parts/Pieces Needing Upgrade </t>
  </si>
  <si>
    <t>Diagnosis</t>
  </si>
  <si>
    <t>Parts/Pieces Repaired</t>
  </si>
  <si>
    <t>Parts/Pieces Replaced</t>
  </si>
  <si>
    <t>Maintenance Performed</t>
  </si>
  <si>
    <t>Notes</t>
  </si>
  <si>
    <t>Parts/Pieces/Material/Equipment Needed Based On This Entry</t>
  </si>
  <si>
    <t>Maintenance Needed Based On This Entry</t>
  </si>
  <si>
    <t>Cumulative Parts/Pieces/Equipment Needed</t>
  </si>
  <si>
    <t>Cumulative Maintenance Needed</t>
  </si>
  <si>
    <t>Harness</t>
  </si>
  <si>
    <t>Hook knife</t>
  </si>
  <si>
    <t>Hook Knife</t>
  </si>
  <si>
    <r>
      <rPr>
        <rFont val="Arial"/>
        <color theme="1"/>
      </rPr>
      <t xml:space="preserve">Current hook knife </t>
    </r>
    <r>
      <rPr>
        <rFont val="Arial"/>
        <i/>
        <color theme="1"/>
      </rPr>
      <t>may</t>
    </r>
    <r>
      <rPr>
        <rFont val="Arial"/>
        <color theme="1"/>
      </rPr>
      <t xml:space="preserve"> cut through hang cord / safety cord if needed, more likely will not be able to quickly enough</t>
    </r>
  </si>
  <si>
    <t>Upgrade recommedation from Vincent Crow before sponsoring me to launch off of Dog Mountain</t>
  </si>
  <si>
    <t>Untying current hook knife from harness, tying new hook knife to harness, Velcroing new hook knife, reVelcroing hook knife attachment Velcro in hook knife pocket on harness, setting hook knife cord, tucking hook knife into hook knife pocket on harness</t>
  </si>
  <si>
    <t>Glider</t>
  </si>
  <si>
    <t>Trailing edge batten security cords</t>
  </si>
  <si>
    <t>Glider performance and batten security would be improved by installing non-bungie trailing edge batten security cords</t>
  </si>
  <si>
    <t>~25' of ~1/8 " width non-bungie high-strength UV-resistant polyester cord</t>
  </si>
  <si>
    <t>Cutting new cord to approximate (over) length needed for each batten security cord, cutting current cords, removing current cords, removing current pull strings from current cords, placing current pull strings on new cords, tying new cords onto eyelets, checking batten tension / ease of cord set-up</t>
  </si>
</sst>
</file>

<file path=xl/styles.xml><?xml version="1.0" encoding="utf-8"?>
<styleSheet xmlns="http://schemas.openxmlformats.org/spreadsheetml/2006/main" xmlns:x14ac="http://schemas.microsoft.com/office/spreadsheetml/2009/9/ac" xmlns:mc="http://schemas.openxmlformats.org/markup-compatibility/2006">
  <numFmts count="17">
    <numFmt numFmtId="164" formatCode="ddd&quot;, &quot;mm&quot;/&quot;dd&quot;/&quot;yyyy"/>
    <numFmt numFmtId="165" formatCode="h:mm am/pm"/>
    <numFmt numFmtId="166" formatCode="h&quot; hours, &quot;m&quot; minutes&quot;"/>
    <numFmt numFmtId="167" formatCode="h&quot;:&quot;mm&quot;:&quot;ss&quot; &quot;am/pm"/>
    <numFmt numFmtId="168" formatCode="h&quot; hours, &quot;m&quot; minutes, &quot;s&quot; seconds&quot;"/>
    <numFmt numFmtId="169" formatCode="0 &quot;mph&quot;"/>
    <numFmt numFmtId="170" formatCode="#,##0 ft"/>
    <numFmt numFmtId="171" formatCode="0.0## &quot;miles&quot;"/>
    <numFmt numFmtId="172" formatCode="0.0 &quot;ft&quot;"/>
    <numFmt numFmtId="173" formatCode="0.0 &quot;ft/min&quot;"/>
    <numFmt numFmtId="174" formatCode="0.000 &quot;miles&quot;"/>
    <numFmt numFmtId="175" formatCode="#,### ft"/>
    <numFmt numFmtId="176" formatCode="###.000"/>
    <numFmt numFmtId="177" formatCode="0.0 &quot;feet&quot;"/>
    <numFmt numFmtId="178" formatCode="0,000 ft"/>
    <numFmt numFmtId="179" formatCode="0 &quot;ft&quot;"/>
    <numFmt numFmtId="180" formatCode="m/yyyy"/>
  </numFmts>
  <fonts count="16">
    <font>
      <sz val="10.0"/>
      <color rgb="FF000000"/>
      <name val="Arial"/>
      <scheme val="minor"/>
    </font>
    <font>
      <b/>
      <sz val="12.0"/>
      <color theme="1"/>
      <name val="Arial"/>
      <scheme val="minor"/>
    </font>
    <font>
      <color theme="1"/>
      <name val="Arial"/>
      <scheme val="minor"/>
    </font>
    <font>
      <color theme="1"/>
      <name val="Arial"/>
    </font>
    <font>
      <b/>
      <color rgb="FFFFFFFF"/>
      <name val="Arial"/>
      <scheme val="minor"/>
    </font>
    <font>
      <b/>
      <color theme="1"/>
      <name val="Arial"/>
      <scheme val="minor"/>
    </font>
    <font>
      <b/>
      <color rgb="FFFFFFFF"/>
      <name val="Arial"/>
    </font>
    <font>
      <b/>
      <color theme="1"/>
      <name val="Arial"/>
    </font>
    <font>
      <color rgb="FF000000"/>
      <name val="Arial"/>
      <scheme val="minor"/>
    </font>
    <font>
      <color rgb="FF000000"/>
      <name val="Arial"/>
    </font>
    <font>
      <u/>
      <color rgb="FF1155CC"/>
    </font>
    <font>
      <color rgb="FF000000"/>
      <name val="Roboto"/>
    </font>
    <font>
      <color rgb="FF000000"/>
      <name val="Inherit"/>
    </font>
    <font>
      <sz val="10.0"/>
      <color theme="1"/>
      <name val="Arial"/>
      <scheme val="minor"/>
    </font>
    <font>
      <color rgb="FF3C4043"/>
      <name val="Arial"/>
      <scheme val="minor"/>
    </font>
    <font>
      <color rgb="FFFFFFFF"/>
      <name val="Arial"/>
      <scheme val="minor"/>
    </font>
  </fonts>
  <fills count="16">
    <fill>
      <patternFill patternType="none"/>
    </fill>
    <fill>
      <patternFill patternType="lightGray"/>
    </fill>
    <fill>
      <patternFill patternType="solid">
        <fgColor rgb="FF000000"/>
        <bgColor rgb="FF000000"/>
      </patternFill>
    </fill>
    <fill>
      <patternFill patternType="solid">
        <fgColor rgb="FF00FF00"/>
        <bgColor rgb="FF00FF00"/>
      </patternFill>
    </fill>
    <fill>
      <patternFill patternType="solid">
        <fgColor rgb="FFFF0000"/>
        <bgColor rgb="FFFF0000"/>
      </patternFill>
    </fill>
    <fill>
      <patternFill patternType="solid">
        <fgColor rgb="FF00FFFF"/>
        <bgColor rgb="FF00FFFF"/>
      </patternFill>
    </fill>
    <fill>
      <patternFill patternType="solid">
        <fgColor rgb="FF4A86E8"/>
        <bgColor rgb="FF4A86E8"/>
      </patternFill>
    </fill>
    <fill>
      <patternFill patternType="solid">
        <fgColor rgb="FFFF9900"/>
        <bgColor rgb="FFFF9900"/>
      </patternFill>
    </fill>
    <fill>
      <patternFill patternType="solid">
        <fgColor rgb="FF9900FF"/>
        <bgColor rgb="FF9900FF"/>
      </patternFill>
    </fill>
    <fill>
      <patternFill patternType="solid">
        <fgColor rgb="FFCCCCCC"/>
        <bgColor rgb="FFCCCCCC"/>
      </patternFill>
    </fill>
    <fill>
      <patternFill patternType="solid">
        <fgColor rgb="FFEFEFEF"/>
        <bgColor rgb="FFEFEFEF"/>
      </patternFill>
    </fill>
    <fill>
      <patternFill patternType="solid">
        <fgColor rgb="FF666666"/>
        <bgColor rgb="FF666666"/>
      </patternFill>
    </fill>
    <fill>
      <patternFill patternType="solid">
        <fgColor rgb="FFFFBEDE"/>
        <bgColor rgb="FFFFBEDE"/>
      </patternFill>
    </fill>
    <fill>
      <patternFill patternType="solid">
        <fgColor rgb="FFFFFF00"/>
        <bgColor rgb="FFFFFF00"/>
      </patternFill>
    </fill>
    <fill>
      <patternFill patternType="solid">
        <fgColor rgb="FFFFFFFF"/>
        <bgColor rgb="FFFFFFFF"/>
      </patternFill>
    </fill>
    <fill>
      <patternFill patternType="solid">
        <fgColor rgb="FF3C78D8"/>
        <bgColor rgb="FF3C78D8"/>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FFFFFF"/>
      </left>
      <right style="thin">
        <color rgb="FF000000"/>
      </right>
      <top style="thin">
        <color rgb="FF000000"/>
      </top>
      <bottom style="thin">
        <color rgb="FF000000"/>
      </bottom>
    </border>
    <border>
      <bottom style="thin">
        <color rgb="FF000000"/>
      </bottom>
    </border>
    <border>
      <top style="thin">
        <color rgb="FF000000"/>
      </top>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164" xfId="0" applyBorder="1" applyFont="1" applyNumberFormat="1"/>
    <xf borderId="2" fillId="0" fontId="2" numFmtId="0" xfId="0" applyBorder="1" applyFont="1"/>
    <xf borderId="2" fillId="0" fontId="2" numFmtId="165" xfId="0" applyBorder="1" applyFont="1" applyNumberFormat="1"/>
    <xf borderId="2" fillId="0" fontId="2" numFmtId="166" xfId="0" applyBorder="1" applyFont="1" applyNumberFormat="1"/>
    <xf borderId="2" fillId="0" fontId="3" numFmtId="0" xfId="0" applyAlignment="1" applyBorder="1" applyFont="1">
      <alignment vertical="bottom"/>
    </xf>
    <xf borderId="3" fillId="0" fontId="2" numFmtId="0" xfId="0" applyBorder="1" applyFont="1"/>
    <xf borderId="4" fillId="2" fontId="4" numFmtId="0" xfId="0" applyAlignment="1" applyBorder="1" applyFill="1" applyFont="1">
      <alignment horizontal="center" readingOrder="0" shrinkToFit="0" wrapText="1"/>
    </xf>
    <xf borderId="4" fillId="3" fontId="5" numFmtId="0" xfId="0" applyAlignment="1" applyBorder="1" applyFill="1" applyFont="1">
      <alignment horizontal="center" readingOrder="0" shrinkToFit="0" wrapText="1"/>
    </xf>
    <xf borderId="4" fillId="4" fontId="4" numFmtId="0" xfId="0" applyAlignment="1" applyBorder="1" applyFill="1" applyFont="1">
      <alignment horizontal="center" readingOrder="0" shrinkToFit="0" wrapText="1"/>
    </xf>
    <xf borderId="4" fillId="5" fontId="5" numFmtId="0" xfId="0" applyAlignment="1" applyBorder="1" applyFill="1" applyFont="1">
      <alignment horizontal="center" readingOrder="0" shrinkToFit="0" wrapText="1"/>
    </xf>
    <xf borderId="4" fillId="6" fontId="4" numFmtId="0" xfId="0" applyAlignment="1" applyBorder="1" applyFill="1" applyFont="1">
      <alignment horizontal="center" readingOrder="0" shrinkToFit="0" wrapText="1"/>
    </xf>
    <xf borderId="4" fillId="6" fontId="6" numFmtId="0" xfId="0" applyAlignment="1" applyBorder="1" applyFont="1">
      <alignment horizontal="center" readingOrder="0" shrinkToFit="0" vertical="bottom" wrapText="1"/>
    </xf>
    <xf borderId="4" fillId="7" fontId="5" numFmtId="0" xfId="0" applyAlignment="1" applyBorder="1" applyFill="1" applyFont="1">
      <alignment horizontal="center" readingOrder="0" shrinkToFit="0" wrapText="1"/>
    </xf>
    <xf borderId="4" fillId="5" fontId="7" numFmtId="0" xfId="0" applyAlignment="1" applyBorder="1" applyFont="1">
      <alignment horizontal="center" shrinkToFit="0" vertical="bottom" wrapText="1"/>
    </xf>
    <xf borderId="4" fillId="8" fontId="4" numFmtId="0" xfId="0" applyAlignment="1" applyBorder="1" applyFill="1" applyFont="1">
      <alignment horizontal="center" readingOrder="0" shrinkToFit="0" wrapText="1"/>
    </xf>
    <xf borderId="5" fillId="2" fontId="4" numFmtId="0" xfId="0" applyAlignment="1" applyBorder="1" applyFont="1">
      <alignment horizontal="center" readingOrder="0" shrinkToFit="0" wrapText="1"/>
    </xf>
    <xf borderId="6" fillId="2" fontId="4" numFmtId="0" xfId="0" applyAlignment="1" applyBorder="1" applyFont="1">
      <alignment horizontal="center" readingOrder="0" shrinkToFit="0" wrapText="1"/>
    </xf>
    <xf borderId="4" fillId="9" fontId="7" numFmtId="0" xfId="0" applyAlignment="1" applyBorder="1" applyFill="1" applyFont="1">
      <alignment horizontal="center" readingOrder="0" shrinkToFit="0" vertical="bottom" wrapText="1"/>
    </xf>
    <xf borderId="4" fillId="9" fontId="7" numFmtId="0" xfId="0" applyAlignment="1" applyBorder="1" applyFont="1">
      <alignment horizontal="center" shrinkToFit="0" vertical="bottom" wrapText="1"/>
    </xf>
    <xf borderId="4" fillId="9" fontId="5" numFmtId="0" xfId="0" applyAlignment="1" applyBorder="1" applyFont="1">
      <alignment horizontal="center" readingOrder="0" shrinkToFit="0" wrapText="1"/>
    </xf>
    <xf borderId="4" fillId="10" fontId="5" numFmtId="0" xfId="0" applyAlignment="1" applyBorder="1" applyFill="1" applyFont="1">
      <alignment horizontal="center" readingOrder="0" shrinkToFit="0" wrapText="1"/>
    </xf>
    <xf borderId="4" fillId="11" fontId="4" numFmtId="0" xfId="0" applyAlignment="1" applyBorder="1" applyFill="1" applyFont="1">
      <alignment horizontal="center" readingOrder="0" shrinkToFit="0" wrapText="1"/>
    </xf>
    <xf borderId="4" fillId="12" fontId="5" numFmtId="0" xfId="0" applyAlignment="1" applyBorder="1" applyFill="1" applyFont="1">
      <alignment horizontal="center" readingOrder="0" shrinkToFit="0" wrapText="1"/>
    </xf>
    <xf borderId="4" fillId="13" fontId="5" numFmtId="0" xfId="0" applyAlignment="1" applyBorder="1" applyFill="1" applyFont="1">
      <alignment horizontal="center" readingOrder="0" shrinkToFit="0" wrapText="1"/>
    </xf>
    <xf borderId="4" fillId="0" fontId="2" numFmtId="0" xfId="0" applyAlignment="1" applyBorder="1" applyFont="1">
      <alignment horizontal="center" readingOrder="0" shrinkToFit="0" wrapText="1"/>
    </xf>
    <xf borderId="4" fillId="0" fontId="2" numFmtId="0" xfId="0" applyAlignment="1" applyBorder="1" applyFont="1">
      <alignment readingOrder="0"/>
    </xf>
    <xf borderId="0" fillId="0" fontId="2" numFmtId="164" xfId="0" applyAlignment="1" applyFont="1" applyNumberFormat="1">
      <alignment readingOrder="0"/>
    </xf>
    <xf borderId="0" fillId="0" fontId="2" numFmtId="167" xfId="0" applyAlignment="1" applyFont="1" applyNumberFormat="1">
      <alignment readingOrder="0"/>
    </xf>
    <xf borderId="0" fillId="0" fontId="2" numFmtId="168" xfId="0" applyFont="1" applyNumberFormat="1"/>
    <xf borderId="0" fillId="0" fontId="2" numFmtId="0" xfId="0" applyAlignment="1" applyFont="1">
      <alignment readingOrder="0"/>
    </xf>
    <xf borderId="0" fillId="0" fontId="3" numFmtId="0" xfId="0" applyAlignment="1" applyFont="1">
      <alignment readingOrder="0" vertical="bottom"/>
    </xf>
    <xf borderId="0" fillId="0" fontId="2" numFmtId="169" xfId="0" applyAlignment="1" applyFont="1" applyNumberFormat="1">
      <alignment readingOrder="0"/>
    </xf>
    <xf borderId="0" fillId="14" fontId="8" numFmtId="0" xfId="0" applyAlignment="1" applyFill="1" applyFont="1">
      <alignment readingOrder="0"/>
    </xf>
    <xf borderId="0" fillId="0" fontId="2" numFmtId="170" xfId="0" applyAlignment="1" applyFont="1" applyNumberFormat="1">
      <alignment horizontal="left" readingOrder="0"/>
    </xf>
    <xf borderId="0" fillId="0" fontId="2" numFmtId="170" xfId="0" applyAlignment="1" applyFont="1" applyNumberFormat="1">
      <alignment readingOrder="0"/>
    </xf>
    <xf borderId="0" fillId="0" fontId="3" numFmtId="0" xfId="0" applyAlignment="1" applyFont="1">
      <alignment vertical="bottom"/>
    </xf>
    <xf borderId="0" fillId="0" fontId="2" numFmtId="169" xfId="0" applyAlignment="1" applyFont="1" applyNumberFormat="1">
      <alignment readingOrder="0"/>
    </xf>
    <xf borderId="0" fillId="0" fontId="2" numFmtId="171" xfId="0" applyAlignment="1" applyFont="1" applyNumberFormat="1">
      <alignment horizontal="left"/>
    </xf>
    <xf borderId="0" fillId="0" fontId="2" numFmtId="172" xfId="0" applyAlignment="1" applyFont="1" applyNumberFormat="1">
      <alignment horizontal="left"/>
    </xf>
    <xf borderId="0" fillId="0" fontId="2" numFmtId="172" xfId="0" applyAlignment="1" applyFont="1" applyNumberFormat="1">
      <alignment horizontal="left" readingOrder="0"/>
    </xf>
    <xf borderId="0" fillId="0" fontId="2" numFmtId="170" xfId="0" applyFont="1" applyNumberFormat="1"/>
    <xf borderId="0" fillId="0" fontId="2" numFmtId="173" xfId="0" applyFont="1" applyNumberFormat="1"/>
    <xf borderId="0" fillId="0" fontId="2" numFmtId="174" xfId="0" applyAlignment="1" applyFont="1" applyNumberFormat="1">
      <alignment readingOrder="0"/>
    </xf>
    <xf borderId="0" fillId="0" fontId="2" numFmtId="175" xfId="0" applyAlignment="1" applyFont="1" applyNumberFormat="1">
      <alignment readingOrder="0"/>
    </xf>
    <xf borderId="0" fillId="0" fontId="3" numFmtId="0" xfId="0" applyAlignment="1" applyFont="1">
      <alignment vertical="bottom"/>
    </xf>
    <xf borderId="0" fillId="0" fontId="2" numFmtId="169" xfId="0" applyFont="1" applyNumberFormat="1"/>
    <xf borderId="0" fillId="0" fontId="2" numFmtId="174" xfId="0" applyFont="1" applyNumberFormat="1"/>
    <xf borderId="0" fillId="14" fontId="9" numFmtId="0" xfId="0" applyAlignment="1" applyFont="1">
      <alignment horizontal="left" readingOrder="0"/>
    </xf>
    <xf borderId="0" fillId="0" fontId="2" numFmtId="0" xfId="0" applyFont="1"/>
    <xf borderId="0" fillId="14" fontId="8" numFmtId="0" xfId="0" applyAlignment="1" applyFont="1">
      <alignment horizontal="right" readingOrder="0"/>
    </xf>
    <xf borderId="0" fillId="0" fontId="10" numFmtId="0" xfId="0" applyAlignment="1" applyFont="1">
      <alignment readingOrder="0"/>
    </xf>
    <xf borderId="0" fillId="14" fontId="0" numFmtId="0" xfId="0" applyAlignment="1" applyFont="1">
      <alignment horizontal="right" readingOrder="0"/>
    </xf>
    <xf borderId="0" fillId="0" fontId="2" numFmtId="0" xfId="0" applyAlignment="1" applyFont="1">
      <alignment horizontal="right"/>
    </xf>
    <xf borderId="0" fillId="0" fontId="2" numFmtId="169" xfId="0" applyFont="1" applyNumberFormat="1"/>
    <xf borderId="0" fillId="0" fontId="2" numFmtId="176" xfId="0" applyAlignment="1" applyFont="1" applyNumberFormat="1">
      <alignment readingOrder="0"/>
    </xf>
    <xf borderId="0" fillId="0" fontId="2" numFmtId="167" xfId="0" applyFont="1" applyNumberFormat="1"/>
    <xf borderId="0" fillId="14" fontId="0" numFmtId="0" xfId="0" applyAlignment="1" applyFont="1">
      <alignment readingOrder="0"/>
    </xf>
    <xf borderId="0" fillId="0" fontId="2" numFmtId="172" xfId="0" applyFont="1" applyNumberFormat="1"/>
    <xf borderId="0" fillId="14" fontId="11" numFmtId="0" xfId="0" applyAlignment="1" applyFont="1">
      <alignment readingOrder="0"/>
    </xf>
    <xf borderId="0" fillId="14" fontId="9" numFmtId="0" xfId="0" applyAlignment="1" applyFont="1">
      <alignment horizontal="right" readingOrder="0"/>
    </xf>
    <xf borderId="0" fillId="0" fontId="3" numFmtId="0" xfId="0" applyAlignment="1" applyFont="1">
      <alignment horizontal="right" readingOrder="0"/>
    </xf>
    <xf borderId="0" fillId="0" fontId="2" numFmtId="177" xfId="0" applyAlignment="1" applyFont="1" applyNumberFormat="1">
      <alignment horizontal="left"/>
    </xf>
    <xf borderId="0" fillId="0" fontId="2" numFmtId="177" xfId="0" applyAlignment="1" applyFont="1" applyNumberFormat="1">
      <alignment horizontal="left" readingOrder="0"/>
    </xf>
    <xf borderId="0" fillId="0" fontId="12" numFmtId="0" xfId="0" applyAlignment="1" applyFont="1">
      <alignment horizontal="right" readingOrder="0"/>
    </xf>
    <xf borderId="0" fillId="0" fontId="2" numFmtId="0" xfId="0" applyAlignment="1" applyFont="1">
      <alignment horizontal="right" readingOrder="0"/>
    </xf>
    <xf borderId="0" fillId="0" fontId="13" numFmtId="0" xfId="0" applyAlignment="1" applyFont="1">
      <alignment horizontal="right" readingOrder="0"/>
    </xf>
    <xf borderId="0" fillId="14" fontId="13" numFmtId="0" xfId="0" applyAlignment="1" applyFont="1">
      <alignment horizontal="right" readingOrder="0"/>
    </xf>
    <xf borderId="0" fillId="14" fontId="13" numFmtId="0" xfId="0" applyAlignment="1" applyFont="1">
      <alignment horizontal="right" readingOrder="0"/>
    </xf>
    <xf borderId="0" fillId="14" fontId="2" numFmtId="0" xfId="0" applyAlignment="1" applyFont="1">
      <alignment horizontal="right" readingOrder="0"/>
    </xf>
    <xf borderId="0" fillId="14" fontId="14" numFmtId="0" xfId="0" applyAlignment="1" applyFont="1">
      <alignment horizontal="right" readingOrder="0"/>
    </xf>
    <xf borderId="0" fillId="0" fontId="2" numFmtId="164" xfId="0" applyFont="1" applyNumberFormat="1"/>
    <xf borderId="7" fillId="0" fontId="2" numFmtId="165" xfId="0" applyBorder="1" applyFont="1" applyNumberFormat="1"/>
    <xf borderId="0" fillId="0" fontId="2" numFmtId="166" xfId="0" applyFont="1" applyNumberFormat="1"/>
    <xf borderId="0" fillId="0" fontId="2" numFmtId="0" xfId="0" applyAlignment="1" applyFont="1">
      <alignment horizontal="left"/>
    </xf>
    <xf borderId="1" fillId="0" fontId="5" numFmtId="0" xfId="0" applyAlignment="1" applyBorder="1" applyFont="1">
      <alignment readingOrder="0"/>
    </xf>
    <xf borderId="3" fillId="0" fontId="2" numFmtId="0" xfId="0" applyBorder="1" applyFont="1"/>
    <xf borderId="3" fillId="0" fontId="2" numFmtId="168" xfId="0" applyBorder="1" applyFont="1" applyNumberFormat="1"/>
    <xf borderId="3" fillId="0" fontId="2" numFmtId="168" xfId="0" applyBorder="1" applyFont="1" applyNumberFormat="1"/>
    <xf borderId="3" fillId="0" fontId="2" numFmtId="171" xfId="0" applyBorder="1" applyFont="1" applyNumberFormat="1"/>
    <xf borderId="3" fillId="0" fontId="2" numFmtId="178" xfId="0" applyBorder="1" applyFont="1" applyNumberFormat="1"/>
    <xf borderId="3" fillId="0" fontId="2" numFmtId="173" xfId="0" applyBorder="1" applyFont="1" applyNumberFormat="1"/>
    <xf borderId="8" fillId="0" fontId="2" numFmtId="0" xfId="0" applyBorder="1" applyFont="1"/>
    <xf borderId="0" fillId="0" fontId="2" numFmtId="165" xfId="0" applyFont="1" applyNumberFormat="1"/>
    <xf borderId="0" fillId="0" fontId="1" numFmtId="0" xfId="0" applyAlignment="1" applyFont="1">
      <alignment readingOrder="0"/>
    </xf>
    <xf borderId="0" fillId="0" fontId="5" numFmtId="0" xfId="0" applyAlignment="1" applyFont="1">
      <alignment readingOrder="0"/>
    </xf>
    <xf borderId="0" fillId="0" fontId="2" numFmtId="0" xfId="0" applyFont="1"/>
    <xf borderId="0" fillId="0" fontId="2" numFmtId="168" xfId="0" applyAlignment="1" applyFont="1" applyNumberFormat="1">
      <alignment readingOrder="0"/>
    </xf>
    <xf borderId="0" fillId="0" fontId="2" numFmtId="168" xfId="0" applyFont="1" applyNumberFormat="1"/>
    <xf borderId="0" fillId="0" fontId="2" numFmtId="179" xfId="0" applyAlignment="1" applyFont="1" applyNumberFormat="1">
      <alignment readingOrder="0"/>
    </xf>
    <xf borderId="0" fillId="0" fontId="2" numFmtId="172" xfId="0" applyAlignment="1" applyFont="1" applyNumberFormat="1">
      <alignment readingOrder="0"/>
    </xf>
    <xf borderId="0" fillId="0" fontId="2" numFmtId="172" xfId="0" applyFont="1" applyNumberFormat="1"/>
    <xf borderId="1" fillId="2" fontId="15" numFmtId="0" xfId="0" applyAlignment="1" applyBorder="1" applyFont="1">
      <alignment readingOrder="0"/>
    </xf>
    <xf borderId="3" fillId="2" fontId="2" numFmtId="164" xfId="0" applyBorder="1" applyFont="1" applyNumberFormat="1"/>
    <xf borderId="1" fillId="3" fontId="2" numFmtId="0" xfId="0" applyAlignment="1" applyBorder="1" applyFont="1">
      <alignment readingOrder="0"/>
    </xf>
    <xf borderId="3" fillId="3" fontId="2" numFmtId="164" xfId="0" applyBorder="1" applyFont="1" applyNumberFormat="1"/>
    <xf borderId="1" fillId="4" fontId="2" numFmtId="0" xfId="0" applyAlignment="1" applyBorder="1" applyFont="1">
      <alignment readingOrder="0"/>
    </xf>
    <xf borderId="3" fillId="4" fontId="2" numFmtId="164" xfId="0" applyBorder="1" applyFont="1" applyNumberFormat="1"/>
    <xf borderId="1" fillId="5" fontId="2" numFmtId="0" xfId="0" applyAlignment="1" applyBorder="1" applyFont="1">
      <alignment readingOrder="0"/>
    </xf>
    <xf borderId="3" fillId="5" fontId="2" numFmtId="164" xfId="0" applyBorder="1" applyFont="1" applyNumberFormat="1"/>
    <xf borderId="1" fillId="15" fontId="15" numFmtId="0" xfId="0" applyAlignment="1" applyBorder="1" applyFill="1" applyFont="1">
      <alignment readingOrder="0"/>
    </xf>
    <xf borderId="3" fillId="6" fontId="15" numFmtId="164" xfId="0" applyBorder="1" applyFont="1" applyNumberFormat="1"/>
    <xf borderId="1" fillId="7" fontId="2" numFmtId="0" xfId="0" applyAlignment="1" applyBorder="1" applyFont="1">
      <alignment readingOrder="0"/>
    </xf>
    <xf borderId="3" fillId="7" fontId="2" numFmtId="164" xfId="0" applyBorder="1" applyFont="1" applyNumberFormat="1"/>
    <xf borderId="1" fillId="8" fontId="15" numFmtId="0" xfId="0" applyAlignment="1" applyBorder="1" applyFont="1">
      <alignment readingOrder="0"/>
    </xf>
    <xf borderId="3" fillId="8" fontId="15" numFmtId="164" xfId="0" applyBorder="1" applyFont="1" applyNumberFormat="1"/>
    <xf borderId="1" fillId="9" fontId="2" numFmtId="0" xfId="0" applyAlignment="1" applyBorder="1" applyFont="1">
      <alignment readingOrder="0"/>
    </xf>
    <xf borderId="3" fillId="9" fontId="2" numFmtId="164" xfId="0" applyBorder="1" applyFont="1" applyNumberFormat="1"/>
    <xf borderId="1" fillId="10" fontId="2" numFmtId="0" xfId="0" applyAlignment="1" applyBorder="1" applyFont="1">
      <alignment readingOrder="0"/>
    </xf>
    <xf borderId="3" fillId="10" fontId="2" numFmtId="164" xfId="0" applyBorder="1" applyFont="1" applyNumberFormat="1"/>
    <xf borderId="1" fillId="11" fontId="15" numFmtId="0" xfId="0" applyAlignment="1" applyBorder="1" applyFont="1">
      <alignment readingOrder="0"/>
    </xf>
    <xf borderId="3" fillId="11" fontId="15" numFmtId="164" xfId="0" applyBorder="1" applyFont="1" applyNumberFormat="1"/>
    <xf borderId="1" fillId="12" fontId="2" numFmtId="0" xfId="0" applyAlignment="1" applyBorder="1" applyFont="1">
      <alignment readingOrder="0"/>
    </xf>
    <xf borderId="3" fillId="12" fontId="2" numFmtId="164" xfId="0" applyBorder="1" applyFont="1" applyNumberFormat="1"/>
    <xf borderId="1" fillId="13" fontId="2" numFmtId="0" xfId="0" applyAlignment="1" applyBorder="1" applyFont="1">
      <alignment readingOrder="0"/>
    </xf>
    <xf borderId="3" fillId="13" fontId="2" numFmtId="164" xfId="0" applyBorder="1" applyFont="1" applyNumberFormat="1"/>
    <xf borderId="0" fillId="0" fontId="2" numFmtId="18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2VsdsGWS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8.0"/>
    <col customWidth="1" min="2" max="2" width="26.38"/>
    <col customWidth="1" min="3" max="3" width="25.38"/>
    <col customWidth="1" min="4" max="4" width="26.88"/>
    <col customWidth="1" min="5" max="5" width="26.0"/>
    <col customWidth="1" min="6" max="6" width="15.63"/>
    <col customWidth="1" min="7" max="7" width="7.38"/>
    <col customWidth="1" min="8" max="8" width="8.13"/>
    <col customWidth="1" min="9" max="9" width="13.0"/>
    <col customWidth="1" min="10" max="10" width="19.0"/>
    <col customWidth="1" min="11" max="11" width="30.75"/>
    <col customWidth="1" min="12" max="12" width="32.38"/>
    <col customWidth="1" min="13" max="13" width="9.75"/>
    <col customWidth="1" min="14" max="14" width="9.88"/>
    <col customWidth="1" min="15" max="15" width="8.25"/>
    <col customWidth="1" min="16" max="16" width="53.63"/>
    <col customWidth="1" min="17" max="17" width="66.38"/>
    <col customWidth="1" min="18" max="18" width="17.0"/>
    <col customWidth="1" min="19" max="19" width="12.5"/>
    <col customWidth="1" min="20" max="20" width="20.25"/>
    <col customWidth="1" min="21" max="22" width="13.0"/>
    <col customWidth="1" min="23" max="23" width="19.38"/>
    <col customWidth="1" min="24" max="24" width="19.25"/>
    <col customWidth="1" min="25" max="25" width="18.25"/>
    <col customWidth="1" min="26" max="26" width="10.25"/>
    <col customWidth="1" min="27" max="28" width="12.88"/>
    <col customWidth="1" min="29" max="29" width="49.25"/>
    <col customWidth="1" min="30" max="30" width="60.63"/>
    <col customWidth="1" min="31" max="31" width="46.25"/>
    <col customWidth="1" min="32" max="32" width="12.5"/>
    <col customWidth="1" min="33" max="33" width="45.5"/>
    <col customWidth="1" min="34" max="34" width="25.25"/>
    <col customWidth="1" min="35" max="35" width="16.63"/>
    <col customWidth="1" min="36" max="36" width="7.75"/>
    <col customWidth="1" min="37" max="37" width="19.38"/>
    <col customWidth="1" min="38" max="38" width="75.5"/>
    <col customWidth="1" min="39" max="39" width="83.38"/>
    <col customWidth="1" min="40" max="40" width="20.25"/>
    <col customWidth="1" min="41" max="42" width="13.0"/>
    <col customWidth="1" min="43" max="43" width="19.38"/>
    <col customWidth="1" min="44" max="44" width="23.63"/>
    <col customWidth="1" min="45" max="45" width="23.13"/>
    <col customWidth="1" min="46" max="47" width="10.13"/>
    <col customWidth="1" min="48" max="50" width="16.75"/>
    <col customWidth="1" min="51" max="51" width="20.13"/>
    <col customWidth="1" min="52" max="53" width="11.63"/>
    <col customWidth="1" min="54" max="55" width="21.38"/>
    <col customWidth="1" min="56" max="56" width="15.0"/>
    <col customWidth="1" min="57" max="57" width="64.75"/>
    <col customWidth="1" min="58" max="59" width="8.38"/>
    <col customWidth="1" min="60" max="61" width="12.38"/>
    <col customWidth="1" min="62" max="62" width="13.0"/>
    <col customWidth="1" min="63" max="63" width="13.38"/>
    <col customWidth="1" min="64" max="64" width="9.0"/>
    <col customWidth="1" min="65" max="66" width="11.0"/>
    <col customWidth="1" min="67" max="67" width="8.63"/>
    <col customWidth="1" min="68" max="68" width="10.63"/>
    <col customWidth="1" min="69" max="69" width="11.38"/>
    <col customWidth="1" min="70" max="70" width="8.75"/>
    <col customWidth="1" min="71" max="72" width="10.0"/>
    <col customWidth="1" min="73" max="73" width="13.0"/>
    <col customWidth="1" min="74" max="74" width="12.13"/>
    <col customWidth="1" min="75" max="75" width="9.13"/>
    <col customWidth="1" min="76" max="76" width="13.0"/>
    <col customWidth="1" min="77" max="77" width="10.63"/>
    <col customWidth="1" min="78" max="78" width="13.63"/>
    <col customWidth="1" min="79" max="79" width="14.0"/>
    <col customWidth="1" min="80" max="80" width="9.75"/>
    <col customWidth="1" min="81" max="81" width="45.63"/>
    <col customWidth="1" min="82" max="82" width="11.13"/>
    <col customWidth="1" min="83" max="83" width="14.38"/>
    <col customWidth="1" min="84" max="84" width="53.75"/>
    <col customWidth="1" min="85" max="85" width="15.5"/>
    <col customWidth="1" min="86" max="86" width="19.38"/>
    <col customWidth="1" min="87" max="87" width="10.13"/>
    <col customWidth="1" min="88" max="88" width="10.63"/>
    <col customWidth="1" min="89" max="89" width="9.75"/>
    <col customWidth="1" min="90" max="90" width="10.0"/>
    <col customWidth="1" min="91" max="91" width="28.75"/>
    <col customWidth="1" min="92" max="92" width="10.0"/>
    <col customWidth="1" min="93" max="93" width="10.13"/>
    <col customWidth="1" min="94" max="94" width="14.75"/>
    <col customWidth="1" min="95" max="95" width="6.88"/>
    <col customWidth="1" min="96" max="96" width="9.88"/>
    <col customWidth="1" min="97" max="97" width="23.63"/>
    <col customWidth="1" min="98" max="98" width="24.0"/>
    <col customWidth="1" min="99" max="99" width="38.38"/>
    <col customWidth="1" min="100" max="100" width="25.88"/>
    <col customWidth="1" min="101" max="105" width="23.13"/>
    <col customWidth="1" min="106" max="106" width="56.63"/>
    <col customWidth="1" min="107" max="107" width="25.38"/>
    <col customWidth="1" min="108" max="108" width="12.0"/>
    <col customWidth="1" min="109" max="109" width="29.5"/>
    <col customWidth="1" min="110" max="110" width="32.88"/>
    <col customWidth="1" min="111" max="111" width="54.5"/>
    <col customWidth="1" min="112" max="112" width="34.5"/>
    <col customWidth="1" min="113" max="113" width="61.25"/>
    <col customWidth="1" min="114" max="114" width="60.38"/>
    <col customWidth="1" min="115" max="115" width="55.13"/>
    <col customWidth="1" min="116" max="116" width="33.25"/>
    <col customWidth="1" min="117" max="117" width="48.75"/>
    <col customWidth="1" min="118" max="118" width="107.63"/>
    <col customWidth="1" min="119" max="119" width="48.75"/>
    <col customWidth="1" min="120" max="120" width="135.0"/>
    <col customWidth="1" min="121" max="121" width="127.38"/>
    <col customWidth="1" min="122" max="124" width="71.63"/>
  </cols>
  <sheetData>
    <row r="1">
      <c r="A1" s="1" t="s">
        <v>0</v>
      </c>
      <c r="B1" s="2"/>
      <c r="C1" s="3"/>
      <c r="D1" s="4"/>
      <c r="E1" s="5"/>
      <c r="F1" s="3"/>
      <c r="G1" s="3"/>
      <c r="H1" s="6"/>
      <c r="I1" s="3"/>
      <c r="J1" s="3"/>
      <c r="K1" s="3"/>
      <c r="L1" s="3"/>
      <c r="M1" s="3"/>
      <c r="N1" s="3"/>
      <c r="O1" s="3"/>
      <c r="P1" s="3"/>
      <c r="Q1" s="3"/>
      <c r="R1" s="3"/>
      <c r="S1" s="3"/>
      <c r="T1" s="3"/>
      <c r="U1" s="3"/>
      <c r="V1" s="3"/>
      <c r="W1" s="3"/>
      <c r="X1" s="3"/>
      <c r="Y1" s="3"/>
      <c r="Z1" s="3"/>
      <c r="AA1" s="3"/>
      <c r="AB1" s="3"/>
      <c r="AC1" s="6"/>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6"/>
      <c r="CA1" s="6"/>
      <c r="CB1" s="6"/>
      <c r="CC1" s="6"/>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7"/>
    </row>
    <row r="2" ht="144.75" customHeight="1">
      <c r="A2" s="8" t="s">
        <v>1</v>
      </c>
      <c r="B2" s="8" t="s">
        <v>2</v>
      </c>
      <c r="C2" s="9" t="s">
        <v>3</v>
      </c>
      <c r="D2" s="10" t="s">
        <v>4</v>
      </c>
      <c r="E2" s="11" t="s">
        <v>5</v>
      </c>
      <c r="F2" s="12" t="s">
        <v>6</v>
      </c>
      <c r="G2" s="12" t="s">
        <v>7</v>
      </c>
      <c r="H2" s="13" t="s">
        <v>8</v>
      </c>
      <c r="I2" s="14" t="s">
        <v>9</v>
      </c>
      <c r="J2" s="14" t="s">
        <v>10</v>
      </c>
      <c r="K2" s="9" t="s">
        <v>11</v>
      </c>
      <c r="L2" s="9" t="s">
        <v>12</v>
      </c>
      <c r="M2" s="9" t="s">
        <v>13</v>
      </c>
      <c r="N2" s="9" t="s">
        <v>14</v>
      </c>
      <c r="O2" s="9" t="s">
        <v>15</v>
      </c>
      <c r="P2" s="9" t="s">
        <v>16</v>
      </c>
      <c r="Q2" s="9" t="s">
        <v>17</v>
      </c>
      <c r="R2" s="9" t="s">
        <v>18</v>
      </c>
      <c r="S2" s="9" t="s">
        <v>19</v>
      </c>
      <c r="T2" s="9" t="s">
        <v>20</v>
      </c>
      <c r="U2" s="9" t="s">
        <v>21</v>
      </c>
      <c r="V2" s="9" t="s">
        <v>22</v>
      </c>
      <c r="W2" s="9" t="s">
        <v>23</v>
      </c>
      <c r="X2" s="9" t="s">
        <v>24</v>
      </c>
      <c r="Y2" s="9" t="s">
        <v>25</v>
      </c>
      <c r="Z2" s="8" t="s">
        <v>26</v>
      </c>
      <c r="AA2" s="9" t="s">
        <v>27</v>
      </c>
      <c r="AB2" s="9" t="s">
        <v>28</v>
      </c>
      <c r="AC2" s="15" t="s">
        <v>29</v>
      </c>
      <c r="AD2" s="11" t="s">
        <v>30</v>
      </c>
      <c r="AE2" s="16" t="s">
        <v>31</v>
      </c>
      <c r="AF2" s="16" t="s">
        <v>32</v>
      </c>
      <c r="AG2" s="16" t="s">
        <v>33</v>
      </c>
      <c r="AH2" s="10" t="s">
        <v>34</v>
      </c>
      <c r="AI2" s="10" t="s">
        <v>35</v>
      </c>
      <c r="AJ2" s="10" t="s">
        <v>36</v>
      </c>
      <c r="AK2" s="10" t="s">
        <v>37</v>
      </c>
      <c r="AL2" s="10" t="s">
        <v>38</v>
      </c>
      <c r="AM2" s="10" t="s">
        <v>39</v>
      </c>
      <c r="AN2" s="10" t="s">
        <v>40</v>
      </c>
      <c r="AO2" s="10" t="s">
        <v>41</v>
      </c>
      <c r="AP2" s="10" t="s">
        <v>42</v>
      </c>
      <c r="AQ2" s="10" t="s">
        <v>43</v>
      </c>
      <c r="AR2" s="10" t="s">
        <v>44</v>
      </c>
      <c r="AS2" s="10" t="s">
        <v>45</v>
      </c>
      <c r="AT2" s="8" t="s">
        <v>46</v>
      </c>
      <c r="AU2" s="10" t="s">
        <v>47</v>
      </c>
      <c r="AV2" s="10" t="s">
        <v>48</v>
      </c>
      <c r="AW2" s="10" t="s">
        <v>49</v>
      </c>
      <c r="AX2" s="10" t="s">
        <v>50</v>
      </c>
      <c r="AY2" s="11" t="s">
        <v>51</v>
      </c>
      <c r="AZ2" s="10" t="s">
        <v>52</v>
      </c>
      <c r="BA2" s="10" t="s">
        <v>53</v>
      </c>
      <c r="BB2" s="10" t="s">
        <v>54</v>
      </c>
      <c r="BC2" s="11" t="s">
        <v>55</v>
      </c>
      <c r="BD2" s="11" t="s">
        <v>56</v>
      </c>
      <c r="BE2" s="17" t="s">
        <v>57</v>
      </c>
      <c r="BF2" s="17" t="s">
        <v>58</v>
      </c>
      <c r="BG2" s="18" t="s">
        <v>59</v>
      </c>
      <c r="BH2" s="11" t="s">
        <v>60</v>
      </c>
      <c r="BI2" s="11" t="s">
        <v>61</v>
      </c>
      <c r="BJ2" s="11" t="s">
        <v>62</v>
      </c>
      <c r="BK2" s="11" t="s">
        <v>63</v>
      </c>
      <c r="BL2" s="11" t="s">
        <v>64</v>
      </c>
      <c r="BM2" s="11" t="s">
        <v>65</v>
      </c>
      <c r="BN2" s="11" t="s">
        <v>66</v>
      </c>
      <c r="BO2" s="11" t="s">
        <v>67</v>
      </c>
      <c r="BP2" s="11" t="s">
        <v>68</v>
      </c>
      <c r="BQ2" s="11" t="s">
        <v>69</v>
      </c>
      <c r="BR2" s="11" t="s">
        <v>70</v>
      </c>
      <c r="BS2" s="11" t="s">
        <v>71</v>
      </c>
      <c r="BT2" s="11" t="s">
        <v>72</v>
      </c>
      <c r="BU2" s="11" t="s">
        <v>73</v>
      </c>
      <c r="BV2" s="11" t="s">
        <v>74</v>
      </c>
      <c r="BW2" s="11" t="s">
        <v>75</v>
      </c>
      <c r="BX2" s="11" t="s">
        <v>76</v>
      </c>
      <c r="BY2" s="14" t="s">
        <v>77</v>
      </c>
      <c r="BZ2" s="19" t="s">
        <v>78</v>
      </c>
      <c r="CA2" s="19" t="s">
        <v>79</v>
      </c>
      <c r="CB2" s="19" t="s">
        <v>80</v>
      </c>
      <c r="CC2" s="20" t="s">
        <v>81</v>
      </c>
      <c r="CD2" s="21" t="s">
        <v>82</v>
      </c>
      <c r="CE2" s="21" t="s">
        <v>83</v>
      </c>
      <c r="CF2" s="21" t="s">
        <v>84</v>
      </c>
      <c r="CG2" s="21" t="s">
        <v>85</v>
      </c>
      <c r="CH2" s="21" t="s">
        <v>86</v>
      </c>
      <c r="CI2" s="21" t="s">
        <v>87</v>
      </c>
      <c r="CJ2" s="21" t="s">
        <v>88</v>
      </c>
      <c r="CK2" s="21" t="s">
        <v>89</v>
      </c>
      <c r="CL2" s="21" t="s">
        <v>90</v>
      </c>
      <c r="CM2" s="21" t="s">
        <v>91</v>
      </c>
      <c r="CN2" s="21" t="s">
        <v>92</v>
      </c>
      <c r="CO2" s="21" t="s">
        <v>93</v>
      </c>
      <c r="CP2" s="21" t="s">
        <v>94</v>
      </c>
      <c r="CQ2" s="21" t="s">
        <v>95</v>
      </c>
      <c r="CR2" s="22" t="s">
        <v>96</v>
      </c>
      <c r="CS2" s="14" t="s">
        <v>97</v>
      </c>
      <c r="CT2" s="21" t="s">
        <v>98</v>
      </c>
      <c r="CU2" s="21" t="s">
        <v>99</v>
      </c>
      <c r="CV2" s="23" t="s">
        <v>100</v>
      </c>
      <c r="CW2" s="23" t="s">
        <v>101</v>
      </c>
      <c r="CX2" s="23" t="s">
        <v>102</v>
      </c>
      <c r="CY2" s="23" t="s">
        <v>103</v>
      </c>
      <c r="CZ2" s="23" t="s">
        <v>104</v>
      </c>
      <c r="DA2" s="14" t="s">
        <v>105</v>
      </c>
      <c r="DB2" s="14" t="s">
        <v>106</v>
      </c>
      <c r="DC2" s="21" t="s">
        <v>107</v>
      </c>
      <c r="DD2" s="14" t="s">
        <v>108</v>
      </c>
      <c r="DE2" s="14" t="s">
        <v>109</v>
      </c>
      <c r="DF2" s="14" t="s">
        <v>110</v>
      </c>
      <c r="DG2" s="24" t="s">
        <v>111</v>
      </c>
      <c r="DH2" s="25" t="s">
        <v>112</v>
      </c>
      <c r="DI2" s="25" t="s">
        <v>113</v>
      </c>
      <c r="DJ2" s="25" t="s">
        <v>114</v>
      </c>
      <c r="DK2" s="25" t="s">
        <v>115</v>
      </c>
      <c r="DL2" s="25" t="s">
        <v>116</v>
      </c>
      <c r="DM2" s="25" t="s">
        <v>117</v>
      </c>
      <c r="DN2" s="25" t="s">
        <v>118</v>
      </c>
      <c r="DO2" s="11" t="s">
        <v>119</v>
      </c>
      <c r="DP2" s="25" t="s">
        <v>120</v>
      </c>
      <c r="DQ2" s="25" t="s">
        <v>121</v>
      </c>
      <c r="DR2" s="26"/>
      <c r="DS2" s="26"/>
      <c r="DT2" s="26"/>
    </row>
    <row r="3">
      <c r="A3" s="27">
        <v>1.0</v>
      </c>
      <c r="B3" s="28">
        <v>36645.0</v>
      </c>
      <c r="C3" s="29">
        <v>0.6666666666666666</v>
      </c>
      <c r="D3" s="29">
        <v>0.6875</v>
      </c>
      <c r="E3" s="30">
        <f t="shared" ref="E3:E176" si="1">(if(isblank(D3), "", D3-C3))</f>
        <v>0.02083333333</v>
      </c>
      <c r="F3" s="31" t="b">
        <f t="shared" ref="F3:F158" si="2">IF(ISBLANK(B3), "", AND(ISNUMBER(E3), E3 &gt; 0.00011575))</f>
        <v>1</v>
      </c>
      <c r="G3" s="31" t="s">
        <v>122</v>
      </c>
      <c r="H3" s="32" t="s">
        <v>123</v>
      </c>
      <c r="I3" s="31" t="s">
        <v>124</v>
      </c>
      <c r="J3" s="31" t="s">
        <v>124</v>
      </c>
      <c r="K3" s="31" t="s">
        <v>125</v>
      </c>
      <c r="L3" s="31" t="s">
        <v>126</v>
      </c>
      <c r="M3" s="31" t="s">
        <v>127</v>
      </c>
      <c r="N3" s="33">
        <v>6.0</v>
      </c>
      <c r="O3" s="31" t="s">
        <v>127</v>
      </c>
      <c r="P3" s="31" t="s">
        <v>128</v>
      </c>
      <c r="Q3" s="31" t="s">
        <v>129</v>
      </c>
      <c r="R3" s="31" t="s">
        <v>130</v>
      </c>
      <c r="S3" s="31" t="s">
        <v>131</v>
      </c>
      <c r="T3" s="31" t="s">
        <v>132</v>
      </c>
      <c r="U3" s="31" t="s">
        <v>133</v>
      </c>
      <c r="V3" s="31" t="s">
        <v>134</v>
      </c>
      <c r="W3" s="31" t="s">
        <v>135</v>
      </c>
      <c r="X3" s="31">
        <v>46.4888421775716</v>
      </c>
      <c r="Y3" s="34">
        <v>-122.17321409543</v>
      </c>
      <c r="Z3" s="35" t="b">
        <v>0</v>
      </c>
      <c r="AA3" s="36">
        <v>2154.0</v>
      </c>
      <c r="AB3" s="36"/>
      <c r="AC3" s="37" t="s">
        <v>123</v>
      </c>
      <c r="AD3" s="31" t="s">
        <v>136</v>
      </c>
      <c r="AE3" s="31" t="s">
        <v>137</v>
      </c>
      <c r="AF3" s="31" t="s">
        <v>138</v>
      </c>
      <c r="AG3" s="31" t="s">
        <v>139</v>
      </c>
      <c r="AH3" s="31" t="s">
        <v>140</v>
      </c>
      <c r="AJ3" s="38"/>
      <c r="AN3" s="31" t="s">
        <v>132</v>
      </c>
      <c r="AO3" s="31" t="s">
        <v>133</v>
      </c>
      <c r="AP3" s="31" t="s">
        <v>134</v>
      </c>
      <c r="AQ3" s="31" t="s">
        <v>135</v>
      </c>
      <c r="AR3" s="31">
        <v>46.4893613109182</v>
      </c>
      <c r="AS3" s="34">
        <v>-122.1843775834</v>
      </c>
      <c r="AT3" s="35" t="b">
        <v>0</v>
      </c>
      <c r="AU3" s="36">
        <v>777.0</v>
      </c>
      <c r="AV3" s="36"/>
      <c r="AW3" s="31" t="s">
        <v>141</v>
      </c>
      <c r="AX3" s="31" t="s">
        <v>141</v>
      </c>
      <c r="AY3" s="39">
        <f t="shared" ref="AY3:AY176" si="3">IF(0 = ACOS(COS(RADIANS(90-X3)) * COS(RADIANS(90-AR3)) + SIN(RADIANS(90-X3)) * SIN(RADIANS(90-AR3)) * COS(RADIANS(Y3-AS3))) * 3959, "", ACOS(COS(RADIANS(90-X3)) * COS(RADIANS(90-AR3)) + SIN(RADIANS(90-X3)) * SIN(RADIANS(90-AR3)) * COS(RADIANS(Y3-AS3))) * 3959)</f>
        <v>0.532292562</v>
      </c>
      <c r="AZ3" s="40" t="str">
        <f t="shared" ref="AZ3:AZ176" si="4">IF(OR(ISBLANK(AR3), ISBLANK(AS3)), "", IF(AND(ISNUMBER(AW3), ISNUMBER(AX3)), IF(0 = ACOS(COS(RADIANS(90-AW3)) * COS(RADIANS(90-AR3)) + SIN(RADIANS(90-AW3)) * SIN(RADIANS(90-AS3)) * COS(RADIANS(AX3-AS3))) * 3959, "", ACOS(COS(RADIANS(90-AW3)) * COS(RADIANS(90-AR3)) + SIN(RADIANS(90-AW3)) * SIN(RADIANS(90-AR3)) * COS(RADIANS(AX3-AS3))) * 3959 * 5280), "N/A"))</f>
        <v>N/A</v>
      </c>
      <c r="BA3" s="41" t="s">
        <v>141</v>
      </c>
      <c r="BB3" s="31" t="s">
        <v>141</v>
      </c>
      <c r="BC3" s="42">
        <f t="shared" ref="BC3:BC176" si="5">IF(AND(ISNUMBER(AA3), ISNUMBER(AU3)), IF(0 = AA3-AU3, "", AA3-AU3), "N/A")</f>
        <v>1377</v>
      </c>
      <c r="BD3" s="43">
        <f t="shared" ref="BD3:BD176" si="6">IF(ISBLANK(B3), "", IF(AND(ISNUMBER(BC3), ISNUMBER(E3)), IF(E3 = 0, "N/A", BC3/(E3 * 24 * 60)), "N/A"))</f>
        <v>45.9</v>
      </c>
      <c r="BE3" s="31" t="s">
        <v>142</v>
      </c>
      <c r="BF3" s="31"/>
      <c r="BG3" s="31" t="s">
        <v>142</v>
      </c>
      <c r="BH3" s="31" t="s">
        <v>143</v>
      </c>
      <c r="BI3" s="31" t="s">
        <v>141</v>
      </c>
      <c r="BJ3" s="44">
        <v>0.532</v>
      </c>
      <c r="BK3" s="31" t="s">
        <v>142</v>
      </c>
      <c r="BL3" s="31" t="s">
        <v>141</v>
      </c>
      <c r="BM3" s="31" t="s">
        <v>141</v>
      </c>
      <c r="BN3" s="31" t="s">
        <v>141</v>
      </c>
      <c r="BO3" s="31" t="s">
        <v>141</v>
      </c>
      <c r="BP3" s="31" t="s">
        <v>141</v>
      </c>
      <c r="BQ3" s="31" t="s">
        <v>141</v>
      </c>
      <c r="BR3" s="31" t="s">
        <v>141</v>
      </c>
      <c r="BS3" s="31" t="s">
        <v>141</v>
      </c>
      <c r="BT3" s="31" t="s">
        <v>141</v>
      </c>
      <c r="BU3" s="44">
        <v>0.0</v>
      </c>
      <c r="BV3" s="45">
        <v>3000.0</v>
      </c>
      <c r="BW3" s="36">
        <f t="shared" ref="BW3:BW160" si="7">IF(OR(ISBLANK(B3), ISBLANK(BV3), ISBLANK(AA3)), "", BV3-AA3)</f>
        <v>846</v>
      </c>
      <c r="BX3" s="31" t="s">
        <v>141</v>
      </c>
      <c r="BY3" s="31" t="s">
        <v>144</v>
      </c>
      <c r="BZ3" s="32" t="s">
        <v>145</v>
      </c>
      <c r="CA3" s="32" t="s">
        <v>146</v>
      </c>
      <c r="CB3" s="32" t="s">
        <v>147</v>
      </c>
      <c r="CC3" s="32" t="s">
        <v>148</v>
      </c>
      <c r="CD3" s="31" t="s">
        <v>149</v>
      </c>
      <c r="CE3" s="31" t="s">
        <v>149</v>
      </c>
      <c r="CF3" s="31"/>
      <c r="CG3" s="31" t="s">
        <v>150</v>
      </c>
      <c r="CH3" s="31" t="s">
        <v>142</v>
      </c>
      <c r="CI3" s="31" t="s">
        <v>142</v>
      </c>
      <c r="CJ3" s="31" t="s">
        <v>142</v>
      </c>
      <c r="CK3" s="31" t="s">
        <v>142</v>
      </c>
      <c r="CM3" s="31" t="s">
        <v>141</v>
      </c>
      <c r="CN3" s="31" t="s">
        <v>151</v>
      </c>
      <c r="CO3" s="31" t="s">
        <v>151</v>
      </c>
      <c r="CP3" s="31" t="s">
        <v>142</v>
      </c>
      <c r="CQ3" s="31" t="s">
        <v>142</v>
      </c>
      <c r="CR3" s="31" t="s">
        <v>141</v>
      </c>
      <c r="CS3" s="31" t="s">
        <v>141</v>
      </c>
      <c r="CT3" s="31"/>
      <c r="CU3" s="31" t="s">
        <v>152</v>
      </c>
      <c r="CV3" s="31"/>
      <c r="CW3" s="31"/>
      <c r="CX3" s="31"/>
      <c r="CY3" s="31"/>
      <c r="CZ3" s="31"/>
      <c r="DA3" s="31" t="s">
        <v>124</v>
      </c>
      <c r="DB3" s="31" t="s">
        <v>153</v>
      </c>
      <c r="DC3" s="31" t="s">
        <v>154</v>
      </c>
      <c r="DD3" s="31" t="s">
        <v>155</v>
      </c>
      <c r="DE3" s="31" t="s">
        <v>155</v>
      </c>
      <c r="DF3" s="31" t="s">
        <v>142</v>
      </c>
      <c r="DG3" s="31" t="s">
        <v>142</v>
      </c>
      <c r="DH3" s="31" t="s">
        <v>156</v>
      </c>
      <c r="DI3" s="31" t="s">
        <v>157</v>
      </c>
      <c r="DJ3" s="31" t="s">
        <v>158</v>
      </c>
      <c r="DK3" s="31" t="s">
        <v>142</v>
      </c>
      <c r="DL3" s="31" t="s">
        <v>142</v>
      </c>
      <c r="DM3" s="31" t="s">
        <v>142</v>
      </c>
      <c r="DN3" s="31" t="s">
        <v>159</v>
      </c>
      <c r="DO3" s="31" t="s">
        <v>160</v>
      </c>
      <c r="DP3" s="31" t="s">
        <v>161</v>
      </c>
    </row>
    <row r="4">
      <c r="A4" s="27">
        <v>2.0</v>
      </c>
      <c r="B4" s="28">
        <v>42190.0</v>
      </c>
      <c r="C4" s="29">
        <v>0.4583333333333333</v>
      </c>
      <c r="D4" s="29">
        <v>0.4791666666666667</v>
      </c>
      <c r="E4" s="30">
        <f t="shared" si="1"/>
        <v>0.02083333333</v>
      </c>
      <c r="F4" s="31" t="b">
        <f t="shared" si="2"/>
        <v>1</v>
      </c>
      <c r="G4" s="31" t="s">
        <v>122</v>
      </c>
      <c r="H4" s="32" t="s">
        <v>123</v>
      </c>
      <c r="I4" s="31" t="s">
        <v>162</v>
      </c>
      <c r="J4" s="31" t="s">
        <v>162</v>
      </c>
      <c r="K4" s="31" t="s">
        <v>163</v>
      </c>
      <c r="L4" s="31" t="s">
        <v>164</v>
      </c>
      <c r="M4" s="31" t="s">
        <v>165</v>
      </c>
      <c r="N4" s="33">
        <v>7.0</v>
      </c>
      <c r="O4" s="31" t="s">
        <v>165</v>
      </c>
      <c r="P4" s="31" t="s">
        <v>166</v>
      </c>
      <c r="Q4" s="31" t="s">
        <v>129</v>
      </c>
      <c r="R4" s="31" t="s">
        <v>167</v>
      </c>
      <c r="S4" s="31" t="s">
        <v>168</v>
      </c>
      <c r="T4" s="31" t="s">
        <v>169</v>
      </c>
      <c r="U4" s="31" t="s">
        <v>169</v>
      </c>
      <c r="V4" s="31" t="s">
        <v>134</v>
      </c>
      <c r="W4" s="31" t="s">
        <v>135</v>
      </c>
      <c r="X4" s="31">
        <v>47.8040285091357</v>
      </c>
      <c r="Y4" s="34">
        <v>-120.039370233269</v>
      </c>
      <c r="Z4" s="35" t="b">
        <v>0</v>
      </c>
      <c r="AA4" s="36">
        <v>3585.0</v>
      </c>
      <c r="AB4" s="36"/>
      <c r="AC4" s="32" t="s">
        <v>170</v>
      </c>
      <c r="AD4" s="31" t="s">
        <v>171</v>
      </c>
      <c r="AE4" s="31" t="s">
        <v>172</v>
      </c>
      <c r="AF4" s="31" t="s">
        <v>173</v>
      </c>
      <c r="AG4" s="31" t="s">
        <v>174</v>
      </c>
      <c r="AH4" s="31" t="s">
        <v>175</v>
      </c>
      <c r="AI4" s="31" t="s">
        <v>176</v>
      </c>
      <c r="AJ4" s="38">
        <v>5.0</v>
      </c>
      <c r="AK4" s="31" t="s">
        <v>176</v>
      </c>
      <c r="AL4" s="31" t="s">
        <v>177</v>
      </c>
      <c r="AM4" s="31" t="s">
        <v>178</v>
      </c>
      <c r="AN4" s="31" t="s">
        <v>169</v>
      </c>
      <c r="AO4" s="31" t="s">
        <v>169</v>
      </c>
      <c r="AP4" s="31" t="s">
        <v>134</v>
      </c>
      <c r="AQ4" s="31" t="s">
        <v>135</v>
      </c>
      <c r="AR4" s="31">
        <v>47.7988879444849</v>
      </c>
      <c r="AS4" s="34">
        <v>-119.984817793332</v>
      </c>
      <c r="AT4" s="35" t="b">
        <v>0</v>
      </c>
      <c r="AU4" s="36">
        <v>729.0</v>
      </c>
      <c r="AV4" s="36"/>
      <c r="AW4" s="31" t="s">
        <v>141</v>
      </c>
      <c r="AX4" s="31" t="s">
        <v>141</v>
      </c>
      <c r="AY4" s="39">
        <f t="shared" si="3"/>
        <v>2.556734358</v>
      </c>
      <c r="AZ4" s="40" t="str">
        <f t="shared" si="4"/>
        <v>N/A</v>
      </c>
      <c r="BA4" s="41" t="s">
        <v>141</v>
      </c>
      <c r="BB4" s="31" t="s">
        <v>141</v>
      </c>
      <c r="BC4" s="42">
        <f t="shared" si="5"/>
        <v>2856</v>
      </c>
      <c r="BD4" s="43">
        <f t="shared" si="6"/>
        <v>95.2</v>
      </c>
      <c r="BE4" s="31" t="s">
        <v>142</v>
      </c>
      <c r="BF4" s="31"/>
      <c r="BG4" s="31" t="s">
        <v>142</v>
      </c>
      <c r="BH4" s="31" t="s">
        <v>179</v>
      </c>
      <c r="BI4" s="31" t="s">
        <v>141</v>
      </c>
      <c r="BJ4" s="44">
        <v>2.557</v>
      </c>
      <c r="BK4" s="31" t="s">
        <v>142</v>
      </c>
      <c r="BL4" s="31" t="s">
        <v>141</v>
      </c>
      <c r="BM4" s="31" t="s">
        <v>141</v>
      </c>
      <c r="BN4" s="31" t="s">
        <v>141</v>
      </c>
      <c r="BO4" s="31" t="s">
        <v>141</v>
      </c>
      <c r="BP4" s="31" t="s">
        <v>141</v>
      </c>
      <c r="BQ4" s="31" t="s">
        <v>141</v>
      </c>
      <c r="BR4" s="31" t="s">
        <v>141</v>
      </c>
      <c r="BS4" s="31" t="s">
        <v>141</v>
      </c>
      <c r="BT4" s="31" t="s">
        <v>141</v>
      </c>
      <c r="BU4" s="44">
        <v>0.0</v>
      </c>
      <c r="BV4" s="45">
        <v>5000.0</v>
      </c>
      <c r="BW4" s="36">
        <f t="shared" si="7"/>
        <v>1415</v>
      </c>
      <c r="BX4" s="31" t="s">
        <v>141</v>
      </c>
      <c r="BY4" s="31" t="s">
        <v>144</v>
      </c>
      <c r="BZ4" s="46"/>
      <c r="CA4" s="46"/>
      <c r="CB4" s="32" t="s">
        <v>180</v>
      </c>
      <c r="CC4" s="46" t="s">
        <v>123</v>
      </c>
      <c r="CD4" s="31" t="s">
        <v>181</v>
      </c>
      <c r="CE4" s="31" t="s">
        <v>181</v>
      </c>
      <c r="CF4" s="31"/>
      <c r="CG4" s="31" t="s">
        <v>182</v>
      </c>
      <c r="CH4" s="31" t="s">
        <v>142</v>
      </c>
      <c r="CI4" s="31" t="s">
        <v>142</v>
      </c>
      <c r="CJ4" s="31" t="s">
        <v>142</v>
      </c>
      <c r="CK4" s="31" t="s">
        <v>142</v>
      </c>
      <c r="CL4" s="31" t="s">
        <v>142</v>
      </c>
      <c r="CM4" s="31" t="s">
        <v>141</v>
      </c>
      <c r="CP4" s="31"/>
      <c r="CQ4" s="31" t="s">
        <v>142</v>
      </c>
      <c r="CR4" s="31" t="s">
        <v>141</v>
      </c>
      <c r="CS4" s="31" t="s">
        <v>141</v>
      </c>
      <c r="CT4" s="31"/>
      <c r="CU4" s="31" t="s">
        <v>152</v>
      </c>
      <c r="CV4" s="31"/>
      <c r="CW4" s="31"/>
      <c r="CX4" s="31"/>
      <c r="CY4" s="31"/>
      <c r="CZ4" s="31"/>
      <c r="DA4" s="31" t="s">
        <v>183</v>
      </c>
      <c r="DB4" s="31" t="s">
        <v>184</v>
      </c>
      <c r="DC4" s="31" t="s">
        <v>185</v>
      </c>
      <c r="DD4" s="31" t="s">
        <v>155</v>
      </c>
      <c r="DE4" s="31" t="s">
        <v>155</v>
      </c>
      <c r="DF4" s="31" t="s">
        <v>186</v>
      </c>
      <c r="DG4" s="31" t="s">
        <v>142</v>
      </c>
      <c r="DH4" s="31" t="s">
        <v>187</v>
      </c>
      <c r="DI4" s="31" t="s">
        <v>188</v>
      </c>
      <c r="DJ4" s="31" t="s">
        <v>189</v>
      </c>
      <c r="DK4" s="31" t="s">
        <v>142</v>
      </c>
      <c r="DL4" s="31" t="s">
        <v>142</v>
      </c>
      <c r="DM4" s="31" t="s">
        <v>142</v>
      </c>
      <c r="DN4" s="31" t="s">
        <v>190</v>
      </c>
      <c r="DO4" s="31" t="s">
        <v>191</v>
      </c>
      <c r="DP4" s="31" t="s">
        <v>192</v>
      </c>
      <c r="DQ4" s="31" t="s">
        <v>193</v>
      </c>
    </row>
    <row r="5">
      <c r="A5" s="27">
        <v>3.0</v>
      </c>
      <c r="B5" s="28">
        <v>42602.0</v>
      </c>
      <c r="C5" s="29">
        <v>0.625</v>
      </c>
      <c r="D5" s="29">
        <v>0.6250578703703704</v>
      </c>
      <c r="E5" s="30">
        <f t="shared" si="1"/>
        <v>0.00005787037037</v>
      </c>
      <c r="F5" s="31" t="b">
        <f t="shared" si="2"/>
        <v>0</v>
      </c>
      <c r="G5" s="31" t="s">
        <v>194</v>
      </c>
      <c r="H5" s="32" t="s">
        <v>195</v>
      </c>
      <c r="I5" s="31" t="s">
        <v>155</v>
      </c>
      <c r="J5" s="31" t="s">
        <v>155</v>
      </c>
      <c r="K5" s="31" t="s">
        <v>196</v>
      </c>
      <c r="L5" s="31" t="s">
        <v>141</v>
      </c>
      <c r="M5" s="31" t="s">
        <v>143</v>
      </c>
      <c r="N5" s="47"/>
      <c r="Q5" s="31" t="s">
        <v>197</v>
      </c>
      <c r="R5" s="31" t="s">
        <v>198</v>
      </c>
      <c r="S5" s="31" t="s">
        <v>168</v>
      </c>
      <c r="T5" s="31" t="s">
        <v>169</v>
      </c>
      <c r="U5" s="31" t="s">
        <v>169</v>
      </c>
      <c r="V5" s="31" t="s">
        <v>134</v>
      </c>
      <c r="W5" s="31" t="s">
        <v>135</v>
      </c>
      <c r="X5" s="31">
        <v>47.8348844379263</v>
      </c>
      <c r="Y5" s="34">
        <v>-119.988299813997</v>
      </c>
      <c r="Z5" s="35" t="b">
        <v>0</v>
      </c>
      <c r="AA5" s="36">
        <v>1270.0</v>
      </c>
      <c r="AB5" s="36"/>
      <c r="AC5" s="37" t="s">
        <v>199</v>
      </c>
      <c r="AE5" s="31" t="s">
        <v>142</v>
      </c>
      <c r="AF5" s="31" t="s">
        <v>141</v>
      </c>
      <c r="AG5" s="31" t="s">
        <v>141</v>
      </c>
      <c r="AH5" s="31" t="s">
        <v>196</v>
      </c>
      <c r="AJ5" s="38"/>
      <c r="AN5" s="31" t="s">
        <v>169</v>
      </c>
      <c r="AO5" s="31" t="s">
        <v>169</v>
      </c>
      <c r="AP5" s="31" t="s">
        <v>134</v>
      </c>
      <c r="AQ5" s="31" t="s">
        <v>135</v>
      </c>
      <c r="AR5" s="31">
        <v>47.8347602511112</v>
      </c>
      <c r="AS5" s="34">
        <v>-119.989346036183</v>
      </c>
      <c r="AT5" s="35" t="b">
        <v>0</v>
      </c>
      <c r="AU5" s="36">
        <v>1236.0</v>
      </c>
      <c r="AV5" s="36"/>
      <c r="AW5" s="31" t="s">
        <v>141</v>
      </c>
      <c r="AX5" s="31" t="s">
        <v>141</v>
      </c>
      <c r="AY5" s="39">
        <f t="shared" si="3"/>
        <v>0.04927997453</v>
      </c>
      <c r="AZ5" s="40" t="str">
        <f t="shared" si="4"/>
        <v>N/A</v>
      </c>
      <c r="BA5" s="41" t="s">
        <v>141</v>
      </c>
      <c r="BB5" s="31" t="s">
        <v>141</v>
      </c>
      <c r="BC5" s="42">
        <f t="shared" si="5"/>
        <v>34</v>
      </c>
      <c r="BD5" s="43">
        <f t="shared" si="6"/>
        <v>408</v>
      </c>
      <c r="BE5" s="31" t="s">
        <v>200</v>
      </c>
      <c r="BF5" s="31"/>
      <c r="BG5" s="31" t="s">
        <v>142</v>
      </c>
      <c r="BH5" s="31" t="s">
        <v>143</v>
      </c>
      <c r="BI5" s="31" t="s">
        <v>141</v>
      </c>
      <c r="BJ5" s="48"/>
      <c r="BK5" s="31" t="s">
        <v>142</v>
      </c>
      <c r="BL5" s="31" t="s">
        <v>141</v>
      </c>
      <c r="BM5" s="31" t="s">
        <v>141</v>
      </c>
      <c r="BN5" s="31" t="s">
        <v>141</v>
      </c>
      <c r="BO5" s="31" t="s">
        <v>141</v>
      </c>
      <c r="BP5" s="31" t="s">
        <v>141</v>
      </c>
      <c r="BQ5" s="31" t="s">
        <v>141</v>
      </c>
      <c r="BR5" s="31" t="s">
        <v>141</v>
      </c>
      <c r="BS5" s="31" t="s">
        <v>141</v>
      </c>
      <c r="BT5" s="31" t="s">
        <v>141</v>
      </c>
      <c r="BU5" s="44">
        <v>0.0</v>
      </c>
      <c r="BV5" s="45"/>
      <c r="BW5" s="36" t="str">
        <f t="shared" si="7"/>
        <v/>
      </c>
      <c r="BY5" s="31" t="s">
        <v>141</v>
      </c>
      <c r="BZ5" s="32" t="s">
        <v>145</v>
      </c>
      <c r="CA5" s="32" t="s">
        <v>201</v>
      </c>
      <c r="CB5" s="32" t="s">
        <v>202</v>
      </c>
      <c r="CC5" s="37" t="s">
        <v>203</v>
      </c>
      <c r="CD5" s="31" t="s">
        <v>204</v>
      </c>
      <c r="CE5" s="31" t="s">
        <v>204</v>
      </c>
      <c r="CF5" s="31"/>
      <c r="CG5" s="31" t="s">
        <v>205</v>
      </c>
      <c r="CH5" s="31" t="s">
        <v>206</v>
      </c>
      <c r="CI5" s="31" t="s">
        <v>142</v>
      </c>
      <c r="CJ5" s="31" t="s">
        <v>142</v>
      </c>
      <c r="CK5" s="31" t="s">
        <v>142</v>
      </c>
      <c r="CL5" s="31" t="s">
        <v>142</v>
      </c>
      <c r="CM5" s="31" t="s">
        <v>141</v>
      </c>
      <c r="CN5" s="31" t="s">
        <v>151</v>
      </c>
      <c r="CO5" s="31" t="s">
        <v>151</v>
      </c>
      <c r="CP5" s="31" t="s">
        <v>142</v>
      </c>
      <c r="CQ5" s="31" t="s">
        <v>142</v>
      </c>
      <c r="CR5" s="31" t="s">
        <v>141</v>
      </c>
      <c r="CS5" s="31" t="s">
        <v>141</v>
      </c>
      <c r="CT5" s="31"/>
      <c r="CU5" s="31" t="s">
        <v>152</v>
      </c>
      <c r="DB5" s="31"/>
      <c r="DH5" s="31" t="s">
        <v>207</v>
      </c>
    </row>
    <row r="6">
      <c r="A6" s="27">
        <v>4.0</v>
      </c>
      <c r="B6" s="28">
        <v>42602.0</v>
      </c>
      <c r="C6" s="29">
        <v>0.6354166666666666</v>
      </c>
      <c r="D6" s="29">
        <v>0.635474537037037</v>
      </c>
      <c r="E6" s="30">
        <f t="shared" si="1"/>
        <v>0.00005787037037</v>
      </c>
      <c r="F6" s="31" t="b">
        <f t="shared" si="2"/>
        <v>0</v>
      </c>
      <c r="G6" s="31" t="s">
        <v>194</v>
      </c>
      <c r="H6" s="32" t="s">
        <v>195</v>
      </c>
      <c r="I6" s="31" t="s">
        <v>155</v>
      </c>
      <c r="J6" s="31" t="s">
        <v>155</v>
      </c>
      <c r="K6" s="31" t="s">
        <v>196</v>
      </c>
      <c r="L6" s="31" t="s">
        <v>141</v>
      </c>
      <c r="M6" s="31" t="s">
        <v>143</v>
      </c>
      <c r="N6" s="47"/>
      <c r="Q6" s="31" t="s">
        <v>197</v>
      </c>
      <c r="R6" s="31" t="s">
        <v>198</v>
      </c>
      <c r="S6" s="31" t="s">
        <v>168</v>
      </c>
      <c r="T6" s="31" t="s">
        <v>169</v>
      </c>
      <c r="U6" s="31" t="s">
        <v>169</v>
      </c>
      <c r="V6" s="31" t="s">
        <v>134</v>
      </c>
      <c r="W6" s="31" t="s">
        <v>135</v>
      </c>
      <c r="X6" s="31">
        <v>47.8348844379263</v>
      </c>
      <c r="Y6" s="34">
        <v>-119.988299813997</v>
      </c>
      <c r="Z6" s="35" t="b">
        <v>0</v>
      </c>
      <c r="AA6" s="36">
        <v>1270.0</v>
      </c>
      <c r="AB6" s="36"/>
      <c r="AC6" s="37" t="s">
        <v>199</v>
      </c>
      <c r="AE6" s="31" t="s">
        <v>142</v>
      </c>
      <c r="AF6" s="31" t="s">
        <v>141</v>
      </c>
      <c r="AG6" s="31" t="s">
        <v>141</v>
      </c>
      <c r="AH6" s="31" t="s">
        <v>196</v>
      </c>
      <c r="AJ6" s="38"/>
      <c r="AN6" s="31" t="s">
        <v>169</v>
      </c>
      <c r="AO6" s="31" t="s">
        <v>169</v>
      </c>
      <c r="AP6" s="31" t="s">
        <v>134</v>
      </c>
      <c r="AQ6" s="31" t="s">
        <v>135</v>
      </c>
      <c r="AR6" s="31">
        <v>47.8347602511112</v>
      </c>
      <c r="AS6" s="34">
        <v>-119.989346036183</v>
      </c>
      <c r="AT6" s="35" t="b">
        <v>0</v>
      </c>
      <c r="AU6" s="36">
        <v>1236.0</v>
      </c>
      <c r="AV6" s="36"/>
      <c r="AW6" s="31" t="s">
        <v>141</v>
      </c>
      <c r="AX6" s="31" t="s">
        <v>141</v>
      </c>
      <c r="AY6" s="39">
        <f t="shared" si="3"/>
        <v>0.04927997453</v>
      </c>
      <c r="AZ6" s="40" t="str">
        <f t="shared" si="4"/>
        <v>N/A</v>
      </c>
      <c r="BA6" s="41" t="s">
        <v>141</v>
      </c>
      <c r="BB6" s="31" t="s">
        <v>141</v>
      </c>
      <c r="BC6" s="42">
        <f t="shared" si="5"/>
        <v>34</v>
      </c>
      <c r="BD6" s="43">
        <f t="shared" si="6"/>
        <v>408</v>
      </c>
      <c r="BE6" s="31" t="s">
        <v>208</v>
      </c>
      <c r="BF6" s="31"/>
      <c r="BG6" s="31" t="s">
        <v>142</v>
      </c>
      <c r="BH6" s="31" t="s">
        <v>143</v>
      </c>
      <c r="BI6" s="31" t="s">
        <v>141</v>
      </c>
      <c r="BJ6" s="48"/>
      <c r="BK6" s="31" t="s">
        <v>142</v>
      </c>
      <c r="BL6" s="31" t="s">
        <v>141</v>
      </c>
      <c r="BM6" s="31" t="s">
        <v>141</v>
      </c>
      <c r="BN6" s="31" t="s">
        <v>141</v>
      </c>
      <c r="BO6" s="31" t="s">
        <v>141</v>
      </c>
      <c r="BP6" s="31" t="s">
        <v>141</v>
      </c>
      <c r="BQ6" s="31" t="s">
        <v>141</v>
      </c>
      <c r="BR6" s="31" t="s">
        <v>141</v>
      </c>
      <c r="BS6" s="31" t="s">
        <v>141</v>
      </c>
      <c r="BT6" s="31" t="s">
        <v>141</v>
      </c>
      <c r="BU6" s="44">
        <v>0.0</v>
      </c>
      <c r="BV6" s="45"/>
      <c r="BW6" s="36" t="str">
        <f t="shared" si="7"/>
        <v/>
      </c>
      <c r="BY6" s="31" t="s">
        <v>141</v>
      </c>
      <c r="BZ6" s="32" t="s">
        <v>145</v>
      </c>
      <c r="CA6" s="32" t="s">
        <v>201</v>
      </c>
      <c r="CB6" s="32" t="s">
        <v>202</v>
      </c>
      <c r="CC6" s="37" t="s">
        <v>203</v>
      </c>
      <c r="CD6" s="31" t="s">
        <v>204</v>
      </c>
      <c r="CE6" s="31" t="s">
        <v>204</v>
      </c>
      <c r="CF6" s="31"/>
      <c r="CG6" s="31" t="s">
        <v>205</v>
      </c>
      <c r="CH6" s="31" t="s">
        <v>206</v>
      </c>
      <c r="CI6" s="31" t="s">
        <v>142</v>
      </c>
      <c r="CJ6" s="31" t="s">
        <v>142</v>
      </c>
      <c r="CK6" s="31" t="s">
        <v>142</v>
      </c>
      <c r="CL6" s="31" t="s">
        <v>142</v>
      </c>
      <c r="CM6" s="31" t="s">
        <v>141</v>
      </c>
      <c r="CN6" s="31" t="s">
        <v>151</v>
      </c>
      <c r="CO6" s="31" t="s">
        <v>151</v>
      </c>
      <c r="CP6" s="31" t="s">
        <v>142</v>
      </c>
      <c r="CQ6" s="31" t="s">
        <v>142</v>
      </c>
      <c r="CR6" s="31" t="s">
        <v>141</v>
      </c>
      <c r="CS6" s="31" t="s">
        <v>141</v>
      </c>
      <c r="CT6" s="31"/>
      <c r="CU6" s="31" t="s">
        <v>152</v>
      </c>
    </row>
    <row r="7">
      <c r="A7" s="27">
        <v>5.0</v>
      </c>
      <c r="B7" s="28">
        <v>42602.0</v>
      </c>
      <c r="C7" s="29">
        <v>0.6458333333333334</v>
      </c>
      <c r="D7" s="29">
        <v>0.6458912037037037</v>
      </c>
      <c r="E7" s="30">
        <f t="shared" si="1"/>
        <v>0.00005787037037</v>
      </c>
      <c r="F7" s="31" t="b">
        <f t="shared" si="2"/>
        <v>0</v>
      </c>
      <c r="G7" s="31" t="s">
        <v>194</v>
      </c>
      <c r="H7" s="32" t="s">
        <v>195</v>
      </c>
      <c r="I7" s="31" t="s">
        <v>155</v>
      </c>
      <c r="J7" s="31" t="s">
        <v>155</v>
      </c>
      <c r="K7" s="31" t="s">
        <v>196</v>
      </c>
      <c r="L7" s="31" t="s">
        <v>141</v>
      </c>
      <c r="M7" s="31" t="s">
        <v>143</v>
      </c>
      <c r="N7" s="47"/>
      <c r="Q7" s="31" t="s">
        <v>197</v>
      </c>
      <c r="R7" s="31" t="s">
        <v>198</v>
      </c>
      <c r="S7" s="31" t="s">
        <v>168</v>
      </c>
      <c r="T7" s="31" t="s">
        <v>169</v>
      </c>
      <c r="U7" s="31" t="s">
        <v>169</v>
      </c>
      <c r="V7" s="31" t="s">
        <v>134</v>
      </c>
      <c r="W7" s="31" t="s">
        <v>135</v>
      </c>
      <c r="X7" s="31">
        <v>47.8348844379263</v>
      </c>
      <c r="Y7" s="34">
        <v>-119.988299813997</v>
      </c>
      <c r="Z7" s="35" t="b">
        <v>0</v>
      </c>
      <c r="AA7" s="36">
        <v>1270.0</v>
      </c>
      <c r="AB7" s="36"/>
      <c r="AC7" s="37" t="s">
        <v>199</v>
      </c>
      <c r="AE7" s="31" t="s">
        <v>142</v>
      </c>
      <c r="AF7" s="31" t="s">
        <v>141</v>
      </c>
      <c r="AG7" s="31" t="s">
        <v>141</v>
      </c>
      <c r="AH7" s="31" t="s">
        <v>196</v>
      </c>
      <c r="AJ7" s="38"/>
      <c r="AN7" s="31" t="s">
        <v>169</v>
      </c>
      <c r="AO7" s="31" t="s">
        <v>169</v>
      </c>
      <c r="AP7" s="31" t="s">
        <v>134</v>
      </c>
      <c r="AQ7" s="31" t="s">
        <v>135</v>
      </c>
      <c r="AR7" s="31">
        <v>47.8347602511112</v>
      </c>
      <c r="AS7" s="34">
        <v>-119.989346036183</v>
      </c>
      <c r="AT7" s="35" t="b">
        <v>0</v>
      </c>
      <c r="AU7" s="36">
        <v>1236.0</v>
      </c>
      <c r="AV7" s="36"/>
      <c r="AW7" s="31" t="s">
        <v>141</v>
      </c>
      <c r="AX7" s="31" t="s">
        <v>141</v>
      </c>
      <c r="AY7" s="39">
        <f t="shared" si="3"/>
        <v>0.04927997453</v>
      </c>
      <c r="AZ7" s="40" t="str">
        <f t="shared" si="4"/>
        <v>N/A</v>
      </c>
      <c r="BA7" s="41" t="s">
        <v>141</v>
      </c>
      <c r="BB7" s="31" t="s">
        <v>141</v>
      </c>
      <c r="BC7" s="42">
        <f t="shared" si="5"/>
        <v>34</v>
      </c>
      <c r="BD7" s="43">
        <f t="shared" si="6"/>
        <v>408</v>
      </c>
      <c r="BE7" s="31" t="s">
        <v>209</v>
      </c>
      <c r="BF7" s="31"/>
      <c r="BG7" s="31" t="s">
        <v>142</v>
      </c>
      <c r="BH7" s="31" t="s">
        <v>143</v>
      </c>
      <c r="BI7" s="31" t="s">
        <v>141</v>
      </c>
      <c r="BJ7" s="48"/>
      <c r="BK7" s="31" t="s">
        <v>142</v>
      </c>
      <c r="BL7" s="31" t="s">
        <v>141</v>
      </c>
      <c r="BM7" s="31" t="s">
        <v>141</v>
      </c>
      <c r="BN7" s="31" t="s">
        <v>141</v>
      </c>
      <c r="BO7" s="31" t="s">
        <v>141</v>
      </c>
      <c r="BP7" s="31" t="s">
        <v>141</v>
      </c>
      <c r="BQ7" s="31" t="s">
        <v>141</v>
      </c>
      <c r="BR7" s="31" t="s">
        <v>141</v>
      </c>
      <c r="BS7" s="31" t="s">
        <v>141</v>
      </c>
      <c r="BT7" s="31" t="s">
        <v>141</v>
      </c>
      <c r="BU7" s="44">
        <v>0.0</v>
      </c>
      <c r="BV7" s="45"/>
      <c r="BW7" s="36" t="str">
        <f t="shared" si="7"/>
        <v/>
      </c>
      <c r="BY7" s="31" t="s">
        <v>141</v>
      </c>
      <c r="BZ7" s="32" t="s">
        <v>145</v>
      </c>
      <c r="CA7" s="32" t="s">
        <v>201</v>
      </c>
      <c r="CB7" s="32" t="s">
        <v>202</v>
      </c>
      <c r="CC7" s="37" t="s">
        <v>203</v>
      </c>
      <c r="CD7" s="31" t="s">
        <v>204</v>
      </c>
      <c r="CE7" s="31" t="s">
        <v>204</v>
      </c>
      <c r="CF7" s="31"/>
      <c r="CG7" s="31" t="s">
        <v>205</v>
      </c>
      <c r="CH7" s="31" t="s">
        <v>206</v>
      </c>
      <c r="CI7" s="31" t="s">
        <v>142</v>
      </c>
      <c r="CJ7" s="31" t="s">
        <v>142</v>
      </c>
      <c r="CK7" s="31" t="s">
        <v>142</v>
      </c>
      <c r="CL7" s="31" t="s">
        <v>142</v>
      </c>
      <c r="CM7" s="31" t="s">
        <v>141</v>
      </c>
      <c r="CN7" s="31" t="s">
        <v>151</v>
      </c>
      <c r="CO7" s="31" t="s">
        <v>151</v>
      </c>
      <c r="CP7" s="31" t="s">
        <v>142</v>
      </c>
      <c r="CQ7" s="31" t="s">
        <v>142</v>
      </c>
      <c r="CR7" s="31" t="s">
        <v>141</v>
      </c>
      <c r="CS7" s="31" t="s">
        <v>141</v>
      </c>
      <c r="CT7" s="31"/>
      <c r="CU7" s="31" t="s">
        <v>152</v>
      </c>
    </row>
    <row r="8">
      <c r="A8" s="27">
        <v>6.0</v>
      </c>
      <c r="B8" s="28">
        <v>42602.0</v>
      </c>
      <c r="C8" s="29">
        <v>0.65625</v>
      </c>
      <c r="D8" s="29">
        <v>0.6565393518518519</v>
      </c>
      <c r="E8" s="30">
        <f t="shared" si="1"/>
        <v>0.0002893518519</v>
      </c>
      <c r="F8" s="31" t="b">
        <f t="shared" si="2"/>
        <v>1</v>
      </c>
      <c r="G8" s="31" t="s">
        <v>194</v>
      </c>
      <c r="H8" s="32" t="s">
        <v>195</v>
      </c>
      <c r="I8" s="31" t="s">
        <v>155</v>
      </c>
      <c r="J8" s="31" t="s">
        <v>155</v>
      </c>
      <c r="K8" s="31" t="s">
        <v>196</v>
      </c>
      <c r="L8" s="31" t="s">
        <v>141</v>
      </c>
      <c r="M8" s="31" t="s">
        <v>143</v>
      </c>
      <c r="N8" s="47"/>
      <c r="Q8" s="31" t="s">
        <v>197</v>
      </c>
      <c r="R8" s="31" t="s">
        <v>198</v>
      </c>
      <c r="S8" s="31" t="s">
        <v>168</v>
      </c>
      <c r="T8" s="31" t="s">
        <v>169</v>
      </c>
      <c r="U8" s="31" t="s">
        <v>169</v>
      </c>
      <c r="V8" s="31" t="s">
        <v>134</v>
      </c>
      <c r="W8" s="31" t="s">
        <v>135</v>
      </c>
      <c r="X8" s="31">
        <v>47.8348844379263</v>
      </c>
      <c r="Y8" s="34">
        <v>-119.988299813997</v>
      </c>
      <c r="Z8" s="35" t="b">
        <v>0</v>
      </c>
      <c r="AA8" s="36">
        <v>1270.0</v>
      </c>
      <c r="AB8" s="36"/>
      <c r="AC8" s="37" t="s">
        <v>199</v>
      </c>
      <c r="AE8" s="31" t="s">
        <v>142</v>
      </c>
      <c r="AF8" s="31" t="s">
        <v>141</v>
      </c>
      <c r="AG8" s="31" t="s">
        <v>141</v>
      </c>
      <c r="AH8" s="31" t="s">
        <v>196</v>
      </c>
      <c r="AJ8" s="38"/>
      <c r="AN8" s="31" t="s">
        <v>169</v>
      </c>
      <c r="AO8" s="31" t="s">
        <v>169</v>
      </c>
      <c r="AP8" s="31" t="s">
        <v>134</v>
      </c>
      <c r="AQ8" s="31" t="s">
        <v>135</v>
      </c>
      <c r="AR8" s="31">
        <v>47.8347602511112</v>
      </c>
      <c r="AS8" s="34">
        <v>-119.989346036183</v>
      </c>
      <c r="AT8" s="35" t="b">
        <v>0</v>
      </c>
      <c r="AU8" s="36">
        <v>1236.0</v>
      </c>
      <c r="AV8" s="36"/>
      <c r="AW8" s="31" t="s">
        <v>141</v>
      </c>
      <c r="AX8" s="31" t="s">
        <v>141</v>
      </c>
      <c r="AY8" s="39">
        <f t="shared" si="3"/>
        <v>0.04927997453</v>
      </c>
      <c r="AZ8" s="40" t="str">
        <f t="shared" si="4"/>
        <v>N/A</v>
      </c>
      <c r="BA8" s="41" t="s">
        <v>141</v>
      </c>
      <c r="BB8" s="31" t="s">
        <v>141</v>
      </c>
      <c r="BC8" s="42">
        <f t="shared" si="5"/>
        <v>34</v>
      </c>
      <c r="BD8" s="43">
        <f t="shared" si="6"/>
        <v>81.6</v>
      </c>
      <c r="BE8" s="31" t="s">
        <v>210</v>
      </c>
      <c r="BF8" s="31"/>
      <c r="BG8" s="31" t="s">
        <v>142</v>
      </c>
      <c r="BH8" s="31" t="s">
        <v>143</v>
      </c>
      <c r="BI8" s="31" t="s">
        <v>141</v>
      </c>
      <c r="BJ8" s="48"/>
      <c r="BK8" s="31" t="s">
        <v>142</v>
      </c>
      <c r="BL8" s="31" t="s">
        <v>141</v>
      </c>
      <c r="BM8" s="31" t="s">
        <v>141</v>
      </c>
      <c r="BN8" s="31" t="s">
        <v>141</v>
      </c>
      <c r="BO8" s="31" t="s">
        <v>141</v>
      </c>
      <c r="BP8" s="31" t="s">
        <v>141</v>
      </c>
      <c r="BQ8" s="31" t="s">
        <v>141</v>
      </c>
      <c r="BR8" s="31" t="s">
        <v>141</v>
      </c>
      <c r="BS8" s="31" t="s">
        <v>141</v>
      </c>
      <c r="BT8" s="31" t="s">
        <v>141</v>
      </c>
      <c r="BU8" s="44">
        <v>0.0</v>
      </c>
      <c r="BV8" s="45"/>
      <c r="BW8" s="36" t="str">
        <f t="shared" si="7"/>
        <v/>
      </c>
      <c r="BY8" s="31" t="s">
        <v>141</v>
      </c>
      <c r="BZ8" s="32" t="s">
        <v>145</v>
      </c>
      <c r="CA8" s="32" t="s">
        <v>201</v>
      </c>
      <c r="CB8" s="32" t="s">
        <v>202</v>
      </c>
      <c r="CC8" s="37" t="s">
        <v>203</v>
      </c>
      <c r="CD8" s="31" t="s">
        <v>204</v>
      </c>
      <c r="CE8" s="31" t="s">
        <v>204</v>
      </c>
      <c r="CF8" s="31"/>
      <c r="CG8" s="31" t="s">
        <v>205</v>
      </c>
      <c r="CH8" s="31" t="s">
        <v>206</v>
      </c>
      <c r="CI8" s="31" t="s">
        <v>142</v>
      </c>
      <c r="CJ8" s="31" t="s">
        <v>142</v>
      </c>
      <c r="CK8" s="31" t="s">
        <v>142</v>
      </c>
      <c r="CL8" s="31" t="s">
        <v>142</v>
      </c>
      <c r="CM8" s="31" t="s">
        <v>141</v>
      </c>
      <c r="CN8" s="31" t="s">
        <v>151</v>
      </c>
      <c r="CO8" s="31" t="s">
        <v>151</v>
      </c>
      <c r="CP8" s="31" t="s">
        <v>142</v>
      </c>
      <c r="CQ8" s="31" t="s">
        <v>142</v>
      </c>
      <c r="CR8" s="31" t="s">
        <v>141</v>
      </c>
      <c r="CS8" s="31" t="s">
        <v>141</v>
      </c>
      <c r="CT8" s="31"/>
      <c r="CU8" s="31" t="s">
        <v>152</v>
      </c>
    </row>
    <row r="9">
      <c r="A9" s="27">
        <v>7.0</v>
      </c>
      <c r="B9" s="28">
        <v>42602.0</v>
      </c>
      <c r="C9" s="29">
        <v>0.6666666666666666</v>
      </c>
      <c r="D9" s="29">
        <v>0.6670138888888889</v>
      </c>
      <c r="E9" s="30">
        <f t="shared" si="1"/>
        <v>0.0003472222222</v>
      </c>
      <c r="F9" s="31" t="b">
        <f t="shared" si="2"/>
        <v>1</v>
      </c>
      <c r="G9" s="31" t="s">
        <v>194</v>
      </c>
      <c r="H9" s="32" t="s">
        <v>195</v>
      </c>
      <c r="I9" s="31" t="s">
        <v>155</v>
      </c>
      <c r="J9" s="31" t="s">
        <v>155</v>
      </c>
      <c r="K9" s="31" t="s">
        <v>196</v>
      </c>
      <c r="L9" s="31" t="s">
        <v>141</v>
      </c>
      <c r="M9" s="31" t="s">
        <v>143</v>
      </c>
      <c r="N9" s="47"/>
      <c r="Q9" s="31" t="s">
        <v>197</v>
      </c>
      <c r="R9" s="31" t="s">
        <v>198</v>
      </c>
      <c r="S9" s="31" t="s">
        <v>168</v>
      </c>
      <c r="T9" s="31" t="s">
        <v>169</v>
      </c>
      <c r="U9" s="31" t="s">
        <v>169</v>
      </c>
      <c r="V9" s="31" t="s">
        <v>134</v>
      </c>
      <c r="W9" s="31" t="s">
        <v>135</v>
      </c>
      <c r="X9" s="31">
        <v>47.8348844379263</v>
      </c>
      <c r="Y9" s="34">
        <v>-119.988299813997</v>
      </c>
      <c r="Z9" s="35" t="b">
        <v>0</v>
      </c>
      <c r="AA9" s="36">
        <v>1270.0</v>
      </c>
      <c r="AB9" s="36"/>
      <c r="AC9" s="37" t="s">
        <v>199</v>
      </c>
      <c r="AE9" s="31" t="s">
        <v>142</v>
      </c>
      <c r="AF9" s="31" t="s">
        <v>141</v>
      </c>
      <c r="AG9" s="31" t="s">
        <v>141</v>
      </c>
      <c r="AH9" s="31" t="s">
        <v>196</v>
      </c>
      <c r="AJ9" s="38"/>
      <c r="AN9" s="31" t="s">
        <v>169</v>
      </c>
      <c r="AO9" s="31" t="s">
        <v>169</v>
      </c>
      <c r="AP9" s="31" t="s">
        <v>134</v>
      </c>
      <c r="AQ9" s="31" t="s">
        <v>135</v>
      </c>
      <c r="AR9" s="31">
        <v>47.8347602511112</v>
      </c>
      <c r="AS9" s="34">
        <v>-119.989346036183</v>
      </c>
      <c r="AT9" s="35" t="b">
        <v>0</v>
      </c>
      <c r="AU9" s="36">
        <v>1236.0</v>
      </c>
      <c r="AV9" s="36"/>
      <c r="AW9" s="31" t="s">
        <v>141</v>
      </c>
      <c r="AX9" s="31" t="s">
        <v>141</v>
      </c>
      <c r="AY9" s="39">
        <f t="shared" si="3"/>
        <v>0.04927997453</v>
      </c>
      <c r="AZ9" s="40" t="str">
        <f t="shared" si="4"/>
        <v>N/A</v>
      </c>
      <c r="BA9" s="41" t="s">
        <v>141</v>
      </c>
      <c r="BB9" s="31" t="s">
        <v>141</v>
      </c>
      <c r="BC9" s="42">
        <f t="shared" si="5"/>
        <v>34</v>
      </c>
      <c r="BD9" s="43">
        <f t="shared" si="6"/>
        <v>68</v>
      </c>
      <c r="BE9" s="31" t="s">
        <v>211</v>
      </c>
      <c r="BF9" s="31"/>
      <c r="BG9" s="31" t="s">
        <v>142</v>
      </c>
      <c r="BH9" s="31" t="s">
        <v>143</v>
      </c>
      <c r="BI9" s="31" t="s">
        <v>141</v>
      </c>
      <c r="BJ9" s="48"/>
      <c r="BK9" s="31" t="s">
        <v>142</v>
      </c>
      <c r="BL9" s="31" t="s">
        <v>141</v>
      </c>
      <c r="BM9" s="31" t="s">
        <v>141</v>
      </c>
      <c r="BN9" s="31" t="s">
        <v>141</v>
      </c>
      <c r="BO9" s="31" t="s">
        <v>141</v>
      </c>
      <c r="BP9" s="31" t="s">
        <v>141</v>
      </c>
      <c r="BQ9" s="31" t="s">
        <v>141</v>
      </c>
      <c r="BR9" s="31" t="s">
        <v>141</v>
      </c>
      <c r="BS9" s="31" t="s">
        <v>141</v>
      </c>
      <c r="BT9" s="31" t="s">
        <v>141</v>
      </c>
      <c r="BU9" s="44">
        <v>0.0</v>
      </c>
      <c r="BV9" s="45"/>
      <c r="BW9" s="36" t="str">
        <f t="shared" si="7"/>
        <v/>
      </c>
      <c r="BY9" s="31" t="s">
        <v>141</v>
      </c>
      <c r="BZ9" s="32" t="s">
        <v>145</v>
      </c>
      <c r="CA9" s="32" t="s">
        <v>201</v>
      </c>
      <c r="CB9" s="32" t="s">
        <v>202</v>
      </c>
      <c r="CC9" s="37" t="s">
        <v>203</v>
      </c>
      <c r="CD9" s="31" t="s">
        <v>204</v>
      </c>
      <c r="CE9" s="31" t="s">
        <v>204</v>
      </c>
      <c r="CF9" s="31"/>
      <c r="CG9" s="31" t="s">
        <v>205</v>
      </c>
      <c r="CH9" s="31" t="s">
        <v>206</v>
      </c>
      <c r="CI9" s="31" t="s">
        <v>142</v>
      </c>
      <c r="CJ9" s="31" t="s">
        <v>142</v>
      </c>
      <c r="CK9" s="31" t="s">
        <v>142</v>
      </c>
      <c r="CL9" s="31" t="s">
        <v>142</v>
      </c>
      <c r="CM9" s="31" t="s">
        <v>141</v>
      </c>
      <c r="CN9" s="31" t="s">
        <v>151</v>
      </c>
      <c r="CO9" s="31" t="s">
        <v>151</v>
      </c>
      <c r="CP9" s="31" t="s">
        <v>142</v>
      </c>
      <c r="CQ9" s="31" t="s">
        <v>142</v>
      </c>
      <c r="CR9" s="31" t="s">
        <v>141</v>
      </c>
      <c r="CS9" s="31" t="s">
        <v>141</v>
      </c>
      <c r="CT9" s="31"/>
      <c r="CU9" s="31" t="s">
        <v>152</v>
      </c>
    </row>
    <row r="10">
      <c r="A10" s="27">
        <v>8.0</v>
      </c>
      <c r="B10" s="28">
        <v>42602.0</v>
      </c>
      <c r="C10" s="29">
        <v>0.6770833333333334</v>
      </c>
      <c r="D10" s="29">
        <v>0.677488425925926</v>
      </c>
      <c r="E10" s="30">
        <f t="shared" si="1"/>
        <v>0.0004050925926</v>
      </c>
      <c r="F10" s="31" t="b">
        <f t="shared" si="2"/>
        <v>1</v>
      </c>
      <c r="G10" s="31" t="s">
        <v>194</v>
      </c>
      <c r="H10" s="32" t="s">
        <v>195</v>
      </c>
      <c r="I10" s="31" t="s">
        <v>155</v>
      </c>
      <c r="J10" s="31" t="s">
        <v>155</v>
      </c>
      <c r="K10" s="31" t="s">
        <v>196</v>
      </c>
      <c r="L10" s="31" t="s">
        <v>141</v>
      </c>
      <c r="M10" s="31" t="s">
        <v>143</v>
      </c>
      <c r="N10" s="47"/>
      <c r="Q10" s="31" t="s">
        <v>197</v>
      </c>
      <c r="R10" s="31" t="s">
        <v>198</v>
      </c>
      <c r="S10" s="31" t="s">
        <v>168</v>
      </c>
      <c r="T10" s="31" t="s">
        <v>169</v>
      </c>
      <c r="U10" s="31" t="s">
        <v>169</v>
      </c>
      <c r="V10" s="31" t="s">
        <v>134</v>
      </c>
      <c r="W10" s="31" t="s">
        <v>135</v>
      </c>
      <c r="X10" s="31">
        <v>47.8348844379263</v>
      </c>
      <c r="Y10" s="34">
        <v>-119.988299813997</v>
      </c>
      <c r="Z10" s="35" t="b">
        <v>0</v>
      </c>
      <c r="AA10" s="36">
        <v>1270.0</v>
      </c>
      <c r="AB10" s="36"/>
      <c r="AC10" s="37" t="s">
        <v>199</v>
      </c>
      <c r="AE10" s="31" t="s">
        <v>142</v>
      </c>
      <c r="AF10" s="31" t="s">
        <v>141</v>
      </c>
      <c r="AG10" s="31" t="s">
        <v>141</v>
      </c>
      <c r="AH10" s="31" t="s">
        <v>196</v>
      </c>
      <c r="AJ10" s="38"/>
      <c r="AN10" s="31" t="s">
        <v>169</v>
      </c>
      <c r="AO10" s="31" t="s">
        <v>169</v>
      </c>
      <c r="AP10" s="31" t="s">
        <v>134</v>
      </c>
      <c r="AQ10" s="31" t="s">
        <v>135</v>
      </c>
      <c r="AR10" s="31">
        <v>47.8347602511112</v>
      </c>
      <c r="AS10" s="34">
        <v>-119.989346036183</v>
      </c>
      <c r="AT10" s="35" t="b">
        <v>0</v>
      </c>
      <c r="AU10" s="36">
        <v>1236.0</v>
      </c>
      <c r="AV10" s="36"/>
      <c r="AW10" s="31" t="s">
        <v>141</v>
      </c>
      <c r="AX10" s="31" t="s">
        <v>141</v>
      </c>
      <c r="AY10" s="39">
        <f t="shared" si="3"/>
        <v>0.04927997453</v>
      </c>
      <c r="AZ10" s="40" t="str">
        <f t="shared" si="4"/>
        <v>N/A</v>
      </c>
      <c r="BA10" s="41" t="s">
        <v>141</v>
      </c>
      <c r="BB10" s="31" t="s">
        <v>141</v>
      </c>
      <c r="BC10" s="42">
        <f t="shared" si="5"/>
        <v>34</v>
      </c>
      <c r="BD10" s="43">
        <f t="shared" si="6"/>
        <v>58.28571429</v>
      </c>
      <c r="BE10" s="31" t="s">
        <v>212</v>
      </c>
      <c r="BF10" s="31"/>
      <c r="BG10" s="31" t="s">
        <v>142</v>
      </c>
      <c r="BH10" s="31" t="s">
        <v>143</v>
      </c>
      <c r="BI10" s="31" t="s">
        <v>141</v>
      </c>
      <c r="BJ10" s="48"/>
      <c r="BK10" s="31" t="s">
        <v>142</v>
      </c>
      <c r="BL10" s="31" t="s">
        <v>141</v>
      </c>
      <c r="BM10" s="31" t="s">
        <v>141</v>
      </c>
      <c r="BN10" s="31" t="s">
        <v>141</v>
      </c>
      <c r="BO10" s="31" t="s">
        <v>141</v>
      </c>
      <c r="BP10" s="31" t="s">
        <v>141</v>
      </c>
      <c r="BQ10" s="31" t="s">
        <v>141</v>
      </c>
      <c r="BR10" s="31" t="s">
        <v>141</v>
      </c>
      <c r="BS10" s="31" t="s">
        <v>141</v>
      </c>
      <c r="BT10" s="31" t="s">
        <v>141</v>
      </c>
      <c r="BU10" s="44">
        <v>0.0</v>
      </c>
      <c r="BV10" s="45"/>
      <c r="BW10" s="36" t="str">
        <f t="shared" si="7"/>
        <v/>
      </c>
      <c r="BY10" s="31" t="s">
        <v>141</v>
      </c>
      <c r="BZ10" s="32" t="s">
        <v>145</v>
      </c>
      <c r="CA10" s="32" t="s">
        <v>201</v>
      </c>
      <c r="CB10" s="32" t="s">
        <v>202</v>
      </c>
      <c r="CC10" s="37" t="s">
        <v>203</v>
      </c>
      <c r="CD10" s="31" t="s">
        <v>204</v>
      </c>
      <c r="CE10" s="31" t="s">
        <v>204</v>
      </c>
      <c r="CF10" s="31"/>
      <c r="CG10" s="31" t="s">
        <v>205</v>
      </c>
      <c r="CH10" s="31" t="s">
        <v>206</v>
      </c>
      <c r="CI10" s="31" t="s">
        <v>142</v>
      </c>
      <c r="CJ10" s="31" t="s">
        <v>142</v>
      </c>
      <c r="CK10" s="31" t="s">
        <v>142</v>
      </c>
      <c r="CL10" s="31" t="s">
        <v>142</v>
      </c>
      <c r="CM10" s="31" t="s">
        <v>141</v>
      </c>
      <c r="CN10" s="31" t="s">
        <v>151</v>
      </c>
      <c r="CO10" s="31" t="s">
        <v>151</v>
      </c>
      <c r="CP10" s="31" t="s">
        <v>142</v>
      </c>
      <c r="CQ10" s="31" t="s">
        <v>142</v>
      </c>
      <c r="CR10" s="31" t="s">
        <v>141</v>
      </c>
      <c r="CS10" s="31" t="s">
        <v>141</v>
      </c>
      <c r="CT10" s="31"/>
      <c r="CU10" s="31" t="s">
        <v>152</v>
      </c>
    </row>
    <row r="11">
      <c r="A11" s="27">
        <v>9.0</v>
      </c>
      <c r="B11" s="28">
        <v>42602.0</v>
      </c>
      <c r="C11" s="29">
        <v>0.6875</v>
      </c>
      <c r="D11" s="29">
        <v>0.6877893518518519</v>
      </c>
      <c r="E11" s="30">
        <f t="shared" si="1"/>
        <v>0.0002893518519</v>
      </c>
      <c r="F11" s="31" t="b">
        <f t="shared" si="2"/>
        <v>1</v>
      </c>
      <c r="G11" s="31" t="s">
        <v>194</v>
      </c>
      <c r="H11" s="32" t="s">
        <v>195</v>
      </c>
      <c r="I11" s="31" t="s">
        <v>155</v>
      </c>
      <c r="J11" s="31" t="s">
        <v>155</v>
      </c>
      <c r="K11" s="31" t="s">
        <v>196</v>
      </c>
      <c r="L11" s="31" t="s">
        <v>141</v>
      </c>
      <c r="M11" s="31" t="s">
        <v>143</v>
      </c>
      <c r="N11" s="47"/>
      <c r="Q11" s="31" t="s">
        <v>197</v>
      </c>
      <c r="R11" s="31" t="s">
        <v>198</v>
      </c>
      <c r="S11" s="31" t="s">
        <v>168</v>
      </c>
      <c r="T11" s="31" t="s">
        <v>169</v>
      </c>
      <c r="U11" s="31" t="s">
        <v>169</v>
      </c>
      <c r="V11" s="31" t="s">
        <v>134</v>
      </c>
      <c r="W11" s="31" t="s">
        <v>135</v>
      </c>
      <c r="X11" s="31">
        <v>47.8348844379263</v>
      </c>
      <c r="Y11" s="34">
        <v>-119.988299813997</v>
      </c>
      <c r="Z11" s="35" t="b">
        <v>0</v>
      </c>
      <c r="AA11" s="36">
        <v>1270.0</v>
      </c>
      <c r="AB11" s="36"/>
      <c r="AC11" s="37" t="s">
        <v>199</v>
      </c>
      <c r="AE11" s="31" t="s">
        <v>142</v>
      </c>
      <c r="AF11" s="31" t="s">
        <v>141</v>
      </c>
      <c r="AG11" s="31" t="s">
        <v>141</v>
      </c>
      <c r="AH11" s="31" t="s">
        <v>196</v>
      </c>
      <c r="AJ11" s="38"/>
      <c r="AN11" s="31" t="s">
        <v>169</v>
      </c>
      <c r="AO11" s="31" t="s">
        <v>169</v>
      </c>
      <c r="AP11" s="31" t="s">
        <v>134</v>
      </c>
      <c r="AQ11" s="31" t="s">
        <v>135</v>
      </c>
      <c r="AR11" s="31">
        <v>47.8347602511112</v>
      </c>
      <c r="AS11" s="34">
        <v>-119.989346036183</v>
      </c>
      <c r="AT11" s="35" t="b">
        <v>0</v>
      </c>
      <c r="AU11" s="36">
        <v>1236.0</v>
      </c>
      <c r="AV11" s="36"/>
      <c r="AW11" s="31" t="s">
        <v>141</v>
      </c>
      <c r="AX11" s="31" t="s">
        <v>141</v>
      </c>
      <c r="AY11" s="39">
        <f t="shared" si="3"/>
        <v>0.04927997453</v>
      </c>
      <c r="AZ11" s="40" t="str">
        <f t="shared" si="4"/>
        <v>N/A</v>
      </c>
      <c r="BA11" s="41" t="s">
        <v>141</v>
      </c>
      <c r="BB11" s="31" t="s">
        <v>141</v>
      </c>
      <c r="BC11" s="42">
        <f t="shared" si="5"/>
        <v>34</v>
      </c>
      <c r="BD11" s="43">
        <f t="shared" si="6"/>
        <v>81.6</v>
      </c>
      <c r="BE11" s="31" t="s">
        <v>213</v>
      </c>
      <c r="BF11" s="31"/>
      <c r="BG11" s="31" t="s">
        <v>142</v>
      </c>
      <c r="BH11" s="31" t="s">
        <v>143</v>
      </c>
      <c r="BI11" s="31" t="s">
        <v>141</v>
      </c>
      <c r="BJ11" s="48"/>
      <c r="BK11" s="31" t="s">
        <v>142</v>
      </c>
      <c r="BL11" s="31" t="s">
        <v>141</v>
      </c>
      <c r="BM11" s="31" t="s">
        <v>141</v>
      </c>
      <c r="BN11" s="31" t="s">
        <v>141</v>
      </c>
      <c r="BO11" s="31" t="s">
        <v>141</v>
      </c>
      <c r="BP11" s="31" t="s">
        <v>141</v>
      </c>
      <c r="BQ11" s="31" t="s">
        <v>141</v>
      </c>
      <c r="BR11" s="31" t="s">
        <v>141</v>
      </c>
      <c r="BS11" s="31" t="s">
        <v>141</v>
      </c>
      <c r="BT11" s="31" t="s">
        <v>141</v>
      </c>
      <c r="BU11" s="44">
        <v>0.0</v>
      </c>
      <c r="BV11" s="45"/>
      <c r="BW11" s="36" t="str">
        <f t="shared" si="7"/>
        <v/>
      </c>
      <c r="BY11" s="31" t="s">
        <v>141</v>
      </c>
      <c r="BZ11" s="32" t="s">
        <v>145</v>
      </c>
      <c r="CA11" s="32" t="s">
        <v>201</v>
      </c>
      <c r="CB11" s="32" t="s">
        <v>202</v>
      </c>
      <c r="CC11" s="37" t="s">
        <v>203</v>
      </c>
      <c r="CD11" s="31" t="s">
        <v>204</v>
      </c>
      <c r="CE11" s="31" t="s">
        <v>204</v>
      </c>
      <c r="CF11" s="31"/>
      <c r="CG11" s="31" t="s">
        <v>205</v>
      </c>
      <c r="CH11" s="31" t="s">
        <v>206</v>
      </c>
      <c r="CI11" s="31" t="s">
        <v>142</v>
      </c>
      <c r="CJ11" s="31" t="s">
        <v>142</v>
      </c>
      <c r="CK11" s="31" t="s">
        <v>142</v>
      </c>
      <c r="CL11" s="31" t="s">
        <v>142</v>
      </c>
      <c r="CM11" s="31" t="s">
        <v>141</v>
      </c>
      <c r="CN11" s="31" t="s">
        <v>151</v>
      </c>
      <c r="CO11" s="31" t="s">
        <v>151</v>
      </c>
      <c r="CP11" s="31" t="s">
        <v>142</v>
      </c>
      <c r="CQ11" s="31" t="s">
        <v>142</v>
      </c>
      <c r="CR11" s="31" t="s">
        <v>141</v>
      </c>
      <c r="CS11" s="31" t="s">
        <v>141</v>
      </c>
      <c r="CT11" s="31"/>
      <c r="CU11" s="31" t="s">
        <v>152</v>
      </c>
    </row>
    <row r="12">
      <c r="A12" s="27">
        <v>10.0</v>
      </c>
      <c r="B12" s="28">
        <v>42602.0</v>
      </c>
      <c r="C12" s="29">
        <v>0.6979166666666666</v>
      </c>
      <c r="D12" s="29">
        <v>0.6980902777777778</v>
      </c>
      <c r="E12" s="30">
        <f t="shared" si="1"/>
        <v>0.0001736111111</v>
      </c>
      <c r="F12" s="31" t="b">
        <f t="shared" si="2"/>
        <v>1</v>
      </c>
      <c r="G12" s="31" t="s">
        <v>194</v>
      </c>
      <c r="H12" s="32" t="s">
        <v>195</v>
      </c>
      <c r="I12" s="31" t="s">
        <v>155</v>
      </c>
      <c r="J12" s="31" t="s">
        <v>155</v>
      </c>
      <c r="K12" s="31" t="s">
        <v>196</v>
      </c>
      <c r="L12" s="31" t="s">
        <v>141</v>
      </c>
      <c r="M12" s="31" t="s">
        <v>143</v>
      </c>
      <c r="N12" s="47"/>
      <c r="Q12" s="31" t="s">
        <v>197</v>
      </c>
      <c r="R12" s="31" t="s">
        <v>198</v>
      </c>
      <c r="S12" s="31" t="s">
        <v>168</v>
      </c>
      <c r="T12" s="31" t="s">
        <v>169</v>
      </c>
      <c r="U12" s="31" t="s">
        <v>169</v>
      </c>
      <c r="V12" s="31" t="s">
        <v>134</v>
      </c>
      <c r="W12" s="31" t="s">
        <v>135</v>
      </c>
      <c r="X12" s="31">
        <v>47.8348758733279</v>
      </c>
      <c r="Y12" s="34">
        <v>-119.988082914276</v>
      </c>
      <c r="Z12" s="35" t="b">
        <v>0</v>
      </c>
      <c r="AA12" s="36">
        <v>1270.0</v>
      </c>
      <c r="AB12" s="36"/>
      <c r="AC12" s="37" t="s">
        <v>199</v>
      </c>
      <c r="AE12" s="31" t="s">
        <v>142</v>
      </c>
      <c r="AF12" s="31" t="s">
        <v>141</v>
      </c>
      <c r="AG12" s="31" t="s">
        <v>141</v>
      </c>
      <c r="AH12" s="31" t="s">
        <v>196</v>
      </c>
      <c r="AJ12" s="38"/>
      <c r="AN12" s="31" t="s">
        <v>169</v>
      </c>
      <c r="AO12" s="31" t="s">
        <v>169</v>
      </c>
      <c r="AP12" s="31" t="s">
        <v>134</v>
      </c>
      <c r="AQ12" s="31" t="s">
        <v>135</v>
      </c>
      <c r="AR12" s="31">
        <v>47.8347602511112</v>
      </c>
      <c r="AS12" s="34">
        <v>-119.989346036183</v>
      </c>
      <c r="AT12" s="35" t="b">
        <v>0</v>
      </c>
      <c r="AU12" s="36">
        <v>1236.0</v>
      </c>
      <c r="AV12" s="36"/>
      <c r="AW12" s="31" t="s">
        <v>141</v>
      </c>
      <c r="AX12" s="31" t="s">
        <v>141</v>
      </c>
      <c r="AY12" s="39">
        <f t="shared" si="3"/>
        <v>0.05912981557</v>
      </c>
      <c r="AZ12" s="40" t="str">
        <f t="shared" si="4"/>
        <v>N/A</v>
      </c>
      <c r="BA12" s="41" t="s">
        <v>141</v>
      </c>
      <c r="BB12" s="31" t="s">
        <v>141</v>
      </c>
      <c r="BC12" s="42">
        <f t="shared" si="5"/>
        <v>34</v>
      </c>
      <c r="BD12" s="43">
        <f t="shared" si="6"/>
        <v>136</v>
      </c>
      <c r="BE12" s="31" t="s">
        <v>214</v>
      </c>
      <c r="BF12" s="31"/>
      <c r="BG12" s="31" t="s">
        <v>142</v>
      </c>
      <c r="BH12" s="31" t="s">
        <v>143</v>
      </c>
      <c r="BI12" s="31" t="s">
        <v>141</v>
      </c>
      <c r="BJ12" s="48"/>
      <c r="BK12" s="31" t="s">
        <v>142</v>
      </c>
      <c r="BL12" s="31" t="s">
        <v>141</v>
      </c>
      <c r="BM12" s="31" t="s">
        <v>141</v>
      </c>
      <c r="BN12" s="31" t="s">
        <v>141</v>
      </c>
      <c r="BO12" s="31" t="s">
        <v>141</v>
      </c>
      <c r="BP12" s="31" t="s">
        <v>141</v>
      </c>
      <c r="BQ12" s="31" t="s">
        <v>141</v>
      </c>
      <c r="BR12" s="31" t="s">
        <v>141</v>
      </c>
      <c r="BS12" s="31" t="s">
        <v>141</v>
      </c>
      <c r="BT12" s="31" t="s">
        <v>141</v>
      </c>
      <c r="BU12" s="44">
        <v>0.0</v>
      </c>
      <c r="BV12" s="45"/>
      <c r="BW12" s="36" t="str">
        <f t="shared" si="7"/>
        <v/>
      </c>
      <c r="BY12" s="31" t="s">
        <v>141</v>
      </c>
      <c r="BZ12" s="32" t="s">
        <v>145</v>
      </c>
      <c r="CA12" s="32" t="s">
        <v>201</v>
      </c>
      <c r="CB12" s="32" t="s">
        <v>202</v>
      </c>
      <c r="CC12" s="37" t="s">
        <v>203</v>
      </c>
      <c r="CD12" s="31" t="s">
        <v>204</v>
      </c>
      <c r="CE12" s="31" t="s">
        <v>204</v>
      </c>
      <c r="CF12" s="31"/>
      <c r="CG12" s="31" t="s">
        <v>205</v>
      </c>
      <c r="CH12" s="31" t="s">
        <v>206</v>
      </c>
      <c r="CI12" s="31" t="s">
        <v>142</v>
      </c>
      <c r="CJ12" s="31" t="s">
        <v>142</v>
      </c>
      <c r="CK12" s="31" t="s">
        <v>142</v>
      </c>
      <c r="CL12" s="31" t="s">
        <v>142</v>
      </c>
      <c r="CM12" s="31" t="s">
        <v>141</v>
      </c>
      <c r="CN12" s="31" t="s">
        <v>151</v>
      </c>
      <c r="CO12" s="31" t="s">
        <v>151</v>
      </c>
      <c r="CP12" s="31" t="s">
        <v>142</v>
      </c>
      <c r="CQ12" s="31" t="s">
        <v>142</v>
      </c>
      <c r="CR12" s="31" t="s">
        <v>141</v>
      </c>
      <c r="CS12" s="31" t="s">
        <v>141</v>
      </c>
      <c r="CT12" s="31"/>
      <c r="CU12" s="31" t="s">
        <v>152</v>
      </c>
    </row>
    <row r="13">
      <c r="A13" s="27">
        <v>11.0</v>
      </c>
      <c r="B13" s="28">
        <v>42602.0</v>
      </c>
      <c r="C13" s="29">
        <v>0.7083333333333334</v>
      </c>
      <c r="D13" s="29">
        <v>0.7085648148148148</v>
      </c>
      <c r="E13" s="30">
        <f t="shared" si="1"/>
        <v>0.0002314814815</v>
      </c>
      <c r="F13" s="31" t="b">
        <f t="shared" si="2"/>
        <v>1</v>
      </c>
      <c r="G13" s="31" t="s">
        <v>194</v>
      </c>
      <c r="H13" s="32" t="s">
        <v>195</v>
      </c>
      <c r="I13" s="31" t="s">
        <v>155</v>
      </c>
      <c r="J13" s="31" t="s">
        <v>155</v>
      </c>
      <c r="K13" s="31" t="s">
        <v>196</v>
      </c>
      <c r="L13" s="31" t="s">
        <v>141</v>
      </c>
      <c r="M13" s="31" t="s">
        <v>143</v>
      </c>
      <c r="N13" s="47"/>
      <c r="Q13" s="31" t="s">
        <v>197</v>
      </c>
      <c r="R13" s="31" t="s">
        <v>198</v>
      </c>
      <c r="S13" s="31" t="s">
        <v>168</v>
      </c>
      <c r="T13" s="31" t="s">
        <v>169</v>
      </c>
      <c r="U13" s="31" t="s">
        <v>169</v>
      </c>
      <c r="V13" s="31" t="s">
        <v>134</v>
      </c>
      <c r="W13" s="31" t="s">
        <v>135</v>
      </c>
      <c r="X13" s="31">
        <v>47.8348758733279</v>
      </c>
      <c r="Y13" s="34">
        <v>-119.988082914276</v>
      </c>
      <c r="Z13" s="35" t="b">
        <v>0</v>
      </c>
      <c r="AA13" s="36">
        <v>1270.0</v>
      </c>
      <c r="AB13" s="36"/>
      <c r="AC13" s="37" t="s">
        <v>199</v>
      </c>
      <c r="AE13" s="31" t="s">
        <v>142</v>
      </c>
      <c r="AF13" s="31" t="s">
        <v>141</v>
      </c>
      <c r="AG13" s="31" t="s">
        <v>141</v>
      </c>
      <c r="AH13" s="31" t="s">
        <v>196</v>
      </c>
      <c r="AJ13" s="38"/>
      <c r="AN13" s="31" t="s">
        <v>169</v>
      </c>
      <c r="AO13" s="31" t="s">
        <v>169</v>
      </c>
      <c r="AP13" s="31" t="s">
        <v>134</v>
      </c>
      <c r="AQ13" s="31" t="s">
        <v>135</v>
      </c>
      <c r="AR13" s="31">
        <v>47.8347602511112</v>
      </c>
      <c r="AS13" s="34">
        <v>-119.989346036183</v>
      </c>
      <c r="AT13" s="35" t="b">
        <v>0</v>
      </c>
      <c r="AU13" s="36">
        <v>1236.0</v>
      </c>
      <c r="AV13" s="36"/>
      <c r="AW13" s="31" t="s">
        <v>141</v>
      </c>
      <c r="AX13" s="31" t="s">
        <v>141</v>
      </c>
      <c r="AY13" s="39">
        <f t="shared" si="3"/>
        <v>0.05912981557</v>
      </c>
      <c r="AZ13" s="40" t="str">
        <f t="shared" si="4"/>
        <v>N/A</v>
      </c>
      <c r="BA13" s="41" t="s">
        <v>141</v>
      </c>
      <c r="BB13" s="31" t="s">
        <v>141</v>
      </c>
      <c r="BC13" s="42">
        <f t="shared" si="5"/>
        <v>34</v>
      </c>
      <c r="BD13" s="43">
        <f t="shared" si="6"/>
        <v>102</v>
      </c>
      <c r="BE13" s="31" t="s">
        <v>215</v>
      </c>
      <c r="BF13" s="31"/>
      <c r="BG13" s="31" t="s">
        <v>142</v>
      </c>
      <c r="BH13" s="31" t="s">
        <v>143</v>
      </c>
      <c r="BI13" s="31" t="s">
        <v>141</v>
      </c>
      <c r="BJ13" s="48"/>
      <c r="BK13" s="31" t="s">
        <v>142</v>
      </c>
      <c r="BL13" s="31" t="s">
        <v>141</v>
      </c>
      <c r="BM13" s="31" t="s">
        <v>141</v>
      </c>
      <c r="BN13" s="31" t="s">
        <v>141</v>
      </c>
      <c r="BO13" s="31" t="s">
        <v>141</v>
      </c>
      <c r="BP13" s="31" t="s">
        <v>141</v>
      </c>
      <c r="BQ13" s="31" t="s">
        <v>141</v>
      </c>
      <c r="BR13" s="31" t="s">
        <v>141</v>
      </c>
      <c r="BS13" s="31" t="s">
        <v>141</v>
      </c>
      <c r="BT13" s="31" t="s">
        <v>141</v>
      </c>
      <c r="BU13" s="44">
        <v>0.0</v>
      </c>
      <c r="BV13" s="45"/>
      <c r="BW13" s="36" t="str">
        <f t="shared" si="7"/>
        <v/>
      </c>
      <c r="BY13" s="31" t="s">
        <v>141</v>
      </c>
      <c r="BZ13" s="32" t="s">
        <v>145</v>
      </c>
      <c r="CA13" s="32" t="s">
        <v>201</v>
      </c>
      <c r="CB13" s="32" t="s">
        <v>202</v>
      </c>
      <c r="CC13" s="37" t="s">
        <v>203</v>
      </c>
      <c r="CD13" s="31" t="s">
        <v>204</v>
      </c>
      <c r="CE13" s="31" t="s">
        <v>204</v>
      </c>
      <c r="CF13" s="31"/>
      <c r="CG13" s="31" t="s">
        <v>205</v>
      </c>
      <c r="CH13" s="31" t="s">
        <v>206</v>
      </c>
      <c r="CI13" s="31" t="s">
        <v>142</v>
      </c>
      <c r="CJ13" s="31" t="s">
        <v>142</v>
      </c>
      <c r="CK13" s="31" t="s">
        <v>142</v>
      </c>
      <c r="CL13" s="31" t="s">
        <v>142</v>
      </c>
      <c r="CM13" s="31" t="s">
        <v>141</v>
      </c>
      <c r="CN13" s="31" t="s">
        <v>151</v>
      </c>
      <c r="CO13" s="31" t="s">
        <v>151</v>
      </c>
      <c r="CP13" s="31" t="s">
        <v>142</v>
      </c>
      <c r="CQ13" s="31" t="s">
        <v>142</v>
      </c>
      <c r="CR13" s="31" t="s">
        <v>141</v>
      </c>
      <c r="CS13" s="31" t="s">
        <v>141</v>
      </c>
      <c r="CT13" s="31"/>
      <c r="CU13" s="31" t="s">
        <v>152</v>
      </c>
    </row>
    <row r="14">
      <c r="A14" s="27">
        <v>12.0</v>
      </c>
      <c r="B14" s="28">
        <v>42602.0</v>
      </c>
      <c r="C14" s="29">
        <v>0.71875</v>
      </c>
      <c r="D14" s="29">
        <v>0.7190393518518519</v>
      </c>
      <c r="E14" s="30">
        <f t="shared" si="1"/>
        <v>0.0002893518519</v>
      </c>
      <c r="F14" s="31" t="b">
        <f t="shared" si="2"/>
        <v>1</v>
      </c>
      <c r="G14" s="31" t="s">
        <v>194</v>
      </c>
      <c r="H14" s="32" t="s">
        <v>195</v>
      </c>
      <c r="I14" s="31" t="s">
        <v>155</v>
      </c>
      <c r="J14" s="31" t="s">
        <v>155</v>
      </c>
      <c r="K14" s="31" t="s">
        <v>196</v>
      </c>
      <c r="L14" s="31" t="s">
        <v>141</v>
      </c>
      <c r="M14" s="31" t="s">
        <v>143</v>
      </c>
      <c r="N14" s="47"/>
      <c r="Q14" s="31" t="s">
        <v>197</v>
      </c>
      <c r="R14" s="31" t="s">
        <v>198</v>
      </c>
      <c r="S14" s="31" t="s">
        <v>168</v>
      </c>
      <c r="T14" s="31" t="s">
        <v>169</v>
      </c>
      <c r="U14" s="31" t="s">
        <v>169</v>
      </c>
      <c r="V14" s="31" t="s">
        <v>134</v>
      </c>
      <c r="W14" s="31" t="s">
        <v>135</v>
      </c>
      <c r="X14" s="31">
        <v>47.8348758733279</v>
      </c>
      <c r="Y14" s="34">
        <v>-119.988082914276</v>
      </c>
      <c r="Z14" s="35" t="b">
        <v>0</v>
      </c>
      <c r="AA14" s="36">
        <v>1270.0</v>
      </c>
      <c r="AB14" s="36"/>
      <c r="AC14" s="37" t="s">
        <v>199</v>
      </c>
      <c r="AE14" s="31" t="s">
        <v>142</v>
      </c>
      <c r="AF14" s="31" t="s">
        <v>141</v>
      </c>
      <c r="AG14" s="31" t="s">
        <v>141</v>
      </c>
      <c r="AH14" s="31" t="s">
        <v>196</v>
      </c>
      <c r="AJ14" s="38"/>
      <c r="AN14" s="31" t="s">
        <v>169</v>
      </c>
      <c r="AO14" s="31" t="s">
        <v>169</v>
      </c>
      <c r="AP14" s="31" t="s">
        <v>134</v>
      </c>
      <c r="AQ14" s="31" t="s">
        <v>135</v>
      </c>
      <c r="AR14" s="31">
        <v>47.8347602511112</v>
      </c>
      <c r="AS14" s="34">
        <v>-119.989346036183</v>
      </c>
      <c r="AT14" s="35" t="b">
        <v>0</v>
      </c>
      <c r="AU14" s="36">
        <v>1236.0</v>
      </c>
      <c r="AV14" s="36"/>
      <c r="AW14" s="31" t="s">
        <v>141</v>
      </c>
      <c r="AX14" s="31" t="s">
        <v>141</v>
      </c>
      <c r="AY14" s="39">
        <f t="shared" si="3"/>
        <v>0.05912981557</v>
      </c>
      <c r="AZ14" s="40" t="str">
        <f t="shared" si="4"/>
        <v>N/A</v>
      </c>
      <c r="BA14" s="41" t="s">
        <v>141</v>
      </c>
      <c r="BB14" s="31" t="s">
        <v>141</v>
      </c>
      <c r="BC14" s="42">
        <f t="shared" si="5"/>
        <v>34</v>
      </c>
      <c r="BD14" s="43">
        <f t="shared" si="6"/>
        <v>81.6</v>
      </c>
      <c r="BE14" s="31" t="s">
        <v>216</v>
      </c>
      <c r="BF14" s="31"/>
      <c r="BG14" s="31" t="s">
        <v>142</v>
      </c>
      <c r="BH14" s="31" t="s">
        <v>143</v>
      </c>
      <c r="BI14" s="31" t="s">
        <v>141</v>
      </c>
      <c r="BJ14" s="48"/>
      <c r="BK14" s="31" t="s">
        <v>142</v>
      </c>
      <c r="BL14" s="31" t="s">
        <v>141</v>
      </c>
      <c r="BM14" s="31" t="s">
        <v>141</v>
      </c>
      <c r="BN14" s="31" t="s">
        <v>141</v>
      </c>
      <c r="BO14" s="31" t="s">
        <v>141</v>
      </c>
      <c r="BP14" s="31" t="s">
        <v>141</v>
      </c>
      <c r="BQ14" s="31" t="s">
        <v>141</v>
      </c>
      <c r="BR14" s="31" t="s">
        <v>141</v>
      </c>
      <c r="BS14" s="31" t="s">
        <v>141</v>
      </c>
      <c r="BT14" s="31" t="s">
        <v>141</v>
      </c>
      <c r="BU14" s="44">
        <v>0.0</v>
      </c>
      <c r="BV14" s="45"/>
      <c r="BW14" s="36" t="str">
        <f t="shared" si="7"/>
        <v/>
      </c>
      <c r="BY14" s="31" t="s">
        <v>141</v>
      </c>
      <c r="BZ14" s="32" t="s">
        <v>145</v>
      </c>
      <c r="CA14" s="32" t="s">
        <v>201</v>
      </c>
      <c r="CB14" s="32" t="s">
        <v>202</v>
      </c>
      <c r="CC14" s="37" t="s">
        <v>203</v>
      </c>
      <c r="CD14" s="31" t="s">
        <v>204</v>
      </c>
      <c r="CE14" s="31" t="s">
        <v>204</v>
      </c>
      <c r="CF14" s="31"/>
      <c r="CG14" s="31" t="s">
        <v>205</v>
      </c>
      <c r="CH14" s="31" t="s">
        <v>206</v>
      </c>
      <c r="CI14" s="31" t="s">
        <v>142</v>
      </c>
      <c r="CJ14" s="31" t="s">
        <v>142</v>
      </c>
      <c r="CK14" s="31" t="s">
        <v>142</v>
      </c>
      <c r="CL14" s="31" t="s">
        <v>142</v>
      </c>
      <c r="CM14" s="31" t="s">
        <v>141</v>
      </c>
      <c r="CN14" s="31" t="s">
        <v>151</v>
      </c>
      <c r="CO14" s="31" t="s">
        <v>151</v>
      </c>
      <c r="CP14" s="31" t="s">
        <v>142</v>
      </c>
      <c r="CQ14" s="31" t="s">
        <v>142</v>
      </c>
      <c r="CR14" s="31" t="s">
        <v>141</v>
      </c>
      <c r="CS14" s="31" t="s">
        <v>141</v>
      </c>
      <c r="CT14" s="31"/>
      <c r="CU14" s="31" t="s">
        <v>152</v>
      </c>
    </row>
    <row r="15">
      <c r="A15" s="27">
        <v>13.0</v>
      </c>
      <c r="B15" s="28">
        <v>42602.0</v>
      </c>
      <c r="C15" s="29">
        <v>0.7291666666666666</v>
      </c>
      <c r="D15" s="29">
        <v>0.7292824074074075</v>
      </c>
      <c r="E15" s="30">
        <f t="shared" si="1"/>
        <v>0.0001157407407</v>
      </c>
      <c r="F15" s="31" t="b">
        <f t="shared" si="2"/>
        <v>0</v>
      </c>
      <c r="G15" s="31" t="s">
        <v>194</v>
      </c>
      <c r="H15" s="32" t="s">
        <v>195</v>
      </c>
      <c r="I15" s="31" t="s">
        <v>155</v>
      </c>
      <c r="J15" s="31" t="s">
        <v>155</v>
      </c>
      <c r="K15" s="31" t="s">
        <v>196</v>
      </c>
      <c r="L15" s="31" t="s">
        <v>141</v>
      </c>
      <c r="M15" s="31" t="s">
        <v>143</v>
      </c>
      <c r="N15" s="47"/>
      <c r="Q15" s="31" t="s">
        <v>197</v>
      </c>
      <c r="R15" s="31" t="s">
        <v>198</v>
      </c>
      <c r="S15" s="31" t="s">
        <v>168</v>
      </c>
      <c r="T15" s="31" t="s">
        <v>169</v>
      </c>
      <c r="U15" s="31" t="s">
        <v>169</v>
      </c>
      <c r="V15" s="31" t="s">
        <v>134</v>
      </c>
      <c r="W15" s="31" t="s">
        <v>135</v>
      </c>
      <c r="X15" s="31">
        <v>47.8348758733279</v>
      </c>
      <c r="Y15" s="34">
        <v>-119.988082914276</v>
      </c>
      <c r="Z15" s="35" t="b">
        <v>0</v>
      </c>
      <c r="AA15" s="36">
        <v>1270.0</v>
      </c>
      <c r="AB15" s="36"/>
      <c r="AC15" s="37" t="s">
        <v>199</v>
      </c>
      <c r="AE15" s="31" t="s">
        <v>142</v>
      </c>
      <c r="AF15" s="31" t="s">
        <v>141</v>
      </c>
      <c r="AG15" s="31" t="s">
        <v>141</v>
      </c>
      <c r="AH15" s="31" t="s">
        <v>196</v>
      </c>
      <c r="AJ15" s="38"/>
      <c r="AN15" s="31" t="s">
        <v>169</v>
      </c>
      <c r="AO15" s="31" t="s">
        <v>169</v>
      </c>
      <c r="AP15" s="31" t="s">
        <v>134</v>
      </c>
      <c r="AQ15" s="31" t="s">
        <v>135</v>
      </c>
      <c r="AR15" s="31">
        <v>47.8347602511112</v>
      </c>
      <c r="AS15" s="34">
        <v>-119.989346036183</v>
      </c>
      <c r="AT15" s="35" t="b">
        <v>0</v>
      </c>
      <c r="AU15" s="36">
        <v>1236.0</v>
      </c>
      <c r="AV15" s="36"/>
      <c r="AW15" s="31" t="s">
        <v>141</v>
      </c>
      <c r="AX15" s="31" t="s">
        <v>141</v>
      </c>
      <c r="AY15" s="39">
        <f t="shared" si="3"/>
        <v>0.05912981557</v>
      </c>
      <c r="AZ15" s="40" t="str">
        <f t="shared" si="4"/>
        <v>N/A</v>
      </c>
      <c r="BA15" s="41" t="s">
        <v>141</v>
      </c>
      <c r="BB15" s="31" t="s">
        <v>141</v>
      </c>
      <c r="BC15" s="42">
        <f t="shared" si="5"/>
        <v>34</v>
      </c>
      <c r="BD15" s="43">
        <f t="shared" si="6"/>
        <v>204</v>
      </c>
      <c r="BE15" s="31" t="s">
        <v>217</v>
      </c>
      <c r="BF15" s="31"/>
      <c r="BG15" s="31" t="s">
        <v>142</v>
      </c>
      <c r="BH15" s="31" t="s">
        <v>143</v>
      </c>
      <c r="BI15" s="31" t="s">
        <v>141</v>
      </c>
      <c r="BJ15" s="48"/>
      <c r="BK15" s="31" t="s">
        <v>142</v>
      </c>
      <c r="BL15" s="31" t="s">
        <v>141</v>
      </c>
      <c r="BM15" s="31" t="s">
        <v>141</v>
      </c>
      <c r="BN15" s="31" t="s">
        <v>141</v>
      </c>
      <c r="BO15" s="31" t="s">
        <v>141</v>
      </c>
      <c r="BP15" s="31" t="s">
        <v>141</v>
      </c>
      <c r="BQ15" s="31" t="s">
        <v>141</v>
      </c>
      <c r="BR15" s="31" t="s">
        <v>141</v>
      </c>
      <c r="BS15" s="31" t="s">
        <v>141</v>
      </c>
      <c r="BT15" s="31" t="s">
        <v>141</v>
      </c>
      <c r="BU15" s="44">
        <v>0.0</v>
      </c>
      <c r="BV15" s="45"/>
      <c r="BW15" s="36" t="str">
        <f t="shared" si="7"/>
        <v/>
      </c>
      <c r="BY15" s="31" t="s">
        <v>141</v>
      </c>
      <c r="BZ15" s="32" t="s">
        <v>145</v>
      </c>
      <c r="CA15" s="32" t="s">
        <v>201</v>
      </c>
      <c r="CB15" s="32" t="s">
        <v>202</v>
      </c>
      <c r="CC15" s="37" t="s">
        <v>203</v>
      </c>
      <c r="CD15" s="31" t="s">
        <v>204</v>
      </c>
      <c r="CE15" s="31" t="s">
        <v>204</v>
      </c>
      <c r="CF15" s="31"/>
      <c r="CG15" s="31" t="s">
        <v>205</v>
      </c>
      <c r="CH15" s="31" t="s">
        <v>206</v>
      </c>
      <c r="CI15" s="31" t="s">
        <v>142</v>
      </c>
      <c r="CJ15" s="31" t="s">
        <v>142</v>
      </c>
      <c r="CK15" s="31" t="s">
        <v>142</v>
      </c>
      <c r="CL15" s="31" t="s">
        <v>142</v>
      </c>
      <c r="CM15" s="31" t="s">
        <v>141</v>
      </c>
      <c r="CN15" s="31" t="s">
        <v>151</v>
      </c>
      <c r="CO15" s="31" t="s">
        <v>151</v>
      </c>
      <c r="CP15" s="31" t="s">
        <v>142</v>
      </c>
      <c r="CQ15" s="31" t="s">
        <v>142</v>
      </c>
      <c r="CR15" s="31" t="s">
        <v>141</v>
      </c>
      <c r="CS15" s="31" t="s">
        <v>141</v>
      </c>
      <c r="CT15" s="31"/>
      <c r="CU15" s="31" t="s">
        <v>152</v>
      </c>
    </row>
    <row r="16">
      <c r="A16" s="27">
        <v>14.0</v>
      </c>
      <c r="B16" s="28">
        <v>42602.0</v>
      </c>
      <c r="C16" s="29">
        <v>0.7395833333333334</v>
      </c>
      <c r="D16" s="29">
        <v>0.739988425925926</v>
      </c>
      <c r="E16" s="30">
        <f t="shared" si="1"/>
        <v>0.0004050925926</v>
      </c>
      <c r="F16" s="31" t="b">
        <f t="shared" si="2"/>
        <v>1</v>
      </c>
      <c r="G16" s="31" t="s">
        <v>194</v>
      </c>
      <c r="H16" s="32" t="s">
        <v>195</v>
      </c>
      <c r="I16" s="31" t="s">
        <v>155</v>
      </c>
      <c r="J16" s="31" t="s">
        <v>155</v>
      </c>
      <c r="K16" s="31" t="s">
        <v>196</v>
      </c>
      <c r="L16" s="31" t="s">
        <v>141</v>
      </c>
      <c r="M16" s="31" t="s">
        <v>143</v>
      </c>
      <c r="N16" s="47"/>
      <c r="Q16" s="31" t="s">
        <v>197</v>
      </c>
      <c r="R16" s="31" t="s">
        <v>198</v>
      </c>
      <c r="S16" s="31" t="s">
        <v>168</v>
      </c>
      <c r="T16" s="31" t="s">
        <v>169</v>
      </c>
      <c r="U16" s="31" t="s">
        <v>169</v>
      </c>
      <c r="V16" s="31" t="s">
        <v>134</v>
      </c>
      <c r="W16" s="31" t="s">
        <v>135</v>
      </c>
      <c r="X16" s="31">
        <v>47.8348758733279</v>
      </c>
      <c r="Y16" s="34">
        <v>-119.988082914276</v>
      </c>
      <c r="Z16" s="35" t="b">
        <v>0</v>
      </c>
      <c r="AA16" s="36">
        <v>1270.0</v>
      </c>
      <c r="AB16" s="36"/>
      <c r="AC16" s="37" t="s">
        <v>199</v>
      </c>
      <c r="AE16" s="31" t="s">
        <v>142</v>
      </c>
      <c r="AF16" s="31" t="s">
        <v>141</v>
      </c>
      <c r="AG16" s="31" t="s">
        <v>141</v>
      </c>
      <c r="AH16" s="31" t="s">
        <v>196</v>
      </c>
      <c r="AJ16" s="38"/>
      <c r="AN16" s="31" t="s">
        <v>169</v>
      </c>
      <c r="AO16" s="31" t="s">
        <v>169</v>
      </c>
      <c r="AP16" s="31" t="s">
        <v>134</v>
      </c>
      <c r="AQ16" s="31" t="s">
        <v>135</v>
      </c>
      <c r="AR16" s="31">
        <v>47.8347602511112</v>
      </c>
      <c r="AS16" s="34">
        <v>-119.989346036183</v>
      </c>
      <c r="AT16" s="35" t="b">
        <v>0</v>
      </c>
      <c r="AU16" s="36">
        <v>1236.0</v>
      </c>
      <c r="AV16" s="36"/>
      <c r="AW16" s="31" t="s">
        <v>141</v>
      </c>
      <c r="AX16" s="31" t="s">
        <v>141</v>
      </c>
      <c r="AY16" s="39">
        <f t="shared" si="3"/>
        <v>0.05912981557</v>
      </c>
      <c r="AZ16" s="40" t="str">
        <f t="shared" si="4"/>
        <v>N/A</v>
      </c>
      <c r="BA16" s="41" t="s">
        <v>141</v>
      </c>
      <c r="BB16" s="31" t="s">
        <v>141</v>
      </c>
      <c r="BC16" s="42">
        <f t="shared" si="5"/>
        <v>34</v>
      </c>
      <c r="BD16" s="43">
        <f t="shared" si="6"/>
        <v>58.28571429</v>
      </c>
      <c r="BE16" s="31" t="s">
        <v>218</v>
      </c>
      <c r="BF16" s="31"/>
      <c r="BG16" s="31" t="s">
        <v>142</v>
      </c>
      <c r="BH16" s="31" t="s">
        <v>143</v>
      </c>
      <c r="BI16" s="31" t="s">
        <v>141</v>
      </c>
      <c r="BJ16" s="48"/>
      <c r="BK16" s="31" t="s">
        <v>142</v>
      </c>
      <c r="BL16" s="31" t="s">
        <v>141</v>
      </c>
      <c r="BM16" s="31" t="s">
        <v>141</v>
      </c>
      <c r="BN16" s="31" t="s">
        <v>141</v>
      </c>
      <c r="BO16" s="31" t="s">
        <v>141</v>
      </c>
      <c r="BP16" s="31" t="s">
        <v>141</v>
      </c>
      <c r="BQ16" s="31" t="s">
        <v>141</v>
      </c>
      <c r="BR16" s="31" t="s">
        <v>141</v>
      </c>
      <c r="BS16" s="31" t="s">
        <v>141</v>
      </c>
      <c r="BT16" s="31" t="s">
        <v>141</v>
      </c>
      <c r="BU16" s="44">
        <v>0.0</v>
      </c>
      <c r="BV16" s="45"/>
      <c r="BW16" s="36" t="str">
        <f t="shared" si="7"/>
        <v/>
      </c>
      <c r="BY16" s="31" t="s">
        <v>141</v>
      </c>
      <c r="BZ16" s="32" t="s">
        <v>145</v>
      </c>
      <c r="CA16" s="32" t="s">
        <v>201</v>
      </c>
      <c r="CB16" s="32" t="s">
        <v>202</v>
      </c>
      <c r="CC16" s="37" t="s">
        <v>203</v>
      </c>
      <c r="CD16" s="31" t="s">
        <v>204</v>
      </c>
      <c r="CE16" s="31" t="s">
        <v>204</v>
      </c>
      <c r="CF16" s="31"/>
      <c r="CG16" s="31" t="s">
        <v>205</v>
      </c>
      <c r="CH16" s="31" t="s">
        <v>206</v>
      </c>
      <c r="CI16" s="31" t="s">
        <v>142</v>
      </c>
      <c r="CJ16" s="31" t="s">
        <v>142</v>
      </c>
      <c r="CK16" s="31" t="s">
        <v>142</v>
      </c>
      <c r="CL16" s="31" t="s">
        <v>142</v>
      </c>
      <c r="CM16" s="31" t="s">
        <v>141</v>
      </c>
      <c r="CN16" s="31" t="s">
        <v>151</v>
      </c>
      <c r="CO16" s="31" t="s">
        <v>151</v>
      </c>
      <c r="CP16" s="31" t="s">
        <v>142</v>
      </c>
      <c r="CQ16" s="31" t="s">
        <v>142</v>
      </c>
      <c r="CR16" s="31" t="s">
        <v>141</v>
      </c>
      <c r="CS16" s="31" t="s">
        <v>141</v>
      </c>
      <c r="CT16" s="31"/>
      <c r="CU16" s="31" t="s">
        <v>152</v>
      </c>
    </row>
    <row r="17">
      <c r="A17" s="27">
        <v>15.0</v>
      </c>
      <c r="B17" s="28">
        <v>42602.0</v>
      </c>
      <c r="C17" s="29">
        <v>0.75</v>
      </c>
      <c r="D17" s="29">
        <v>0.7503472222222223</v>
      </c>
      <c r="E17" s="30">
        <f t="shared" si="1"/>
        <v>0.0003472222222</v>
      </c>
      <c r="F17" s="31" t="b">
        <f t="shared" si="2"/>
        <v>1</v>
      </c>
      <c r="G17" s="31" t="s">
        <v>194</v>
      </c>
      <c r="H17" s="32" t="s">
        <v>195</v>
      </c>
      <c r="I17" s="31" t="s">
        <v>155</v>
      </c>
      <c r="J17" s="31" t="s">
        <v>155</v>
      </c>
      <c r="K17" s="31" t="s">
        <v>196</v>
      </c>
      <c r="L17" s="31" t="s">
        <v>141</v>
      </c>
      <c r="M17" s="31" t="s">
        <v>143</v>
      </c>
      <c r="N17" s="47"/>
      <c r="Q17" s="31" t="s">
        <v>197</v>
      </c>
      <c r="R17" s="31" t="s">
        <v>198</v>
      </c>
      <c r="S17" s="31" t="s">
        <v>168</v>
      </c>
      <c r="T17" s="31" t="s">
        <v>169</v>
      </c>
      <c r="U17" s="31" t="s">
        <v>169</v>
      </c>
      <c r="V17" s="31" t="s">
        <v>134</v>
      </c>
      <c r="W17" s="31" t="s">
        <v>135</v>
      </c>
      <c r="X17" s="31">
        <v>47.8348758733279</v>
      </c>
      <c r="Y17" s="34">
        <v>-119.988082914276</v>
      </c>
      <c r="Z17" s="35" t="b">
        <v>0</v>
      </c>
      <c r="AA17" s="36">
        <v>1270.0</v>
      </c>
      <c r="AB17" s="36"/>
      <c r="AC17" s="37" t="s">
        <v>199</v>
      </c>
      <c r="AE17" s="31" t="s">
        <v>142</v>
      </c>
      <c r="AF17" s="31" t="s">
        <v>141</v>
      </c>
      <c r="AG17" s="31" t="s">
        <v>141</v>
      </c>
      <c r="AH17" s="31" t="s">
        <v>196</v>
      </c>
      <c r="AJ17" s="38"/>
      <c r="AN17" s="31" t="s">
        <v>169</v>
      </c>
      <c r="AO17" s="31" t="s">
        <v>169</v>
      </c>
      <c r="AP17" s="31" t="s">
        <v>134</v>
      </c>
      <c r="AQ17" s="31" t="s">
        <v>135</v>
      </c>
      <c r="AR17" s="31">
        <v>47.8347602511112</v>
      </c>
      <c r="AS17" s="34">
        <v>-119.989346036183</v>
      </c>
      <c r="AT17" s="35" t="b">
        <v>0</v>
      </c>
      <c r="AU17" s="36">
        <v>1236.0</v>
      </c>
      <c r="AV17" s="36"/>
      <c r="AW17" s="31" t="s">
        <v>141</v>
      </c>
      <c r="AX17" s="31" t="s">
        <v>141</v>
      </c>
      <c r="AY17" s="39">
        <f t="shared" si="3"/>
        <v>0.05912981557</v>
      </c>
      <c r="AZ17" s="40" t="str">
        <f t="shared" si="4"/>
        <v>N/A</v>
      </c>
      <c r="BA17" s="41" t="s">
        <v>141</v>
      </c>
      <c r="BB17" s="31" t="s">
        <v>141</v>
      </c>
      <c r="BC17" s="42">
        <f t="shared" si="5"/>
        <v>34</v>
      </c>
      <c r="BD17" s="43">
        <f t="shared" si="6"/>
        <v>68</v>
      </c>
      <c r="BE17" s="31" t="s">
        <v>219</v>
      </c>
      <c r="BF17" s="31"/>
      <c r="BG17" s="31" t="s">
        <v>142</v>
      </c>
      <c r="BH17" s="31" t="s">
        <v>143</v>
      </c>
      <c r="BI17" s="31" t="s">
        <v>141</v>
      </c>
      <c r="BJ17" s="48"/>
      <c r="BK17" s="31" t="s">
        <v>142</v>
      </c>
      <c r="BL17" s="31" t="s">
        <v>141</v>
      </c>
      <c r="BM17" s="31" t="s">
        <v>141</v>
      </c>
      <c r="BN17" s="31" t="s">
        <v>141</v>
      </c>
      <c r="BO17" s="31" t="s">
        <v>141</v>
      </c>
      <c r="BP17" s="31" t="s">
        <v>141</v>
      </c>
      <c r="BQ17" s="31" t="s">
        <v>141</v>
      </c>
      <c r="BR17" s="31" t="s">
        <v>141</v>
      </c>
      <c r="BS17" s="31" t="s">
        <v>141</v>
      </c>
      <c r="BT17" s="31" t="s">
        <v>141</v>
      </c>
      <c r="BU17" s="44">
        <v>0.0</v>
      </c>
      <c r="BV17" s="45"/>
      <c r="BW17" s="36" t="str">
        <f t="shared" si="7"/>
        <v/>
      </c>
      <c r="BY17" s="31" t="s">
        <v>141</v>
      </c>
      <c r="BZ17" s="32" t="s">
        <v>145</v>
      </c>
      <c r="CA17" s="32" t="s">
        <v>201</v>
      </c>
      <c r="CB17" s="32" t="s">
        <v>202</v>
      </c>
      <c r="CC17" s="37" t="s">
        <v>203</v>
      </c>
      <c r="CD17" s="31" t="s">
        <v>204</v>
      </c>
      <c r="CE17" s="31" t="s">
        <v>204</v>
      </c>
      <c r="CF17" s="31"/>
      <c r="CG17" s="31" t="s">
        <v>205</v>
      </c>
      <c r="CH17" s="31" t="s">
        <v>206</v>
      </c>
      <c r="CI17" s="31" t="s">
        <v>142</v>
      </c>
      <c r="CJ17" s="31" t="s">
        <v>142</v>
      </c>
      <c r="CK17" s="31" t="s">
        <v>142</v>
      </c>
      <c r="CL17" s="31" t="s">
        <v>142</v>
      </c>
      <c r="CM17" s="31" t="s">
        <v>141</v>
      </c>
      <c r="CN17" s="31" t="s">
        <v>151</v>
      </c>
      <c r="CO17" s="31" t="s">
        <v>151</v>
      </c>
      <c r="CP17" s="31" t="s">
        <v>142</v>
      </c>
      <c r="CQ17" s="31" t="s">
        <v>142</v>
      </c>
      <c r="CR17" s="31" t="s">
        <v>141</v>
      </c>
      <c r="CS17" s="31" t="s">
        <v>141</v>
      </c>
      <c r="CT17" s="31"/>
      <c r="CU17" s="31" t="s">
        <v>152</v>
      </c>
    </row>
    <row r="18">
      <c r="A18" s="27">
        <v>16.0</v>
      </c>
      <c r="B18" s="28">
        <v>42602.0</v>
      </c>
      <c r="C18" s="29">
        <v>0.7604166666666666</v>
      </c>
      <c r="D18" s="29">
        <v>0.7608217592592592</v>
      </c>
      <c r="E18" s="30">
        <f t="shared" si="1"/>
        <v>0.0004050925926</v>
      </c>
      <c r="F18" s="31" t="b">
        <f t="shared" si="2"/>
        <v>1</v>
      </c>
      <c r="G18" s="31" t="s">
        <v>194</v>
      </c>
      <c r="H18" s="32" t="s">
        <v>195</v>
      </c>
      <c r="I18" s="31" t="s">
        <v>155</v>
      </c>
      <c r="J18" s="31" t="s">
        <v>155</v>
      </c>
      <c r="K18" s="31" t="s">
        <v>196</v>
      </c>
      <c r="L18" s="31" t="s">
        <v>141</v>
      </c>
      <c r="M18" s="31" t="s">
        <v>143</v>
      </c>
      <c r="N18" s="47"/>
      <c r="Q18" s="31" t="s">
        <v>197</v>
      </c>
      <c r="R18" s="31" t="s">
        <v>198</v>
      </c>
      <c r="S18" s="31" t="s">
        <v>168</v>
      </c>
      <c r="T18" s="31" t="s">
        <v>169</v>
      </c>
      <c r="U18" s="31" t="s">
        <v>169</v>
      </c>
      <c r="V18" s="31" t="s">
        <v>134</v>
      </c>
      <c r="W18" s="31" t="s">
        <v>135</v>
      </c>
      <c r="X18" s="31">
        <v>47.8348758733279</v>
      </c>
      <c r="Y18" s="34">
        <v>-119.988082914276</v>
      </c>
      <c r="Z18" s="35" t="b">
        <v>0</v>
      </c>
      <c r="AA18" s="36">
        <v>1270.0</v>
      </c>
      <c r="AB18" s="36"/>
      <c r="AC18" s="37" t="s">
        <v>199</v>
      </c>
      <c r="AE18" s="31" t="s">
        <v>142</v>
      </c>
      <c r="AF18" s="31" t="s">
        <v>141</v>
      </c>
      <c r="AG18" s="31" t="s">
        <v>141</v>
      </c>
      <c r="AH18" s="31" t="s">
        <v>196</v>
      </c>
      <c r="AJ18" s="38"/>
      <c r="AN18" s="31" t="s">
        <v>169</v>
      </c>
      <c r="AO18" s="31" t="s">
        <v>169</v>
      </c>
      <c r="AP18" s="31" t="s">
        <v>134</v>
      </c>
      <c r="AQ18" s="31" t="s">
        <v>135</v>
      </c>
      <c r="AR18" s="31">
        <v>47.8347602511112</v>
      </c>
      <c r="AS18" s="34">
        <v>-119.989346036183</v>
      </c>
      <c r="AT18" s="35" t="b">
        <v>0</v>
      </c>
      <c r="AU18" s="36">
        <v>1236.0</v>
      </c>
      <c r="AV18" s="36"/>
      <c r="AW18" s="31" t="s">
        <v>141</v>
      </c>
      <c r="AX18" s="31" t="s">
        <v>141</v>
      </c>
      <c r="AY18" s="39">
        <f t="shared" si="3"/>
        <v>0.05912981557</v>
      </c>
      <c r="AZ18" s="40" t="str">
        <f t="shared" si="4"/>
        <v>N/A</v>
      </c>
      <c r="BA18" s="41" t="s">
        <v>141</v>
      </c>
      <c r="BB18" s="31" t="s">
        <v>141</v>
      </c>
      <c r="BC18" s="42">
        <f t="shared" si="5"/>
        <v>34</v>
      </c>
      <c r="BD18" s="43">
        <f t="shared" si="6"/>
        <v>58.28571429</v>
      </c>
      <c r="BE18" s="31" t="s">
        <v>220</v>
      </c>
      <c r="BF18" s="31"/>
      <c r="BG18" s="31" t="s">
        <v>142</v>
      </c>
      <c r="BH18" s="31" t="s">
        <v>143</v>
      </c>
      <c r="BI18" s="31" t="s">
        <v>141</v>
      </c>
      <c r="BJ18" s="48"/>
      <c r="BK18" s="31" t="s">
        <v>142</v>
      </c>
      <c r="BL18" s="31" t="s">
        <v>141</v>
      </c>
      <c r="BM18" s="31" t="s">
        <v>141</v>
      </c>
      <c r="BN18" s="31" t="s">
        <v>141</v>
      </c>
      <c r="BO18" s="31" t="s">
        <v>141</v>
      </c>
      <c r="BP18" s="31" t="s">
        <v>141</v>
      </c>
      <c r="BQ18" s="31" t="s">
        <v>141</v>
      </c>
      <c r="BR18" s="31" t="s">
        <v>141</v>
      </c>
      <c r="BS18" s="31" t="s">
        <v>141</v>
      </c>
      <c r="BT18" s="31" t="s">
        <v>141</v>
      </c>
      <c r="BU18" s="44">
        <v>0.0</v>
      </c>
      <c r="BV18" s="45"/>
      <c r="BW18" s="36" t="str">
        <f t="shared" si="7"/>
        <v/>
      </c>
      <c r="BY18" s="31" t="s">
        <v>141</v>
      </c>
      <c r="BZ18" s="32" t="s">
        <v>145</v>
      </c>
      <c r="CA18" s="32" t="s">
        <v>201</v>
      </c>
      <c r="CB18" s="32" t="s">
        <v>202</v>
      </c>
      <c r="CC18" s="37" t="s">
        <v>203</v>
      </c>
      <c r="CD18" s="31" t="s">
        <v>204</v>
      </c>
      <c r="CE18" s="31" t="s">
        <v>204</v>
      </c>
      <c r="CF18" s="31"/>
      <c r="CG18" s="31" t="s">
        <v>205</v>
      </c>
      <c r="CH18" s="31" t="s">
        <v>206</v>
      </c>
      <c r="CI18" s="31" t="s">
        <v>142</v>
      </c>
      <c r="CJ18" s="31" t="s">
        <v>142</v>
      </c>
      <c r="CK18" s="31" t="s">
        <v>142</v>
      </c>
      <c r="CL18" s="31" t="s">
        <v>142</v>
      </c>
      <c r="CM18" s="31" t="s">
        <v>141</v>
      </c>
      <c r="CN18" s="31" t="s">
        <v>151</v>
      </c>
      <c r="CO18" s="31" t="s">
        <v>151</v>
      </c>
      <c r="CP18" s="31" t="s">
        <v>142</v>
      </c>
      <c r="CQ18" s="31" t="s">
        <v>142</v>
      </c>
      <c r="CR18" s="31" t="s">
        <v>141</v>
      </c>
      <c r="CS18" s="31" t="s">
        <v>141</v>
      </c>
      <c r="CT18" s="31"/>
      <c r="CU18" s="31" t="s">
        <v>152</v>
      </c>
    </row>
    <row r="19">
      <c r="A19" s="27">
        <v>17.0</v>
      </c>
      <c r="B19" s="28">
        <v>42914.0</v>
      </c>
      <c r="C19" s="29">
        <v>0.7916666666666666</v>
      </c>
      <c r="D19" s="29">
        <v>0.7920138888888889</v>
      </c>
      <c r="E19" s="30">
        <f t="shared" si="1"/>
        <v>0.0003472222222</v>
      </c>
      <c r="F19" s="31" t="b">
        <f t="shared" si="2"/>
        <v>1</v>
      </c>
      <c r="G19" s="31" t="s">
        <v>194</v>
      </c>
      <c r="H19" s="32" t="s">
        <v>195</v>
      </c>
      <c r="I19" s="31" t="s">
        <v>155</v>
      </c>
      <c r="J19" s="31" t="s">
        <v>155</v>
      </c>
      <c r="K19" s="31" t="s">
        <v>196</v>
      </c>
      <c r="L19" s="31" t="s">
        <v>141</v>
      </c>
      <c r="M19" s="31" t="s">
        <v>143</v>
      </c>
      <c r="N19" s="47"/>
      <c r="Q19" s="31" t="s">
        <v>197</v>
      </c>
      <c r="R19" s="31" t="s">
        <v>198</v>
      </c>
      <c r="S19" s="31" t="s">
        <v>168</v>
      </c>
      <c r="T19" s="31" t="s">
        <v>169</v>
      </c>
      <c r="U19" s="31" t="s">
        <v>169</v>
      </c>
      <c r="V19" s="31" t="s">
        <v>134</v>
      </c>
      <c r="W19" s="31" t="s">
        <v>135</v>
      </c>
      <c r="X19" s="31">
        <v>47.8348501795242</v>
      </c>
      <c r="Y19" s="34">
        <v>-119.98757256199</v>
      </c>
      <c r="Z19" s="35" t="b">
        <v>0</v>
      </c>
      <c r="AA19" s="36">
        <v>1270.0</v>
      </c>
      <c r="AB19" s="36"/>
      <c r="AC19" s="37" t="s">
        <v>199</v>
      </c>
      <c r="AE19" s="31" t="s">
        <v>142</v>
      </c>
      <c r="AF19" s="31" t="s">
        <v>141</v>
      </c>
      <c r="AG19" s="31" t="s">
        <v>141</v>
      </c>
      <c r="AH19" s="31" t="s">
        <v>196</v>
      </c>
      <c r="AJ19" s="38"/>
      <c r="AN19" s="31" t="s">
        <v>169</v>
      </c>
      <c r="AO19" s="31" t="s">
        <v>169</v>
      </c>
      <c r="AP19" s="31" t="s">
        <v>134</v>
      </c>
      <c r="AQ19" s="31" t="s">
        <v>135</v>
      </c>
      <c r="AR19" s="31">
        <v>47.8347602511112</v>
      </c>
      <c r="AS19" s="34">
        <v>-119.989346036183</v>
      </c>
      <c r="AT19" s="35" t="b">
        <v>0</v>
      </c>
      <c r="AU19" s="36">
        <v>1236.0</v>
      </c>
      <c r="AV19" s="36"/>
      <c r="AW19" s="31" t="s">
        <v>141</v>
      </c>
      <c r="AX19" s="31" t="s">
        <v>141</v>
      </c>
      <c r="AY19" s="39">
        <f t="shared" si="3"/>
        <v>0.08249371572</v>
      </c>
      <c r="AZ19" s="40" t="str">
        <f t="shared" si="4"/>
        <v>N/A</v>
      </c>
      <c r="BA19" s="41" t="s">
        <v>141</v>
      </c>
      <c r="BB19" s="31" t="s">
        <v>141</v>
      </c>
      <c r="BC19" s="42">
        <f t="shared" si="5"/>
        <v>34</v>
      </c>
      <c r="BD19" s="43">
        <f t="shared" si="6"/>
        <v>68</v>
      </c>
      <c r="BE19" s="31" t="s">
        <v>142</v>
      </c>
      <c r="BF19" s="31"/>
      <c r="BG19" s="31" t="s">
        <v>142</v>
      </c>
      <c r="BH19" s="31" t="s">
        <v>143</v>
      </c>
      <c r="BI19" s="31" t="s">
        <v>141</v>
      </c>
      <c r="BJ19" s="48"/>
      <c r="BK19" s="31" t="s">
        <v>142</v>
      </c>
      <c r="BL19" s="31" t="s">
        <v>141</v>
      </c>
      <c r="BM19" s="31" t="s">
        <v>141</v>
      </c>
      <c r="BN19" s="31" t="s">
        <v>141</v>
      </c>
      <c r="BO19" s="31" t="s">
        <v>141</v>
      </c>
      <c r="BP19" s="31" t="s">
        <v>141</v>
      </c>
      <c r="BQ19" s="31" t="s">
        <v>141</v>
      </c>
      <c r="BR19" s="31" t="s">
        <v>141</v>
      </c>
      <c r="BS19" s="31" t="s">
        <v>141</v>
      </c>
      <c r="BT19" s="31" t="s">
        <v>141</v>
      </c>
      <c r="BU19" s="44">
        <v>0.0</v>
      </c>
      <c r="BV19" s="45"/>
      <c r="BW19" s="36" t="str">
        <f t="shared" si="7"/>
        <v/>
      </c>
      <c r="BY19" s="31" t="s">
        <v>141</v>
      </c>
      <c r="BZ19" s="32" t="s">
        <v>145</v>
      </c>
      <c r="CA19" s="32" t="s">
        <v>201</v>
      </c>
      <c r="CB19" s="32" t="s">
        <v>202</v>
      </c>
      <c r="CC19" s="37" t="s">
        <v>203</v>
      </c>
      <c r="CD19" s="31" t="s">
        <v>204</v>
      </c>
      <c r="CE19" s="31" t="s">
        <v>204</v>
      </c>
      <c r="CF19" s="31"/>
      <c r="CG19" s="31" t="s">
        <v>205</v>
      </c>
      <c r="CH19" s="31" t="s">
        <v>206</v>
      </c>
      <c r="CI19" s="31" t="s">
        <v>142</v>
      </c>
      <c r="CJ19" s="31" t="s">
        <v>142</v>
      </c>
      <c r="CK19" s="31" t="s">
        <v>142</v>
      </c>
      <c r="CL19" s="31" t="s">
        <v>142</v>
      </c>
      <c r="CM19" s="31" t="s">
        <v>141</v>
      </c>
      <c r="CN19" s="31" t="s">
        <v>151</v>
      </c>
      <c r="CO19" s="31" t="s">
        <v>151</v>
      </c>
      <c r="CP19" s="31" t="s">
        <v>142</v>
      </c>
      <c r="CQ19" s="31" t="s">
        <v>142</v>
      </c>
      <c r="CR19" s="31" t="s">
        <v>141</v>
      </c>
      <c r="CS19" s="31" t="s">
        <v>141</v>
      </c>
      <c r="CT19" s="31"/>
      <c r="CU19" s="31" t="s">
        <v>152</v>
      </c>
    </row>
    <row r="20">
      <c r="A20" s="27">
        <v>18.0</v>
      </c>
      <c r="B20" s="28">
        <v>42914.0</v>
      </c>
      <c r="C20" s="29">
        <v>0.8020833333333334</v>
      </c>
      <c r="D20" s="29">
        <v>0.8023148148148148</v>
      </c>
      <c r="E20" s="30">
        <f t="shared" si="1"/>
        <v>0.0002314814815</v>
      </c>
      <c r="F20" s="31" t="b">
        <f t="shared" si="2"/>
        <v>1</v>
      </c>
      <c r="G20" s="31" t="s">
        <v>194</v>
      </c>
      <c r="H20" s="32" t="s">
        <v>195</v>
      </c>
      <c r="I20" s="31" t="s">
        <v>155</v>
      </c>
      <c r="J20" s="31" t="s">
        <v>155</v>
      </c>
      <c r="K20" s="31" t="s">
        <v>196</v>
      </c>
      <c r="L20" s="31" t="s">
        <v>141</v>
      </c>
      <c r="M20" s="31" t="s">
        <v>143</v>
      </c>
      <c r="N20" s="47"/>
      <c r="Q20" s="31" t="s">
        <v>197</v>
      </c>
      <c r="R20" s="31" t="s">
        <v>198</v>
      </c>
      <c r="S20" s="31" t="s">
        <v>168</v>
      </c>
      <c r="T20" s="31" t="s">
        <v>169</v>
      </c>
      <c r="U20" s="31" t="s">
        <v>169</v>
      </c>
      <c r="V20" s="31" t="s">
        <v>134</v>
      </c>
      <c r="W20" s="31" t="s">
        <v>135</v>
      </c>
      <c r="X20" s="31">
        <v>47.8348501795242</v>
      </c>
      <c r="Y20" s="34">
        <v>-119.98757256199</v>
      </c>
      <c r="Z20" s="35" t="b">
        <v>0</v>
      </c>
      <c r="AA20" s="36">
        <v>1270.0</v>
      </c>
      <c r="AB20" s="36"/>
      <c r="AC20" s="37" t="s">
        <v>199</v>
      </c>
      <c r="AE20" s="31" t="s">
        <v>142</v>
      </c>
      <c r="AF20" s="31" t="s">
        <v>141</v>
      </c>
      <c r="AG20" s="31" t="s">
        <v>141</v>
      </c>
      <c r="AH20" s="31" t="s">
        <v>196</v>
      </c>
      <c r="AJ20" s="38"/>
      <c r="AN20" s="31" t="s">
        <v>169</v>
      </c>
      <c r="AO20" s="31" t="s">
        <v>169</v>
      </c>
      <c r="AP20" s="31" t="s">
        <v>134</v>
      </c>
      <c r="AQ20" s="31" t="s">
        <v>135</v>
      </c>
      <c r="AR20" s="31">
        <v>47.8347602511112</v>
      </c>
      <c r="AS20" s="34">
        <v>-119.989346036183</v>
      </c>
      <c r="AT20" s="35" t="b">
        <v>0</v>
      </c>
      <c r="AU20" s="36">
        <v>1236.0</v>
      </c>
      <c r="AV20" s="36"/>
      <c r="AW20" s="31" t="s">
        <v>141</v>
      </c>
      <c r="AX20" s="31" t="s">
        <v>141</v>
      </c>
      <c r="AY20" s="39">
        <f t="shared" si="3"/>
        <v>0.08249371572</v>
      </c>
      <c r="AZ20" s="40" t="str">
        <f t="shared" si="4"/>
        <v>N/A</v>
      </c>
      <c r="BA20" s="41" t="s">
        <v>141</v>
      </c>
      <c r="BB20" s="31" t="s">
        <v>141</v>
      </c>
      <c r="BC20" s="42">
        <f t="shared" si="5"/>
        <v>34</v>
      </c>
      <c r="BD20" s="43">
        <f t="shared" si="6"/>
        <v>102</v>
      </c>
      <c r="BE20" s="31" t="s">
        <v>142</v>
      </c>
      <c r="BF20" s="31"/>
      <c r="BG20" s="31" t="s">
        <v>142</v>
      </c>
      <c r="BH20" s="31" t="s">
        <v>143</v>
      </c>
      <c r="BI20" s="31" t="s">
        <v>141</v>
      </c>
      <c r="BJ20" s="48"/>
      <c r="BK20" s="31" t="s">
        <v>142</v>
      </c>
      <c r="BL20" s="31" t="s">
        <v>141</v>
      </c>
      <c r="BM20" s="31" t="s">
        <v>141</v>
      </c>
      <c r="BN20" s="31" t="s">
        <v>141</v>
      </c>
      <c r="BO20" s="31" t="s">
        <v>141</v>
      </c>
      <c r="BP20" s="31" t="s">
        <v>141</v>
      </c>
      <c r="BQ20" s="31" t="s">
        <v>141</v>
      </c>
      <c r="BR20" s="31" t="s">
        <v>141</v>
      </c>
      <c r="BS20" s="31" t="s">
        <v>141</v>
      </c>
      <c r="BT20" s="31" t="s">
        <v>141</v>
      </c>
      <c r="BU20" s="44">
        <v>0.0</v>
      </c>
      <c r="BV20" s="45"/>
      <c r="BW20" s="36" t="str">
        <f t="shared" si="7"/>
        <v/>
      </c>
      <c r="BY20" s="31" t="s">
        <v>141</v>
      </c>
      <c r="BZ20" s="32" t="s">
        <v>145</v>
      </c>
      <c r="CA20" s="32" t="s">
        <v>201</v>
      </c>
      <c r="CB20" s="32" t="s">
        <v>202</v>
      </c>
      <c r="CC20" s="37" t="s">
        <v>203</v>
      </c>
      <c r="CD20" s="31" t="s">
        <v>204</v>
      </c>
      <c r="CE20" s="31" t="s">
        <v>204</v>
      </c>
      <c r="CF20" s="31"/>
      <c r="CG20" s="31" t="s">
        <v>205</v>
      </c>
      <c r="CH20" s="31" t="s">
        <v>206</v>
      </c>
      <c r="CI20" s="31" t="s">
        <v>142</v>
      </c>
      <c r="CJ20" s="31" t="s">
        <v>142</v>
      </c>
      <c r="CK20" s="31" t="s">
        <v>142</v>
      </c>
      <c r="CL20" s="31" t="s">
        <v>142</v>
      </c>
      <c r="CM20" s="31" t="s">
        <v>141</v>
      </c>
      <c r="CN20" s="31" t="s">
        <v>151</v>
      </c>
      <c r="CO20" s="31" t="s">
        <v>151</v>
      </c>
      <c r="CP20" s="31" t="s">
        <v>142</v>
      </c>
      <c r="CQ20" s="31" t="s">
        <v>142</v>
      </c>
      <c r="CR20" s="31" t="s">
        <v>141</v>
      </c>
      <c r="CS20" s="31" t="s">
        <v>141</v>
      </c>
      <c r="CT20" s="31"/>
      <c r="CU20" s="31" t="s">
        <v>152</v>
      </c>
    </row>
    <row r="21">
      <c r="A21" s="27">
        <v>19.0</v>
      </c>
      <c r="B21" s="28">
        <v>42914.0</v>
      </c>
      <c r="C21" s="29">
        <v>0.8125</v>
      </c>
      <c r="D21" s="29">
        <v>0.8127893518518519</v>
      </c>
      <c r="E21" s="30">
        <f t="shared" si="1"/>
        <v>0.0002893518519</v>
      </c>
      <c r="F21" s="31" t="b">
        <f t="shared" si="2"/>
        <v>1</v>
      </c>
      <c r="G21" s="31" t="s">
        <v>194</v>
      </c>
      <c r="H21" s="32" t="s">
        <v>195</v>
      </c>
      <c r="I21" s="31" t="s">
        <v>155</v>
      </c>
      <c r="J21" s="31" t="s">
        <v>155</v>
      </c>
      <c r="K21" s="31" t="s">
        <v>196</v>
      </c>
      <c r="L21" s="31" t="s">
        <v>141</v>
      </c>
      <c r="M21" s="31" t="s">
        <v>143</v>
      </c>
      <c r="N21" s="47"/>
      <c r="Q21" s="31" t="s">
        <v>197</v>
      </c>
      <c r="R21" s="31" t="s">
        <v>198</v>
      </c>
      <c r="S21" s="31" t="s">
        <v>168</v>
      </c>
      <c r="T21" s="31" t="s">
        <v>169</v>
      </c>
      <c r="U21" s="31" t="s">
        <v>169</v>
      </c>
      <c r="V21" s="31" t="s">
        <v>134</v>
      </c>
      <c r="W21" s="31" t="s">
        <v>135</v>
      </c>
      <c r="X21" s="31">
        <v>47.8348501795242</v>
      </c>
      <c r="Y21" s="34">
        <v>-119.98757256199</v>
      </c>
      <c r="Z21" s="35" t="b">
        <v>0</v>
      </c>
      <c r="AA21" s="36">
        <v>1270.0</v>
      </c>
      <c r="AB21" s="36"/>
      <c r="AC21" s="37" t="s">
        <v>199</v>
      </c>
      <c r="AE21" s="31" t="s">
        <v>142</v>
      </c>
      <c r="AF21" s="31" t="s">
        <v>141</v>
      </c>
      <c r="AG21" s="31" t="s">
        <v>141</v>
      </c>
      <c r="AH21" s="31" t="s">
        <v>196</v>
      </c>
      <c r="AJ21" s="38"/>
      <c r="AN21" s="31" t="s">
        <v>169</v>
      </c>
      <c r="AO21" s="31" t="s">
        <v>169</v>
      </c>
      <c r="AP21" s="31" t="s">
        <v>134</v>
      </c>
      <c r="AQ21" s="31" t="s">
        <v>135</v>
      </c>
      <c r="AR21" s="31">
        <v>47.8347602511112</v>
      </c>
      <c r="AS21" s="34">
        <v>-119.989346036183</v>
      </c>
      <c r="AT21" s="35" t="b">
        <v>0</v>
      </c>
      <c r="AU21" s="36">
        <v>1236.0</v>
      </c>
      <c r="AV21" s="36"/>
      <c r="AW21" s="31" t="s">
        <v>141</v>
      </c>
      <c r="AX21" s="31" t="s">
        <v>141</v>
      </c>
      <c r="AY21" s="39">
        <f t="shared" si="3"/>
        <v>0.08249371572</v>
      </c>
      <c r="AZ21" s="40" t="str">
        <f t="shared" si="4"/>
        <v>N/A</v>
      </c>
      <c r="BA21" s="41" t="s">
        <v>141</v>
      </c>
      <c r="BB21" s="31" t="s">
        <v>141</v>
      </c>
      <c r="BC21" s="42">
        <f t="shared" si="5"/>
        <v>34</v>
      </c>
      <c r="BD21" s="43">
        <f t="shared" si="6"/>
        <v>81.6</v>
      </c>
      <c r="BE21" s="31" t="s">
        <v>142</v>
      </c>
      <c r="BF21" s="31"/>
      <c r="BG21" s="31" t="s">
        <v>142</v>
      </c>
      <c r="BH21" s="31" t="s">
        <v>143</v>
      </c>
      <c r="BI21" s="31" t="s">
        <v>141</v>
      </c>
      <c r="BJ21" s="48"/>
      <c r="BK21" s="31" t="s">
        <v>142</v>
      </c>
      <c r="BL21" s="31" t="s">
        <v>141</v>
      </c>
      <c r="BM21" s="31" t="s">
        <v>141</v>
      </c>
      <c r="BN21" s="31" t="s">
        <v>141</v>
      </c>
      <c r="BO21" s="31" t="s">
        <v>141</v>
      </c>
      <c r="BP21" s="31" t="s">
        <v>141</v>
      </c>
      <c r="BQ21" s="31" t="s">
        <v>141</v>
      </c>
      <c r="BR21" s="31" t="s">
        <v>141</v>
      </c>
      <c r="BS21" s="31" t="s">
        <v>141</v>
      </c>
      <c r="BT21" s="31" t="s">
        <v>141</v>
      </c>
      <c r="BU21" s="44">
        <v>0.0</v>
      </c>
      <c r="BV21" s="45"/>
      <c r="BW21" s="36" t="str">
        <f t="shared" si="7"/>
        <v/>
      </c>
      <c r="BY21" s="31" t="s">
        <v>141</v>
      </c>
      <c r="BZ21" s="32" t="s">
        <v>145</v>
      </c>
      <c r="CA21" s="32" t="s">
        <v>201</v>
      </c>
      <c r="CB21" s="32" t="s">
        <v>202</v>
      </c>
      <c r="CC21" s="37" t="s">
        <v>203</v>
      </c>
      <c r="CD21" s="31" t="s">
        <v>204</v>
      </c>
      <c r="CE21" s="31" t="s">
        <v>204</v>
      </c>
      <c r="CF21" s="31"/>
      <c r="CG21" s="31" t="s">
        <v>205</v>
      </c>
      <c r="CH21" s="31" t="s">
        <v>206</v>
      </c>
      <c r="CI21" s="31" t="s">
        <v>142</v>
      </c>
      <c r="CJ21" s="31" t="s">
        <v>142</v>
      </c>
      <c r="CK21" s="31" t="s">
        <v>142</v>
      </c>
      <c r="CL21" s="31" t="s">
        <v>142</v>
      </c>
      <c r="CM21" s="31" t="s">
        <v>141</v>
      </c>
      <c r="CN21" s="31" t="s">
        <v>151</v>
      </c>
      <c r="CO21" s="31" t="s">
        <v>151</v>
      </c>
      <c r="CP21" s="31" t="s">
        <v>142</v>
      </c>
      <c r="CQ21" s="31" t="s">
        <v>142</v>
      </c>
      <c r="CR21" s="31" t="s">
        <v>141</v>
      </c>
      <c r="CS21" s="31" t="s">
        <v>141</v>
      </c>
      <c r="CT21" s="31"/>
      <c r="CU21" s="31" t="s">
        <v>152</v>
      </c>
    </row>
    <row r="22">
      <c r="A22" s="27">
        <v>20.0</v>
      </c>
      <c r="B22" s="28">
        <v>42914.0</v>
      </c>
      <c r="C22" s="29">
        <v>0.8229166666666666</v>
      </c>
      <c r="D22" s="29">
        <v>0.8232638888888889</v>
      </c>
      <c r="E22" s="30">
        <f t="shared" si="1"/>
        <v>0.0003472222222</v>
      </c>
      <c r="F22" s="31" t="b">
        <f t="shared" si="2"/>
        <v>1</v>
      </c>
      <c r="G22" s="31" t="s">
        <v>194</v>
      </c>
      <c r="H22" s="32" t="s">
        <v>195</v>
      </c>
      <c r="I22" s="31" t="s">
        <v>155</v>
      </c>
      <c r="J22" s="31" t="s">
        <v>155</v>
      </c>
      <c r="K22" s="31" t="s">
        <v>196</v>
      </c>
      <c r="L22" s="31" t="s">
        <v>141</v>
      </c>
      <c r="M22" s="31" t="s">
        <v>143</v>
      </c>
      <c r="N22" s="47"/>
      <c r="Q22" s="31" t="s">
        <v>197</v>
      </c>
      <c r="R22" s="31" t="s">
        <v>198</v>
      </c>
      <c r="S22" s="31" t="s">
        <v>168</v>
      </c>
      <c r="T22" s="31" t="s">
        <v>169</v>
      </c>
      <c r="U22" s="31" t="s">
        <v>169</v>
      </c>
      <c r="V22" s="31" t="s">
        <v>134</v>
      </c>
      <c r="W22" s="31" t="s">
        <v>135</v>
      </c>
      <c r="X22" s="31">
        <v>47.8348501795242</v>
      </c>
      <c r="Y22" s="34">
        <v>-119.98757256199</v>
      </c>
      <c r="Z22" s="35" t="b">
        <v>0</v>
      </c>
      <c r="AA22" s="36">
        <v>1270.0</v>
      </c>
      <c r="AB22" s="36"/>
      <c r="AC22" s="37" t="s">
        <v>199</v>
      </c>
      <c r="AE22" s="31" t="s">
        <v>142</v>
      </c>
      <c r="AF22" s="31" t="s">
        <v>141</v>
      </c>
      <c r="AG22" s="31" t="s">
        <v>141</v>
      </c>
      <c r="AH22" s="31" t="s">
        <v>196</v>
      </c>
      <c r="AJ22" s="38"/>
      <c r="AN22" s="31" t="s">
        <v>169</v>
      </c>
      <c r="AO22" s="31" t="s">
        <v>169</v>
      </c>
      <c r="AP22" s="31" t="s">
        <v>134</v>
      </c>
      <c r="AQ22" s="31" t="s">
        <v>135</v>
      </c>
      <c r="AR22" s="31">
        <v>47.8347602511112</v>
      </c>
      <c r="AS22" s="34">
        <v>-119.989346036183</v>
      </c>
      <c r="AT22" s="35" t="b">
        <v>0</v>
      </c>
      <c r="AU22" s="36">
        <v>1236.0</v>
      </c>
      <c r="AV22" s="36"/>
      <c r="AW22" s="31" t="s">
        <v>141</v>
      </c>
      <c r="AX22" s="31" t="s">
        <v>141</v>
      </c>
      <c r="AY22" s="39">
        <f t="shared" si="3"/>
        <v>0.08249371572</v>
      </c>
      <c r="AZ22" s="40" t="str">
        <f t="shared" si="4"/>
        <v>N/A</v>
      </c>
      <c r="BA22" s="41" t="s">
        <v>141</v>
      </c>
      <c r="BB22" s="31" t="s">
        <v>141</v>
      </c>
      <c r="BC22" s="42">
        <f t="shared" si="5"/>
        <v>34</v>
      </c>
      <c r="BD22" s="43">
        <f t="shared" si="6"/>
        <v>68</v>
      </c>
      <c r="BE22" s="31" t="s">
        <v>142</v>
      </c>
      <c r="BF22" s="31"/>
      <c r="BG22" s="31" t="s">
        <v>142</v>
      </c>
      <c r="BH22" s="31" t="s">
        <v>143</v>
      </c>
      <c r="BI22" s="31" t="s">
        <v>141</v>
      </c>
      <c r="BJ22" s="48"/>
      <c r="BK22" s="31" t="s">
        <v>142</v>
      </c>
      <c r="BL22" s="31" t="s">
        <v>141</v>
      </c>
      <c r="BM22" s="31" t="s">
        <v>141</v>
      </c>
      <c r="BN22" s="31" t="s">
        <v>141</v>
      </c>
      <c r="BO22" s="31" t="s">
        <v>141</v>
      </c>
      <c r="BP22" s="31" t="s">
        <v>141</v>
      </c>
      <c r="BQ22" s="31" t="s">
        <v>141</v>
      </c>
      <c r="BR22" s="31" t="s">
        <v>141</v>
      </c>
      <c r="BS22" s="31" t="s">
        <v>141</v>
      </c>
      <c r="BT22" s="31" t="s">
        <v>141</v>
      </c>
      <c r="BU22" s="44">
        <v>0.0</v>
      </c>
      <c r="BV22" s="45"/>
      <c r="BW22" s="36" t="str">
        <f t="shared" si="7"/>
        <v/>
      </c>
      <c r="BY22" s="31" t="s">
        <v>141</v>
      </c>
      <c r="BZ22" s="32" t="s">
        <v>145</v>
      </c>
      <c r="CA22" s="32" t="s">
        <v>201</v>
      </c>
      <c r="CB22" s="32" t="s">
        <v>202</v>
      </c>
      <c r="CC22" s="37" t="s">
        <v>203</v>
      </c>
      <c r="CD22" s="31" t="s">
        <v>204</v>
      </c>
      <c r="CE22" s="31" t="s">
        <v>204</v>
      </c>
      <c r="CF22" s="31"/>
      <c r="CG22" s="31" t="s">
        <v>205</v>
      </c>
      <c r="CH22" s="31" t="s">
        <v>206</v>
      </c>
      <c r="CI22" s="31" t="s">
        <v>142</v>
      </c>
      <c r="CJ22" s="31" t="s">
        <v>142</v>
      </c>
      <c r="CK22" s="31" t="s">
        <v>142</v>
      </c>
      <c r="CL22" s="31" t="s">
        <v>142</v>
      </c>
      <c r="CM22" s="31" t="s">
        <v>141</v>
      </c>
      <c r="CN22" s="31" t="s">
        <v>151</v>
      </c>
      <c r="CO22" s="31" t="s">
        <v>151</v>
      </c>
      <c r="CP22" s="31" t="s">
        <v>142</v>
      </c>
      <c r="CQ22" s="31" t="s">
        <v>142</v>
      </c>
      <c r="CR22" s="31" t="s">
        <v>141</v>
      </c>
      <c r="CS22" s="31" t="s">
        <v>141</v>
      </c>
      <c r="CT22" s="31"/>
      <c r="CU22" s="31" t="s">
        <v>152</v>
      </c>
    </row>
    <row r="23">
      <c r="A23" s="27">
        <v>21.0</v>
      </c>
      <c r="B23" s="28">
        <v>42914.0</v>
      </c>
      <c r="C23" s="29">
        <v>0.8333333333333334</v>
      </c>
      <c r="D23" s="29">
        <v>0.8335069444444444</v>
      </c>
      <c r="E23" s="30">
        <f t="shared" si="1"/>
        <v>0.0001736111111</v>
      </c>
      <c r="F23" s="31" t="b">
        <f t="shared" si="2"/>
        <v>1</v>
      </c>
      <c r="G23" s="31" t="s">
        <v>194</v>
      </c>
      <c r="H23" s="32" t="s">
        <v>195</v>
      </c>
      <c r="I23" s="31" t="s">
        <v>155</v>
      </c>
      <c r="J23" s="31" t="s">
        <v>155</v>
      </c>
      <c r="K23" s="31" t="s">
        <v>196</v>
      </c>
      <c r="L23" s="31" t="s">
        <v>141</v>
      </c>
      <c r="M23" s="31" t="s">
        <v>143</v>
      </c>
      <c r="N23" s="47"/>
      <c r="Q23" s="31" t="s">
        <v>197</v>
      </c>
      <c r="R23" s="31" t="s">
        <v>198</v>
      </c>
      <c r="S23" s="31" t="s">
        <v>168</v>
      </c>
      <c r="T23" s="31" t="s">
        <v>169</v>
      </c>
      <c r="U23" s="31" t="s">
        <v>169</v>
      </c>
      <c r="V23" s="31" t="s">
        <v>134</v>
      </c>
      <c r="W23" s="31" t="s">
        <v>135</v>
      </c>
      <c r="X23" s="31">
        <v>47.8348501795242</v>
      </c>
      <c r="Y23" s="34">
        <v>-119.98757256199</v>
      </c>
      <c r="Z23" s="35" t="b">
        <v>0</v>
      </c>
      <c r="AA23" s="36">
        <v>1270.0</v>
      </c>
      <c r="AB23" s="36"/>
      <c r="AC23" s="37" t="s">
        <v>199</v>
      </c>
      <c r="AE23" s="31" t="s">
        <v>142</v>
      </c>
      <c r="AF23" s="31" t="s">
        <v>141</v>
      </c>
      <c r="AG23" s="31" t="s">
        <v>141</v>
      </c>
      <c r="AH23" s="31" t="s">
        <v>196</v>
      </c>
      <c r="AJ23" s="38"/>
      <c r="AN23" s="31" t="s">
        <v>169</v>
      </c>
      <c r="AO23" s="31" t="s">
        <v>169</v>
      </c>
      <c r="AP23" s="31" t="s">
        <v>134</v>
      </c>
      <c r="AQ23" s="31" t="s">
        <v>135</v>
      </c>
      <c r="AR23" s="31">
        <v>47.8347602511112</v>
      </c>
      <c r="AS23" s="34">
        <v>-119.989346036183</v>
      </c>
      <c r="AT23" s="35" t="b">
        <v>0</v>
      </c>
      <c r="AU23" s="36">
        <v>1236.0</v>
      </c>
      <c r="AV23" s="36"/>
      <c r="AW23" s="31" t="s">
        <v>141</v>
      </c>
      <c r="AX23" s="31" t="s">
        <v>141</v>
      </c>
      <c r="AY23" s="39">
        <f t="shared" si="3"/>
        <v>0.08249371572</v>
      </c>
      <c r="AZ23" s="40" t="str">
        <f t="shared" si="4"/>
        <v>N/A</v>
      </c>
      <c r="BA23" s="41" t="s">
        <v>141</v>
      </c>
      <c r="BB23" s="31" t="s">
        <v>141</v>
      </c>
      <c r="BC23" s="42">
        <f t="shared" si="5"/>
        <v>34</v>
      </c>
      <c r="BD23" s="43">
        <f t="shared" si="6"/>
        <v>136</v>
      </c>
      <c r="BE23" s="31" t="s">
        <v>142</v>
      </c>
      <c r="BF23" s="31"/>
      <c r="BG23" s="31" t="s">
        <v>142</v>
      </c>
      <c r="BH23" s="31" t="s">
        <v>143</v>
      </c>
      <c r="BI23" s="31" t="s">
        <v>141</v>
      </c>
      <c r="BJ23" s="48"/>
      <c r="BK23" s="31" t="s">
        <v>142</v>
      </c>
      <c r="BL23" s="31" t="s">
        <v>141</v>
      </c>
      <c r="BM23" s="31" t="s">
        <v>141</v>
      </c>
      <c r="BN23" s="31" t="s">
        <v>141</v>
      </c>
      <c r="BO23" s="31" t="s">
        <v>141</v>
      </c>
      <c r="BP23" s="31" t="s">
        <v>141</v>
      </c>
      <c r="BQ23" s="31" t="s">
        <v>141</v>
      </c>
      <c r="BR23" s="31" t="s">
        <v>141</v>
      </c>
      <c r="BS23" s="31" t="s">
        <v>141</v>
      </c>
      <c r="BT23" s="31" t="s">
        <v>141</v>
      </c>
      <c r="BU23" s="44">
        <v>0.0</v>
      </c>
      <c r="BV23" s="45"/>
      <c r="BW23" s="36" t="str">
        <f t="shared" si="7"/>
        <v/>
      </c>
      <c r="BY23" s="31" t="s">
        <v>141</v>
      </c>
      <c r="BZ23" s="32" t="s">
        <v>145</v>
      </c>
      <c r="CA23" s="32" t="s">
        <v>201</v>
      </c>
      <c r="CB23" s="32" t="s">
        <v>202</v>
      </c>
      <c r="CC23" s="37" t="s">
        <v>203</v>
      </c>
      <c r="CD23" s="31" t="s">
        <v>204</v>
      </c>
      <c r="CE23" s="31" t="s">
        <v>204</v>
      </c>
      <c r="CF23" s="31"/>
      <c r="CG23" s="31" t="s">
        <v>205</v>
      </c>
      <c r="CH23" s="31" t="s">
        <v>206</v>
      </c>
      <c r="CI23" s="31" t="s">
        <v>142</v>
      </c>
      <c r="CJ23" s="31" t="s">
        <v>142</v>
      </c>
      <c r="CK23" s="31" t="s">
        <v>142</v>
      </c>
      <c r="CL23" s="31" t="s">
        <v>142</v>
      </c>
      <c r="CM23" s="31" t="s">
        <v>141</v>
      </c>
      <c r="CN23" s="31" t="s">
        <v>151</v>
      </c>
      <c r="CO23" s="31" t="s">
        <v>151</v>
      </c>
      <c r="CP23" s="31" t="s">
        <v>142</v>
      </c>
      <c r="CQ23" s="31" t="s">
        <v>142</v>
      </c>
      <c r="CR23" s="31" t="s">
        <v>141</v>
      </c>
      <c r="CS23" s="31" t="s">
        <v>141</v>
      </c>
      <c r="CT23" s="31"/>
      <c r="CU23" s="31" t="s">
        <v>152</v>
      </c>
    </row>
    <row r="24">
      <c r="A24" s="27">
        <v>22.0</v>
      </c>
      <c r="B24" s="28">
        <v>42914.0</v>
      </c>
      <c r="C24" s="29">
        <v>0.84375</v>
      </c>
      <c r="D24" s="29">
        <v>0.844212962962963</v>
      </c>
      <c r="E24" s="30">
        <f t="shared" si="1"/>
        <v>0.000462962963</v>
      </c>
      <c r="F24" s="31" t="b">
        <f t="shared" si="2"/>
        <v>1</v>
      </c>
      <c r="G24" s="31" t="s">
        <v>194</v>
      </c>
      <c r="H24" s="32" t="s">
        <v>195</v>
      </c>
      <c r="I24" s="31" t="s">
        <v>155</v>
      </c>
      <c r="J24" s="31" t="s">
        <v>155</v>
      </c>
      <c r="K24" s="31" t="s">
        <v>196</v>
      </c>
      <c r="L24" s="31" t="s">
        <v>141</v>
      </c>
      <c r="M24" s="31" t="s">
        <v>143</v>
      </c>
      <c r="N24" s="47"/>
      <c r="Q24" s="31" t="s">
        <v>197</v>
      </c>
      <c r="R24" s="31" t="s">
        <v>198</v>
      </c>
      <c r="S24" s="31" t="s">
        <v>168</v>
      </c>
      <c r="T24" s="31" t="s">
        <v>169</v>
      </c>
      <c r="U24" s="31" t="s">
        <v>169</v>
      </c>
      <c r="V24" s="31" t="s">
        <v>134</v>
      </c>
      <c r="W24" s="31" t="s">
        <v>135</v>
      </c>
      <c r="X24" s="31">
        <v>47.8348501795242</v>
      </c>
      <c r="Y24" s="34">
        <v>-119.98757256199</v>
      </c>
      <c r="Z24" s="35" t="b">
        <v>0</v>
      </c>
      <c r="AA24" s="36">
        <v>1270.0</v>
      </c>
      <c r="AB24" s="36"/>
      <c r="AC24" s="37" t="s">
        <v>199</v>
      </c>
      <c r="AE24" s="31" t="s">
        <v>142</v>
      </c>
      <c r="AF24" s="31" t="s">
        <v>141</v>
      </c>
      <c r="AG24" s="31" t="s">
        <v>141</v>
      </c>
      <c r="AH24" s="31" t="s">
        <v>196</v>
      </c>
      <c r="AJ24" s="38"/>
      <c r="AN24" s="31" t="s">
        <v>169</v>
      </c>
      <c r="AO24" s="31" t="s">
        <v>169</v>
      </c>
      <c r="AP24" s="31" t="s">
        <v>134</v>
      </c>
      <c r="AQ24" s="31" t="s">
        <v>135</v>
      </c>
      <c r="AR24" s="31">
        <v>47.8347602511112</v>
      </c>
      <c r="AS24" s="34">
        <v>-119.989346036183</v>
      </c>
      <c r="AT24" s="35" t="b">
        <v>0</v>
      </c>
      <c r="AU24" s="36">
        <v>1236.0</v>
      </c>
      <c r="AV24" s="36"/>
      <c r="AW24" s="31" t="s">
        <v>141</v>
      </c>
      <c r="AX24" s="31" t="s">
        <v>141</v>
      </c>
      <c r="AY24" s="39">
        <f t="shared" si="3"/>
        <v>0.08249371572</v>
      </c>
      <c r="AZ24" s="40" t="str">
        <f t="shared" si="4"/>
        <v>N/A</v>
      </c>
      <c r="BA24" s="41" t="s">
        <v>141</v>
      </c>
      <c r="BB24" s="31" t="s">
        <v>141</v>
      </c>
      <c r="BC24" s="42">
        <f t="shared" si="5"/>
        <v>34</v>
      </c>
      <c r="BD24" s="43">
        <f t="shared" si="6"/>
        <v>51</v>
      </c>
      <c r="BE24" s="31" t="s">
        <v>142</v>
      </c>
      <c r="BF24" s="31"/>
      <c r="BG24" s="31" t="s">
        <v>142</v>
      </c>
      <c r="BH24" s="31" t="s">
        <v>143</v>
      </c>
      <c r="BI24" s="31" t="s">
        <v>141</v>
      </c>
      <c r="BJ24" s="48"/>
      <c r="BK24" s="31" t="s">
        <v>142</v>
      </c>
      <c r="BL24" s="31" t="s">
        <v>141</v>
      </c>
      <c r="BM24" s="31" t="s">
        <v>141</v>
      </c>
      <c r="BN24" s="31" t="s">
        <v>141</v>
      </c>
      <c r="BO24" s="31" t="s">
        <v>141</v>
      </c>
      <c r="BP24" s="31" t="s">
        <v>141</v>
      </c>
      <c r="BQ24" s="31" t="s">
        <v>141</v>
      </c>
      <c r="BR24" s="31" t="s">
        <v>141</v>
      </c>
      <c r="BS24" s="31" t="s">
        <v>141</v>
      </c>
      <c r="BT24" s="31" t="s">
        <v>141</v>
      </c>
      <c r="BU24" s="44">
        <v>0.0</v>
      </c>
      <c r="BV24" s="45"/>
      <c r="BW24" s="36" t="str">
        <f t="shared" si="7"/>
        <v/>
      </c>
      <c r="BY24" s="31" t="s">
        <v>141</v>
      </c>
      <c r="BZ24" s="32" t="s">
        <v>145</v>
      </c>
      <c r="CA24" s="32" t="s">
        <v>201</v>
      </c>
      <c r="CB24" s="32" t="s">
        <v>202</v>
      </c>
      <c r="CC24" s="37" t="s">
        <v>203</v>
      </c>
      <c r="CD24" s="31" t="s">
        <v>204</v>
      </c>
      <c r="CE24" s="31" t="s">
        <v>204</v>
      </c>
      <c r="CF24" s="31"/>
      <c r="CG24" s="31" t="s">
        <v>205</v>
      </c>
      <c r="CH24" s="31" t="s">
        <v>206</v>
      </c>
      <c r="CI24" s="31" t="s">
        <v>142</v>
      </c>
      <c r="CJ24" s="31" t="s">
        <v>142</v>
      </c>
      <c r="CK24" s="31" t="s">
        <v>142</v>
      </c>
      <c r="CL24" s="31" t="s">
        <v>142</v>
      </c>
      <c r="CM24" s="31" t="s">
        <v>141</v>
      </c>
      <c r="CN24" s="31" t="s">
        <v>151</v>
      </c>
      <c r="CO24" s="31" t="s">
        <v>151</v>
      </c>
      <c r="CP24" s="31" t="s">
        <v>142</v>
      </c>
      <c r="CQ24" s="31" t="s">
        <v>142</v>
      </c>
      <c r="CR24" s="31" t="s">
        <v>141</v>
      </c>
      <c r="CS24" s="31" t="s">
        <v>141</v>
      </c>
      <c r="CT24" s="31"/>
      <c r="CU24" s="31" t="s">
        <v>152</v>
      </c>
    </row>
    <row r="25">
      <c r="A25" s="27">
        <v>23.0</v>
      </c>
      <c r="B25" s="28">
        <v>42927.0</v>
      </c>
      <c r="C25" s="29">
        <v>0.7916666666666666</v>
      </c>
      <c r="D25" s="29">
        <v>0.7920717592592592</v>
      </c>
      <c r="E25" s="30">
        <f t="shared" si="1"/>
        <v>0.0004050925926</v>
      </c>
      <c r="F25" s="31" t="b">
        <f t="shared" si="2"/>
        <v>1</v>
      </c>
      <c r="G25" s="31" t="s">
        <v>194</v>
      </c>
      <c r="H25" s="32" t="s">
        <v>195</v>
      </c>
      <c r="I25" s="31" t="s">
        <v>221</v>
      </c>
      <c r="J25" s="31" t="s">
        <v>221</v>
      </c>
      <c r="K25" s="31" t="s">
        <v>196</v>
      </c>
      <c r="L25" s="31" t="s">
        <v>141</v>
      </c>
      <c r="M25" s="31" t="s">
        <v>143</v>
      </c>
      <c r="N25" s="47"/>
      <c r="Q25" s="31" t="s">
        <v>197</v>
      </c>
      <c r="R25" s="31" t="s">
        <v>198</v>
      </c>
      <c r="S25" s="31" t="s">
        <v>168</v>
      </c>
      <c r="T25" s="31" t="s">
        <v>169</v>
      </c>
      <c r="U25" s="31" t="s">
        <v>169</v>
      </c>
      <c r="V25" s="31" t="s">
        <v>134</v>
      </c>
      <c r="W25" s="31" t="s">
        <v>135</v>
      </c>
      <c r="X25" s="31">
        <v>47.8348758733279</v>
      </c>
      <c r="Y25" s="34">
        <v>-119.988082914276</v>
      </c>
      <c r="Z25" s="35" t="b">
        <v>0</v>
      </c>
      <c r="AA25" s="36">
        <v>1270.0</v>
      </c>
      <c r="AB25" s="36"/>
      <c r="AC25" s="37" t="s">
        <v>199</v>
      </c>
      <c r="AE25" s="31" t="s">
        <v>142</v>
      </c>
      <c r="AF25" s="31" t="s">
        <v>141</v>
      </c>
      <c r="AG25" s="31" t="s">
        <v>141</v>
      </c>
      <c r="AH25" s="31" t="s">
        <v>196</v>
      </c>
      <c r="AJ25" s="38"/>
      <c r="AN25" s="31" t="s">
        <v>169</v>
      </c>
      <c r="AO25" s="31" t="s">
        <v>169</v>
      </c>
      <c r="AP25" s="31" t="s">
        <v>134</v>
      </c>
      <c r="AQ25" s="31" t="s">
        <v>135</v>
      </c>
      <c r="AR25" s="31">
        <v>47.8347602511112</v>
      </c>
      <c r="AS25" s="34">
        <v>-119.989346036183</v>
      </c>
      <c r="AT25" s="35" t="b">
        <v>0</v>
      </c>
      <c r="AU25" s="36">
        <v>1236.0</v>
      </c>
      <c r="AV25" s="36"/>
      <c r="AW25" s="31" t="s">
        <v>141</v>
      </c>
      <c r="AX25" s="31" t="s">
        <v>141</v>
      </c>
      <c r="AY25" s="39">
        <f t="shared" si="3"/>
        <v>0.05912981557</v>
      </c>
      <c r="AZ25" s="40" t="str">
        <f t="shared" si="4"/>
        <v>N/A</v>
      </c>
      <c r="BA25" s="41" t="s">
        <v>141</v>
      </c>
      <c r="BB25" s="31" t="s">
        <v>141</v>
      </c>
      <c r="BC25" s="42">
        <f t="shared" si="5"/>
        <v>34</v>
      </c>
      <c r="BD25" s="43">
        <f t="shared" si="6"/>
        <v>58.28571429</v>
      </c>
      <c r="BE25" s="31" t="s">
        <v>142</v>
      </c>
      <c r="BF25" s="31"/>
      <c r="BG25" s="31" t="s">
        <v>142</v>
      </c>
      <c r="BH25" s="31" t="s">
        <v>143</v>
      </c>
      <c r="BI25" s="31" t="s">
        <v>141</v>
      </c>
      <c r="BJ25" s="48"/>
      <c r="BK25" s="31" t="s">
        <v>142</v>
      </c>
      <c r="BL25" s="31" t="s">
        <v>141</v>
      </c>
      <c r="BM25" s="31" t="s">
        <v>141</v>
      </c>
      <c r="BN25" s="31" t="s">
        <v>141</v>
      </c>
      <c r="BO25" s="31" t="s">
        <v>141</v>
      </c>
      <c r="BP25" s="31" t="s">
        <v>141</v>
      </c>
      <c r="BQ25" s="31" t="s">
        <v>141</v>
      </c>
      <c r="BR25" s="31" t="s">
        <v>141</v>
      </c>
      <c r="BS25" s="31" t="s">
        <v>141</v>
      </c>
      <c r="BT25" s="31" t="s">
        <v>141</v>
      </c>
      <c r="BU25" s="44">
        <v>0.0</v>
      </c>
      <c r="BV25" s="45"/>
      <c r="BW25" s="36" t="str">
        <f t="shared" si="7"/>
        <v/>
      </c>
      <c r="BY25" s="31" t="s">
        <v>141</v>
      </c>
      <c r="BZ25" s="32" t="s">
        <v>145</v>
      </c>
      <c r="CA25" s="32" t="s">
        <v>222</v>
      </c>
      <c r="CB25" s="32" t="s">
        <v>147</v>
      </c>
      <c r="CC25" s="37" t="s">
        <v>223</v>
      </c>
      <c r="CD25" s="31" t="s">
        <v>204</v>
      </c>
      <c r="CE25" s="31" t="s">
        <v>204</v>
      </c>
      <c r="CF25" s="31"/>
      <c r="CG25" s="31" t="s">
        <v>205</v>
      </c>
      <c r="CH25" s="31" t="s">
        <v>206</v>
      </c>
      <c r="CI25" s="31" t="s">
        <v>142</v>
      </c>
      <c r="CJ25" s="31" t="s">
        <v>142</v>
      </c>
      <c r="CK25" s="31" t="s">
        <v>142</v>
      </c>
      <c r="CL25" s="31" t="s">
        <v>142</v>
      </c>
      <c r="CM25" s="31" t="s">
        <v>141</v>
      </c>
      <c r="CN25" s="31" t="s">
        <v>151</v>
      </c>
      <c r="CO25" s="31" t="s">
        <v>151</v>
      </c>
      <c r="CP25" s="31" t="s">
        <v>142</v>
      </c>
      <c r="CQ25" s="31" t="s">
        <v>142</v>
      </c>
      <c r="CR25" s="31" t="s">
        <v>141</v>
      </c>
      <c r="CS25" s="31" t="s">
        <v>141</v>
      </c>
      <c r="CT25" s="31"/>
      <c r="CU25" s="31" t="s">
        <v>152</v>
      </c>
    </row>
    <row r="26">
      <c r="A26" s="27">
        <v>24.0</v>
      </c>
      <c r="B26" s="28">
        <v>42927.0</v>
      </c>
      <c r="C26" s="29">
        <v>0.8020833333333334</v>
      </c>
      <c r="D26" s="29">
        <v>0.802488425925926</v>
      </c>
      <c r="E26" s="30">
        <f t="shared" si="1"/>
        <v>0.0004050925926</v>
      </c>
      <c r="F26" s="31" t="b">
        <f t="shared" si="2"/>
        <v>1</v>
      </c>
      <c r="G26" s="31" t="s">
        <v>194</v>
      </c>
      <c r="H26" s="32" t="s">
        <v>195</v>
      </c>
      <c r="I26" s="31" t="s">
        <v>221</v>
      </c>
      <c r="J26" s="31" t="s">
        <v>221</v>
      </c>
      <c r="K26" s="31" t="s">
        <v>196</v>
      </c>
      <c r="L26" s="31" t="s">
        <v>141</v>
      </c>
      <c r="M26" s="31" t="s">
        <v>143</v>
      </c>
      <c r="N26" s="47"/>
      <c r="Q26" s="31" t="s">
        <v>197</v>
      </c>
      <c r="R26" s="31" t="s">
        <v>198</v>
      </c>
      <c r="S26" s="31" t="s">
        <v>168</v>
      </c>
      <c r="T26" s="31" t="s">
        <v>169</v>
      </c>
      <c r="U26" s="31" t="s">
        <v>169</v>
      </c>
      <c r="V26" s="31" t="s">
        <v>134</v>
      </c>
      <c r="W26" s="31" t="s">
        <v>135</v>
      </c>
      <c r="X26" s="31">
        <v>47.8348501795242</v>
      </c>
      <c r="Y26" s="34">
        <v>-119.98757256199</v>
      </c>
      <c r="Z26" s="35" t="b">
        <v>0</v>
      </c>
      <c r="AA26" s="36">
        <v>1270.0</v>
      </c>
      <c r="AB26" s="36"/>
      <c r="AC26" s="37" t="s">
        <v>199</v>
      </c>
      <c r="AE26" s="31" t="s">
        <v>142</v>
      </c>
      <c r="AF26" s="31" t="s">
        <v>141</v>
      </c>
      <c r="AG26" s="31" t="s">
        <v>141</v>
      </c>
      <c r="AH26" s="31" t="s">
        <v>196</v>
      </c>
      <c r="AJ26" s="38"/>
      <c r="AN26" s="31" t="s">
        <v>169</v>
      </c>
      <c r="AO26" s="31" t="s">
        <v>169</v>
      </c>
      <c r="AP26" s="31" t="s">
        <v>134</v>
      </c>
      <c r="AQ26" s="31" t="s">
        <v>135</v>
      </c>
      <c r="AR26" s="31">
        <v>47.8347602511112</v>
      </c>
      <c r="AS26" s="34">
        <v>-119.989346036183</v>
      </c>
      <c r="AT26" s="35" t="b">
        <v>0</v>
      </c>
      <c r="AU26" s="36">
        <v>1236.0</v>
      </c>
      <c r="AV26" s="36"/>
      <c r="AW26" s="31" t="s">
        <v>141</v>
      </c>
      <c r="AX26" s="31" t="s">
        <v>141</v>
      </c>
      <c r="AY26" s="39">
        <f t="shared" si="3"/>
        <v>0.08249371572</v>
      </c>
      <c r="AZ26" s="40" t="str">
        <f t="shared" si="4"/>
        <v>N/A</v>
      </c>
      <c r="BA26" s="41" t="s">
        <v>141</v>
      </c>
      <c r="BB26" s="31" t="s">
        <v>141</v>
      </c>
      <c r="BC26" s="42">
        <f t="shared" si="5"/>
        <v>34</v>
      </c>
      <c r="BD26" s="43">
        <f t="shared" si="6"/>
        <v>58.28571429</v>
      </c>
      <c r="BE26" s="31" t="s">
        <v>142</v>
      </c>
      <c r="BF26" s="31"/>
      <c r="BG26" s="31" t="s">
        <v>142</v>
      </c>
      <c r="BH26" s="31" t="s">
        <v>143</v>
      </c>
      <c r="BI26" s="31" t="s">
        <v>141</v>
      </c>
      <c r="BJ26" s="48"/>
      <c r="BK26" s="31" t="s">
        <v>142</v>
      </c>
      <c r="BL26" s="31" t="s">
        <v>141</v>
      </c>
      <c r="BM26" s="31" t="s">
        <v>141</v>
      </c>
      <c r="BN26" s="31" t="s">
        <v>141</v>
      </c>
      <c r="BO26" s="31" t="s">
        <v>141</v>
      </c>
      <c r="BP26" s="31" t="s">
        <v>141</v>
      </c>
      <c r="BQ26" s="31" t="s">
        <v>141</v>
      </c>
      <c r="BR26" s="31" t="s">
        <v>141</v>
      </c>
      <c r="BS26" s="31" t="s">
        <v>141</v>
      </c>
      <c r="BT26" s="31" t="s">
        <v>141</v>
      </c>
      <c r="BU26" s="44">
        <v>0.0</v>
      </c>
      <c r="BV26" s="45"/>
      <c r="BW26" s="36" t="str">
        <f t="shared" si="7"/>
        <v/>
      </c>
      <c r="BY26" s="31" t="s">
        <v>141</v>
      </c>
      <c r="BZ26" s="32" t="s">
        <v>145</v>
      </c>
      <c r="CA26" s="32" t="s">
        <v>222</v>
      </c>
      <c r="CB26" s="32" t="s">
        <v>147</v>
      </c>
      <c r="CC26" s="37" t="s">
        <v>223</v>
      </c>
      <c r="CD26" s="31" t="s">
        <v>204</v>
      </c>
      <c r="CE26" s="31" t="s">
        <v>204</v>
      </c>
      <c r="CF26" s="31"/>
      <c r="CG26" s="31" t="s">
        <v>205</v>
      </c>
      <c r="CH26" s="31" t="s">
        <v>206</v>
      </c>
      <c r="CI26" s="31" t="s">
        <v>142</v>
      </c>
      <c r="CJ26" s="31" t="s">
        <v>142</v>
      </c>
      <c r="CK26" s="31" t="s">
        <v>142</v>
      </c>
      <c r="CL26" s="31" t="s">
        <v>142</v>
      </c>
      <c r="CM26" s="31" t="s">
        <v>141</v>
      </c>
      <c r="CN26" s="31" t="s">
        <v>151</v>
      </c>
      <c r="CO26" s="31" t="s">
        <v>151</v>
      </c>
      <c r="CP26" s="31" t="s">
        <v>142</v>
      </c>
      <c r="CQ26" s="31" t="s">
        <v>142</v>
      </c>
      <c r="CR26" s="31" t="s">
        <v>141</v>
      </c>
      <c r="CS26" s="31" t="s">
        <v>141</v>
      </c>
      <c r="CT26" s="31"/>
      <c r="CU26" s="31" t="s">
        <v>152</v>
      </c>
    </row>
    <row r="27">
      <c r="A27" s="27">
        <v>25.0</v>
      </c>
      <c r="B27" s="28">
        <v>42927.0</v>
      </c>
      <c r="C27" s="29">
        <v>0.8125</v>
      </c>
      <c r="D27" s="29">
        <v>0.8127893518518519</v>
      </c>
      <c r="E27" s="30">
        <f t="shared" si="1"/>
        <v>0.0002893518519</v>
      </c>
      <c r="F27" s="31" t="b">
        <f t="shared" si="2"/>
        <v>1</v>
      </c>
      <c r="G27" s="31" t="s">
        <v>194</v>
      </c>
      <c r="H27" s="32" t="s">
        <v>195</v>
      </c>
      <c r="I27" s="31" t="s">
        <v>221</v>
      </c>
      <c r="J27" s="31" t="s">
        <v>221</v>
      </c>
      <c r="K27" s="31" t="s">
        <v>196</v>
      </c>
      <c r="L27" s="31" t="s">
        <v>141</v>
      </c>
      <c r="M27" s="31" t="s">
        <v>143</v>
      </c>
      <c r="N27" s="47"/>
      <c r="Q27" s="31" t="s">
        <v>197</v>
      </c>
      <c r="R27" s="31" t="s">
        <v>198</v>
      </c>
      <c r="S27" s="31" t="s">
        <v>168</v>
      </c>
      <c r="T27" s="31" t="s">
        <v>169</v>
      </c>
      <c r="U27" s="31" t="s">
        <v>169</v>
      </c>
      <c r="V27" s="31" t="s">
        <v>134</v>
      </c>
      <c r="W27" s="31" t="s">
        <v>135</v>
      </c>
      <c r="X27" s="31">
        <v>47.8348501795242</v>
      </c>
      <c r="Y27" s="34">
        <v>-119.98757256199</v>
      </c>
      <c r="Z27" s="35" t="b">
        <v>0</v>
      </c>
      <c r="AA27" s="36">
        <v>1270.0</v>
      </c>
      <c r="AB27" s="36"/>
      <c r="AC27" s="37" t="s">
        <v>199</v>
      </c>
      <c r="AE27" s="31" t="s">
        <v>224</v>
      </c>
      <c r="AF27" s="31" t="s">
        <v>141</v>
      </c>
      <c r="AG27" s="31" t="s">
        <v>225</v>
      </c>
      <c r="AH27" s="31" t="s">
        <v>196</v>
      </c>
      <c r="AJ27" s="38"/>
      <c r="AN27" s="31" t="s">
        <v>169</v>
      </c>
      <c r="AO27" s="31" t="s">
        <v>169</v>
      </c>
      <c r="AP27" s="31" t="s">
        <v>134</v>
      </c>
      <c r="AQ27" s="31" t="s">
        <v>135</v>
      </c>
      <c r="AR27" s="31">
        <v>47.8347602511112</v>
      </c>
      <c r="AS27" s="34">
        <v>-119.989346036183</v>
      </c>
      <c r="AT27" s="35" t="b">
        <v>0</v>
      </c>
      <c r="AU27" s="36">
        <v>1236.0</v>
      </c>
      <c r="AV27" s="36"/>
      <c r="AW27" s="31" t="s">
        <v>141</v>
      </c>
      <c r="AX27" s="31" t="s">
        <v>141</v>
      </c>
      <c r="AY27" s="39">
        <f t="shared" si="3"/>
        <v>0.08249371572</v>
      </c>
      <c r="AZ27" s="40" t="str">
        <f t="shared" si="4"/>
        <v>N/A</v>
      </c>
      <c r="BA27" s="41" t="s">
        <v>141</v>
      </c>
      <c r="BB27" s="31" t="s">
        <v>141</v>
      </c>
      <c r="BC27" s="42">
        <f t="shared" si="5"/>
        <v>34</v>
      </c>
      <c r="BD27" s="43">
        <f t="shared" si="6"/>
        <v>81.6</v>
      </c>
      <c r="BE27" s="31" t="s">
        <v>142</v>
      </c>
      <c r="BF27" s="31"/>
      <c r="BG27" s="31" t="s">
        <v>142</v>
      </c>
      <c r="BH27" s="31" t="s">
        <v>143</v>
      </c>
      <c r="BI27" s="31" t="s">
        <v>141</v>
      </c>
      <c r="BJ27" s="48"/>
      <c r="BK27" s="31" t="s">
        <v>142</v>
      </c>
      <c r="BL27" s="31" t="s">
        <v>141</v>
      </c>
      <c r="BM27" s="31" t="s">
        <v>141</v>
      </c>
      <c r="BN27" s="31" t="s">
        <v>141</v>
      </c>
      <c r="BO27" s="31" t="s">
        <v>141</v>
      </c>
      <c r="BP27" s="31" t="s">
        <v>141</v>
      </c>
      <c r="BQ27" s="31" t="s">
        <v>141</v>
      </c>
      <c r="BR27" s="31" t="s">
        <v>141</v>
      </c>
      <c r="BS27" s="31" t="s">
        <v>141</v>
      </c>
      <c r="BT27" s="31" t="s">
        <v>141</v>
      </c>
      <c r="BU27" s="44">
        <v>0.0</v>
      </c>
      <c r="BV27" s="45"/>
      <c r="BW27" s="36" t="str">
        <f t="shared" si="7"/>
        <v/>
      </c>
      <c r="BY27" s="31" t="s">
        <v>141</v>
      </c>
      <c r="BZ27" s="32" t="s">
        <v>145</v>
      </c>
      <c r="CA27" s="32" t="s">
        <v>222</v>
      </c>
      <c r="CB27" s="32" t="s">
        <v>147</v>
      </c>
      <c r="CC27" s="37" t="s">
        <v>223</v>
      </c>
      <c r="CD27" s="31" t="s">
        <v>204</v>
      </c>
      <c r="CE27" s="31" t="s">
        <v>204</v>
      </c>
      <c r="CF27" s="31"/>
      <c r="CG27" s="31" t="s">
        <v>205</v>
      </c>
      <c r="CH27" s="31" t="s">
        <v>206</v>
      </c>
      <c r="CI27" s="31" t="s">
        <v>142</v>
      </c>
      <c r="CJ27" s="31" t="s">
        <v>142</v>
      </c>
      <c r="CK27" s="31" t="s">
        <v>142</v>
      </c>
      <c r="CL27" s="31" t="s">
        <v>142</v>
      </c>
      <c r="CM27" s="31" t="s">
        <v>141</v>
      </c>
      <c r="CN27" s="31" t="s">
        <v>151</v>
      </c>
      <c r="CO27" s="31" t="s">
        <v>151</v>
      </c>
      <c r="CP27" s="31" t="s">
        <v>142</v>
      </c>
      <c r="CQ27" s="31" t="s">
        <v>142</v>
      </c>
      <c r="CR27" s="31" t="s">
        <v>141</v>
      </c>
      <c r="CS27" s="31" t="s">
        <v>141</v>
      </c>
      <c r="CT27" s="31"/>
      <c r="CU27" s="31" t="s">
        <v>152</v>
      </c>
    </row>
    <row r="28">
      <c r="A28" s="27">
        <v>26.0</v>
      </c>
      <c r="B28" s="28">
        <v>42935.0</v>
      </c>
      <c r="C28" s="29">
        <v>0.4583333333333333</v>
      </c>
      <c r="D28" s="29">
        <v>0.4585648148148148</v>
      </c>
      <c r="E28" s="30">
        <f t="shared" si="1"/>
        <v>0.0002314814815</v>
      </c>
      <c r="F28" s="31" t="b">
        <f t="shared" si="2"/>
        <v>1</v>
      </c>
      <c r="G28" s="31" t="s">
        <v>194</v>
      </c>
      <c r="H28" s="32" t="s">
        <v>195</v>
      </c>
      <c r="I28" s="31" t="s">
        <v>226</v>
      </c>
      <c r="J28" s="31" t="s">
        <v>226</v>
      </c>
      <c r="K28" s="31" t="s">
        <v>196</v>
      </c>
      <c r="L28" s="31" t="s">
        <v>141</v>
      </c>
      <c r="M28" s="31" t="s">
        <v>143</v>
      </c>
      <c r="N28" s="47"/>
      <c r="Q28" s="31" t="s">
        <v>197</v>
      </c>
      <c r="R28" s="31" t="s">
        <v>198</v>
      </c>
      <c r="S28" s="31" t="s">
        <v>168</v>
      </c>
      <c r="T28" s="31" t="s">
        <v>169</v>
      </c>
      <c r="U28" s="31" t="s">
        <v>169</v>
      </c>
      <c r="V28" s="31" t="s">
        <v>134</v>
      </c>
      <c r="W28" s="31" t="s">
        <v>135</v>
      </c>
      <c r="X28" s="31">
        <v>47.8348501795242</v>
      </c>
      <c r="Y28" s="34">
        <v>-119.98757256199</v>
      </c>
      <c r="Z28" s="35" t="b">
        <v>0</v>
      </c>
      <c r="AA28" s="36">
        <v>1270.0</v>
      </c>
      <c r="AB28" s="36"/>
      <c r="AC28" s="37" t="s">
        <v>199</v>
      </c>
      <c r="AE28" s="31" t="s">
        <v>224</v>
      </c>
      <c r="AF28" s="31" t="s">
        <v>141</v>
      </c>
      <c r="AG28" s="31" t="s">
        <v>225</v>
      </c>
      <c r="AH28" s="31" t="s">
        <v>196</v>
      </c>
      <c r="AJ28" s="38"/>
      <c r="AN28" s="31" t="s">
        <v>169</v>
      </c>
      <c r="AO28" s="31" t="s">
        <v>169</v>
      </c>
      <c r="AP28" s="31" t="s">
        <v>134</v>
      </c>
      <c r="AQ28" s="31" t="s">
        <v>135</v>
      </c>
      <c r="AR28" s="31">
        <v>47.8347602511112</v>
      </c>
      <c r="AS28" s="34">
        <v>-119.989346036183</v>
      </c>
      <c r="AT28" s="35" t="b">
        <v>0</v>
      </c>
      <c r="AU28" s="36">
        <v>1236.0</v>
      </c>
      <c r="AV28" s="36"/>
      <c r="AW28" s="31" t="s">
        <v>141</v>
      </c>
      <c r="AX28" s="31" t="s">
        <v>141</v>
      </c>
      <c r="AY28" s="39">
        <f t="shared" si="3"/>
        <v>0.08249371572</v>
      </c>
      <c r="AZ28" s="40" t="str">
        <f t="shared" si="4"/>
        <v>N/A</v>
      </c>
      <c r="BA28" s="41" t="s">
        <v>141</v>
      </c>
      <c r="BB28" s="31" t="s">
        <v>141</v>
      </c>
      <c r="BC28" s="42">
        <f t="shared" si="5"/>
        <v>34</v>
      </c>
      <c r="BD28" s="43">
        <f t="shared" si="6"/>
        <v>102</v>
      </c>
      <c r="BE28" s="31" t="s">
        <v>142</v>
      </c>
      <c r="BF28" s="31"/>
      <c r="BG28" s="31" t="s">
        <v>142</v>
      </c>
      <c r="BH28" s="31" t="s">
        <v>143</v>
      </c>
      <c r="BI28" s="31" t="s">
        <v>141</v>
      </c>
      <c r="BJ28" s="48"/>
      <c r="BK28" s="31" t="s">
        <v>142</v>
      </c>
      <c r="BL28" s="31" t="s">
        <v>141</v>
      </c>
      <c r="BM28" s="31" t="s">
        <v>141</v>
      </c>
      <c r="BN28" s="31" t="s">
        <v>141</v>
      </c>
      <c r="BO28" s="31" t="s">
        <v>141</v>
      </c>
      <c r="BP28" s="31" t="s">
        <v>141</v>
      </c>
      <c r="BQ28" s="31" t="s">
        <v>141</v>
      </c>
      <c r="BR28" s="31" t="s">
        <v>141</v>
      </c>
      <c r="BS28" s="31" t="s">
        <v>141</v>
      </c>
      <c r="BT28" s="31" t="s">
        <v>141</v>
      </c>
      <c r="BU28" s="44">
        <v>0.0</v>
      </c>
      <c r="BV28" s="45"/>
      <c r="BW28" s="36" t="str">
        <f t="shared" si="7"/>
        <v/>
      </c>
      <c r="BY28" s="31" t="s">
        <v>141</v>
      </c>
      <c r="BZ28" s="32" t="s">
        <v>227</v>
      </c>
      <c r="CA28" s="32" t="s">
        <v>228</v>
      </c>
      <c r="CB28" s="32" t="s">
        <v>229</v>
      </c>
      <c r="CC28" s="37" t="s">
        <v>230</v>
      </c>
      <c r="CD28" s="31" t="s">
        <v>204</v>
      </c>
      <c r="CE28" s="31" t="s">
        <v>204</v>
      </c>
      <c r="CF28" s="31"/>
      <c r="CG28" s="31" t="s">
        <v>205</v>
      </c>
      <c r="CH28" s="31" t="s">
        <v>206</v>
      </c>
      <c r="CI28" s="31" t="s">
        <v>142</v>
      </c>
      <c r="CJ28" s="31" t="s">
        <v>142</v>
      </c>
      <c r="CK28" s="31" t="s">
        <v>142</v>
      </c>
      <c r="CL28" s="31" t="s">
        <v>142</v>
      </c>
      <c r="CM28" s="31" t="s">
        <v>141</v>
      </c>
      <c r="CN28" s="31" t="s">
        <v>151</v>
      </c>
      <c r="CO28" s="31" t="s">
        <v>151</v>
      </c>
      <c r="CP28" s="31" t="s">
        <v>142</v>
      </c>
      <c r="CQ28" s="31" t="s">
        <v>142</v>
      </c>
      <c r="CR28" s="31" t="s">
        <v>141</v>
      </c>
      <c r="CS28" s="31" t="s">
        <v>141</v>
      </c>
      <c r="CT28" s="31"/>
      <c r="CU28" s="31" t="s">
        <v>152</v>
      </c>
      <c r="DJ28" s="31" t="s">
        <v>231</v>
      </c>
    </row>
    <row r="29">
      <c r="A29" s="27">
        <v>27.0</v>
      </c>
      <c r="B29" s="28">
        <v>42935.0</v>
      </c>
      <c r="C29" s="29">
        <v>0.4722222222222222</v>
      </c>
      <c r="D29" s="29">
        <v>0.47239583333333335</v>
      </c>
      <c r="E29" s="30">
        <f t="shared" si="1"/>
        <v>0.0001736111111</v>
      </c>
      <c r="F29" s="31" t="b">
        <f t="shared" si="2"/>
        <v>1</v>
      </c>
      <c r="G29" s="31" t="s">
        <v>194</v>
      </c>
      <c r="H29" s="32" t="s">
        <v>195</v>
      </c>
      <c r="I29" s="31" t="s">
        <v>226</v>
      </c>
      <c r="J29" s="31" t="s">
        <v>226</v>
      </c>
      <c r="K29" s="31" t="s">
        <v>196</v>
      </c>
      <c r="L29" s="31" t="s">
        <v>141</v>
      </c>
      <c r="M29" s="31" t="s">
        <v>143</v>
      </c>
      <c r="N29" s="47"/>
      <c r="Q29" s="31" t="s">
        <v>197</v>
      </c>
      <c r="R29" s="31" t="s">
        <v>198</v>
      </c>
      <c r="S29" s="31" t="s">
        <v>168</v>
      </c>
      <c r="T29" s="31" t="s">
        <v>169</v>
      </c>
      <c r="U29" s="31" t="s">
        <v>169</v>
      </c>
      <c r="V29" s="31" t="s">
        <v>134</v>
      </c>
      <c r="W29" s="31" t="s">
        <v>135</v>
      </c>
      <c r="X29" s="31">
        <v>47.8348501795242</v>
      </c>
      <c r="Y29" s="34">
        <v>-119.98757256199</v>
      </c>
      <c r="Z29" s="35" t="b">
        <v>0</v>
      </c>
      <c r="AA29" s="36">
        <v>1270.0</v>
      </c>
      <c r="AB29" s="36"/>
      <c r="AC29" s="37" t="s">
        <v>199</v>
      </c>
      <c r="AE29" s="31" t="s">
        <v>224</v>
      </c>
      <c r="AF29" s="31" t="s">
        <v>141</v>
      </c>
      <c r="AG29" s="31" t="s">
        <v>225</v>
      </c>
      <c r="AH29" s="31" t="s">
        <v>196</v>
      </c>
      <c r="AJ29" s="38"/>
      <c r="AN29" s="31" t="s">
        <v>169</v>
      </c>
      <c r="AO29" s="31" t="s">
        <v>169</v>
      </c>
      <c r="AP29" s="31" t="s">
        <v>134</v>
      </c>
      <c r="AQ29" s="31" t="s">
        <v>135</v>
      </c>
      <c r="AR29" s="31">
        <v>47.8347602511112</v>
      </c>
      <c r="AS29" s="34">
        <v>-119.989346036183</v>
      </c>
      <c r="AT29" s="35" t="b">
        <v>0</v>
      </c>
      <c r="AU29" s="36">
        <v>1236.0</v>
      </c>
      <c r="AV29" s="36"/>
      <c r="AW29" s="31" t="s">
        <v>141</v>
      </c>
      <c r="AX29" s="31" t="s">
        <v>141</v>
      </c>
      <c r="AY29" s="39">
        <f t="shared" si="3"/>
        <v>0.08249371572</v>
      </c>
      <c r="AZ29" s="40" t="str">
        <f t="shared" si="4"/>
        <v>N/A</v>
      </c>
      <c r="BA29" s="41" t="s">
        <v>141</v>
      </c>
      <c r="BB29" s="31" t="s">
        <v>141</v>
      </c>
      <c r="BC29" s="42">
        <f t="shared" si="5"/>
        <v>34</v>
      </c>
      <c r="BD29" s="43">
        <f t="shared" si="6"/>
        <v>136</v>
      </c>
      <c r="BE29" s="31" t="s">
        <v>142</v>
      </c>
      <c r="BF29" s="31"/>
      <c r="BG29" s="31" t="s">
        <v>142</v>
      </c>
      <c r="BH29" s="31" t="s">
        <v>143</v>
      </c>
      <c r="BI29" s="31" t="s">
        <v>141</v>
      </c>
      <c r="BJ29" s="48"/>
      <c r="BK29" s="31" t="s">
        <v>142</v>
      </c>
      <c r="BL29" s="31" t="s">
        <v>141</v>
      </c>
      <c r="BM29" s="31" t="s">
        <v>141</v>
      </c>
      <c r="BN29" s="31" t="s">
        <v>141</v>
      </c>
      <c r="BO29" s="31" t="s">
        <v>141</v>
      </c>
      <c r="BP29" s="31" t="s">
        <v>141</v>
      </c>
      <c r="BQ29" s="31" t="s">
        <v>141</v>
      </c>
      <c r="BR29" s="31" t="s">
        <v>141</v>
      </c>
      <c r="BS29" s="31" t="s">
        <v>141</v>
      </c>
      <c r="BT29" s="31" t="s">
        <v>141</v>
      </c>
      <c r="BU29" s="44">
        <v>0.0</v>
      </c>
      <c r="BV29" s="45"/>
      <c r="BW29" s="36" t="str">
        <f t="shared" si="7"/>
        <v/>
      </c>
      <c r="BY29" s="31" t="s">
        <v>141</v>
      </c>
      <c r="BZ29" s="32" t="s">
        <v>227</v>
      </c>
      <c r="CA29" s="32" t="s">
        <v>228</v>
      </c>
      <c r="CB29" s="32" t="s">
        <v>232</v>
      </c>
      <c r="CC29" s="37" t="s">
        <v>230</v>
      </c>
      <c r="CD29" s="31" t="s">
        <v>204</v>
      </c>
      <c r="CE29" s="31" t="s">
        <v>204</v>
      </c>
      <c r="CF29" s="31"/>
      <c r="CG29" s="31" t="s">
        <v>205</v>
      </c>
      <c r="CH29" s="31" t="s">
        <v>206</v>
      </c>
      <c r="CI29" s="31" t="s">
        <v>142</v>
      </c>
      <c r="CJ29" s="31" t="s">
        <v>142</v>
      </c>
      <c r="CK29" s="31" t="s">
        <v>142</v>
      </c>
      <c r="CL29" s="31" t="s">
        <v>142</v>
      </c>
      <c r="CM29" s="31" t="s">
        <v>141</v>
      </c>
      <c r="CN29" s="31" t="s">
        <v>151</v>
      </c>
      <c r="CO29" s="31" t="s">
        <v>151</v>
      </c>
      <c r="CP29" s="31" t="s">
        <v>142</v>
      </c>
      <c r="CQ29" s="31" t="s">
        <v>142</v>
      </c>
      <c r="CR29" s="31" t="s">
        <v>141</v>
      </c>
      <c r="CS29" s="31" t="s">
        <v>141</v>
      </c>
      <c r="CT29" s="31"/>
      <c r="CU29" s="31" t="s">
        <v>152</v>
      </c>
      <c r="DJ29" s="31" t="s">
        <v>231</v>
      </c>
    </row>
    <row r="30">
      <c r="A30" s="27">
        <v>28.0</v>
      </c>
      <c r="B30" s="28">
        <v>42935.0</v>
      </c>
      <c r="C30" s="29">
        <v>0.4861111111111111</v>
      </c>
      <c r="D30" s="29">
        <v>0.48640046296296297</v>
      </c>
      <c r="E30" s="30">
        <f t="shared" si="1"/>
        <v>0.0002893518519</v>
      </c>
      <c r="F30" s="31" t="b">
        <f t="shared" si="2"/>
        <v>1</v>
      </c>
      <c r="G30" s="31" t="s">
        <v>194</v>
      </c>
      <c r="H30" s="32" t="s">
        <v>195</v>
      </c>
      <c r="I30" s="31" t="s">
        <v>226</v>
      </c>
      <c r="J30" s="31" t="s">
        <v>226</v>
      </c>
      <c r="K30" s="31" t="s">
        <v>196</v>
      </c>
      <c r="L30" s="31" t="s">
        <v>141</v>
      </c>
      <c r="M30" s="31" t="s">
        <v>143</v>
      </c>
      <c r="N30" s="47"/>
      <c r="Q30" s="31" t="s">
        <v>197</v>
      </c>
      <c r="R30" s="31" t="s">
        <v>198</v>
      </c>
      <c r="S30" s="31" t="s">
        <v>168</v>
      </c>
      <c r="T30" s="31" t="s">
        <v>169</v>
      </c>
      <c r="U30" s="31" t="s">
        <v>169</v>
      </c>
      <c r="V30" s="31" t="s">
        <v>134</v>
      </c>
      <c r="W30" s="31" t="s">
        <v>135</v>
      </c>
      <c r="X30" s="31">
        <v>47.8348501795242</v>
      </c>
      <c r="Y30" s="34">
        <v>-119.98757256199</v>
      </c>
      <c r="Z30" s="35" t="b">
        <v>0</v>
      </c>
      <c r="AA30" s="36">
        <v>1270.0</v>
      </c>
      <c r="AB30" s="36"/>
      <c r="AC30" s="37" t="s">
        <v>199</v>
      </c>
      <c r="AE30" s="31" t="s">
        <v>224</v>
      </c>
      <c r="AF30" s="31" t="s">
        <v>141</v>
      </c>
      <c r="AG30" s="31" t="s">
        <v>225</v>
      </c>
      <c r="AH30" s="31" t="s">
        <v>196</v>
      </c>
      <c r="AJ30" s="38"/>
      <c r="AN30" s="31" t="s">
        <v>169</v>
      </c>
      <c r="AO30" s="31" t="s">
        <v>169</v>
      </c>
      <c r="AP30" s="31" t="s">
        <v>134</v>
      </c>
      <c r="AQ30" s="31" t="s">
        <v>135</v>
      </c>
      <c r="AR30" s="31">
        <v>47.8347602511112</v>
      </c>
      <c r="AS30" s="34">
        <v>-119.989346036183</v>
      </c>
      <c r="AT30" s="35" t="b">
        <v>0</v>
      </c>
      <c r="AU30" s="36">
        <v>1236.0</v>
      </c>
      <c r="AV30" s="36"/>
      <c r="AW30" s="31" t="s">
        <v>141</v>
      </c>
      <c r="AX30" s="31" t="s">
        <v>141</v>
      </c>
      <c r="AY30" s="39">
        <f t="shared" si="3"/>
        <v>0.08249371572</v>
      </c>
      <c r="AZ30" s="40" t="str">
        <f t="shared" si="4"/>
        <v>N/A</v>
      </c>
      <c r="BA30" s="41" t="s">
        <v>141</v>
      </c>
      <c r="BB30" s="31" t="s">
        <v>141</v>
      </c>
      <c r="BC30" s="42">
        <f t="shared" si="5"/>
        <v>34</v>
      </c>
      <c r="BD30" s="43">
        <f t="shared" si="6"/>
        <v>81.6</v>
      </c>
      <c r="BE30" s="31" t="s">
        <v>142</v>
      </c>
      <c r="BF30" s="31"/>
      <c r="BG30" s="31" t="s">
        <v>142</v>
      </c>
      <c r="BH30" s="31" t="s">
        <v>143</v>
      </c>
      <c r="BI30" s="31" t="s">
        <v>141</v>
      </c>
      <c r="BJ30" s="48"/>
      <c r="BK30" s="31" t="s">
        <v>142</v>
      </c>
      <c r="BL30" s="31" t="s">
        <v>141</v>
      </c>
      <c r="BM30" s="31" t="s">
        <v>141</v>
      </c>
      <c r="BN30" s="31" t="s">
        <v>141</v>
      </c>
      <c r="BO30" s="31" t="s">
        <v>141</v>
      </c>
      <c r="BP30" s="31" t="s">
        <v>141</v>
      </c>
      <c r="BQ30" s="31" t="s">
        <v>141</v>
      </c>
      <c r="BR30" s="31" t="s">
        <v>141</v>
      </c>
      <c r="BS30" s="31" t="s">
        <v>141</v>
      </c>
      <c r="BT30" s="31" t="s">
        <v>141</v>
      </c>
      <c r="BU30" s="44">
        <v>0.0</v>
      </c>
      <c r="BV30" s="45"/>
      <c r="BW30" s="36" t="str">
        <f t="shared" si="7"/>
        <v/>
      </c>
      <c r="BY30" s="31" t="s">
        <v>141</v>
      </c>
      <c r="BZ30" s="32" t="s">
        <v>227</v>
      </c>
      <c r="CA30" s="32" t="s">
        <v>228</v>
      </c>
      <c r="CB30" s="32" t="s">
        <v>233</v>
      </c>
      <c r="CC30" s="37" t="s">
        <v>230</v>
      </c>
      <c r="CD30" s="31" t="s">
        <v>204</v>
      </c>
      <c r="CE30" s="31" t="s">
        <v>204</v>
      </c>
      <c r="CF30" s="31"/>
      <c r="CG30" s="31" t="s">
        <v>205</v>
      </c>
      <c r="CH30" s="31" t="s">
        <v>206</v>
      </c>
      <c r="CI30" s="31" t="s">
        <v>142</v>
      </c>
      <c r="CJ30" s="31" t="s">
        <v>142</v>
      </c>
      <c r="CK30" s="31" t="s">
        <v>142</v>
      </c>
      <c r="CL30" s="31" t="s">
        <v>142</v>
      </c>
      <c r="CM30" s="31" t="s">
        <v>141</v>
      </c>
      <c r="CN30" s="31" t="s">
        <v>151</v>
      </c>
      <c r="CO30" s="31" t="s">
        <v>151</v>
      </c>
      <c r="CP30" s="31" t="s">
        <v>142</v>
      </c>
      <c r="CQ30" s="31" t="s">
        <v>142</v>
      </c>
      <c r="CR30" s="31" t="s">
        <v>141</v>
      </c>
      <c r="CS30" s="31" t="s">
        <v>141</v>
      </c>
      <c r="CT30" s="31"/>
      <c r="CU30" s="31" t="s">
        <v>152</v>
      </c>
      <c r="DJ30" s="31" t="s">
        <v>231</v>
      </c>
    </row>
    <row r="31">
      <c r="A31" s="27">
        <v>29.0</v>
      </c>
      <c r="B31" s="28">
        <v>42940.0</v>
      </c>
      <c r="C31" s="29">
        <v>0.7916666666666666</v>
      </c>
      <c r="D31" s="29">
        <v>0.7916898148148148</v>
      </c>
      <c r="E31" s="30">
        <f t="shared" si="1"/>
        <v>0.00002314814815</v>
      </c>
      <c r="F31" s="31" t="b">
        <f t="shared" si="2"/>
        <v>0</v>
      </c>
      <c r="G31" s="31" t="s">
        <v>194</v>
      </c>
      <c r="H31" s="32" t="s">
        <v>195</v>
      </c>
      <c r="I31" s="31" t="s">
        <v>155</v>
      </c>
      <c r="J31" s="31" t="s">
        <v>155</v>
      </c>
      <c r="K31" s="31" t="s">
        <v>234</v>
      </c>
      <c r="L31" s="31" t="s">
        <v>141</v>
      </c>
      <c r="M31" s="31" t="s">
        <v>235</v>
      </c>
      <c r="N31" s="47"/>
      <c r="Q31" s="31" t="s">
        <v>197</v>
      </c>
      <c r="R31" s="31" t="s">
        <v>130</v>
      </c>
      <c r="S31" s="31" t="s">
        <v>198</v>
      </c>
      <c r="T31" s="31" t="s">
        <v>169</v>
      </c>
      <c r="U31" s="31" t="s">
        <v>169</v>
      </c>
      <c r="V31" s="31" t="s">
        <v>134</v>
      </c>
      <c r="W31" s="31" t="s">
        <v>135</v>
      </c>
      <c r="X31" s="31">
        <v>47.8369808109961</v>
      </c>
      <c r="Y31" s="34">
        <v>-120.052500693855</v>
      </c>
      <c r="Z31" s="35" t="b">
        <v>0</v>
      </c>
      <c r="AA31" s="36">
        <v>1126.0</v>
      </c>
      <c r="AB31" s="36"/>
      <c r="AC31" s="37" t="s">
        <v>199</v>
      </c>
      <c r="AE31" s="31" t="s">
        <v>142</v>
      </c>
      <c r="AF31" s="31" t="s">
        <v>141</v>
      </c>
      <c r="AG31" s="31" t="s">
        <v>141</v>
      </c>
      <c r="AH31" s="31" t="s">
        <v>234</v>
      </c>
      <c r="AJ31" s="38"/>
      <c r="AN31" s="31" t="s">
        <v>169</v>
      </c>
      <c r="AO31" s="31" t="s">
        <v>169</v>
      </c>
      <c r="AP31" s="31" t="s">
        <v>134</v>
      </c>
      <c r="AQ31" s="31" t="s">
        <v>135</v>
      </c>
      <c r="AR31" s="31">
        <v>47.8370765680476</v>
      </c>
      <c r="AS31" s="34">
        <v>-120.052666716603</v>
      </c>
      <c r="AT31" s="35" t="b">
        <v>0</v>
      </c>
      <c r="AU31" s="36">
        <v>1114.0</v>
      </c>
      <c r="AV31" s="36"/>
      <c r="AW31" s="31" t="s">
        <v>141</v>
      </c>
      <c r="AX31" s="31" t="s">
        <v>141</v>
      </c>
      <c r="AY31" s="39">
        <f t="shared" si="3"/>
        <v>0.01015274501</v>
      </c>
      <c r="AZ31" s="40" t="str">
        <f t="shared" si="4"/>
        <v>N/A</v>
      </c>
      <c r="BA31" s="41" t="s">
        <v>141</v>
      </c>
      <c r="BB31" s="31" t="s">
        <v>141</v>
      </c>
      <c r="BC31" s="42">
        <f t="shared" si="5"/>
        <v>12</v>
      </c>
      <c r="BD31" s="43">
        <f t="shared" si="6"/>
        <v>360</v>
      </c>
      <c r="BE31" s="31" t="s">
        <v>142</v>
      </c>
      <c r="BF31" s="31"/>
      <c r="BG31" s="31" t="s">
        <v>142</v>
      </c>
      <c r="BH31" s="31" t="s">
        <v>235</v>
      </c>
      <c r="BI31" s="31" t="s">
        <v>141</v>
      </c>
      <c r="BJ31" s="48"/>
      <c r="BK31" s="31" t="s">
        <v>142</v>
      </c>
      <c r="BL31" s="31" t="s">
        <v>141</v>
      </c>
      <c r="BM31" s="31" t="s">
        <v>141</v>
      </c>
      <c r="BN31" s="31" t="s">
        <v>141</v>
      </c>
      <c r="BO31" s="31" t="s">
        <v>141</v>
      </c>
      <c r="BP31" s="31" t="s">
        <v>141</v>
      </c>
      <c r="BQ31" s="31" t="s">
        <v>141</v>
      </c>
      <c r="BR31" s="31" t="s">
        <v>141</v>
      </c>
      <c r="BS31" s="31" t="s">
        <v>141</v>
      </c>
      <c r="BT31" s="31" t="s">
        <v>141</v>
      </c>
      <c r="BU31" s="44">
        <v>0.0</v>
      </c>
      <c r="BV31" s="45"/>
      <c r="BW31" s="36" t="str">
        <f t="shared" si="7"/>
        <v/>
      </c>
      <c r="BY31" s="31" t="s">
        <v>141</v>
      </c>
      <c r="BZ31" s="32" t="s">
        <v>236</v>
      </c>
      <c r="CA31" s="49" t="s">
        <v>237</v>
      </c>
      <c r="CB31" s="32" t="s">
        <v>238</v>
      </c>
      <c r="CC31" s="37" t="s">
        <v>239</v>
      </c>
      <c r="CD31" s="31" t="s">
        <v>204</v>
      </c>
      <c r="CE31" s="31" t="s">
        <v>204</v>
      </c>
      <c r="CF31" s="31"/>
      <c r="CG31" s="31" t="s">
        <v>205</v>
      </c>
      <c r="CH31" s="31" t="s">
        <v>206</v>
      </c>
      <c r="CI31" s="31" t="s">
        <v>142</v>
      </c>
      <c r="CJ31" s="31" t="s">
        <v>142</v>
      </c>
      <c r="CK31" s="31" t="s">
        <v>142</v>
      </c>
      <c r="CL31" s="31" t="s">
        <v>142</v>
      </c>
      <c r="CM31" s="31" t="s">
        <v>141</v>
      </c>
      <c r="CN31" s="31" t="s">
        <v>151</v>
      </c>
      <c r="CO31" s="31" t="s">
        <v>151</v>
      </c>
      <c r="CP31" s="31" t="s">
        <v>142</v>
      </c>
      <c r="CQ31" s="31" t="s">
        <v>142</v>
      </c>
      <c r="CR31" s="31" t="s">
        <v>141</v>
      </c>
      <c r="CS31" s="31" t="s">
        <v>141</v>
      </c>
      <c r="CT31" s="31"/>
      <c r="CU31" s="31" t="s">
        <v>152</v>
      </c>
    </row>
    <row r="32">
      <c r="A32" s="27">
        <v>30.0</v>
      </c>
      <c r="B32" s="28">
        <v>42940.0</v>
      </c>
      <c r="C32" s="29">
        <v>0.8055555555555556</v>
      </c>
      <c r="D32" s="29">
        <v>0.8055671296296296</v>
      </c>
      <c r="E32" s="30">
        <f t="shared" si="1"/>
        <v>0.00001157407407</v>
      </c>
      <c r="F32" s="31" t="b">
        <f t="shared" si="2"/>
        <v>0</v>
      </c>
      <c r="G32" s="31" t="s">
        <v>194</v>
      </c>
      <c r="H32" s="32" t="s">
        <v>195</v>
      </c>
      <c r="I32" s="31" t="s">
        <v>155</v>
      </c>
      <c r="J32" s="31" t="s">
        <v>155</v>
      </c>
      <c r="K32" s="31" t="s">
        <v>234</v>
      </c>
      <c r="L32" s="31" t="s">
        <v>141</v>
      </c>
      <c r="M32" s="31" t="s">
        <v>235</v>
      </c>
      <c r="N32" s="47"/>
      <c r="Q32" s="31" t="s">
        <v>197</v>
      </c>
      <c r="R32" s="31" t="s">
        <v>130</v>
      </c>
      <c r="S32" s="31" t="s">
        <v>198</v>
      </c>
      <c r="T32" s="31" t="s">
        <v>169</v>
      </c>
      <c r="U32" s="31" t="s">
        <v>169</v>
      </c>
      <c r="V32" s="31" t="s">
        <v>134</v>
      </c>
      <c r="W32" s="31" t="s">
        <v>135</v>
      </c>
      <c r="X32" s="31">
        <v>47.8369808109961</v>
      </c>
      <c r="Y32" s="34">
        <v>-120.052500693855</v>
      </c>
      <c r="Z32" s="35" t="b">
        <v>0</v>
      </c>
      <c r="AA32" s="36">
        <v>1126.0</v>
      </c>
      <c r="AB32" s="36"/>
      <c r="AC32" s="37" t="s">
        <v>199</v>
      </c>
      <c r="AE32" s="31" t="s">
        <v>142</v>
      </c>
      <c r="AF32" s="31" t="s">
        <v>141</v>
      </c>
      <c r="AG32" s="31" t="s">
        <v>141</v>
      </c>
      <c r="AH32" s="31" t="s">
        <v>234</v>
      </c>
      <c r="AJ32" s="38"/>
      <c r="AN32" s="31" t="s">
        <v>169</v>
      </c>
      <c r="AO32" s="31" t="s">
        <v>169</v>
      </c>
      <c r="AP32" s="31" t="s">
        <v>134</v>
      </c>
      <c r="AQ32" s="31" t="s">
        <v>135</v>
      </c>
      <c r="AR32" s="31">
        <v>47.8370765680476</v>
      </c>
      <c r="AS32" s="34">
        <v>-120.052666716603</v>
      </c>
      <c r="AT32" s="35" t="b">
        <v>0</v>
      </c>
      <c r="AU32" s="36">
        <v>1114.0</v>
      </c>
      <c r="AV32" s="36"/>
      <c r="AW32" s="31" t="s">
        <v>141</v>
      </c>
      <c r="AX32" s="31" t="s">
        <v>141</v>
      </c>
      <c r="AY32" s="39">
        <f t="shared" si="3"/>
        <v>0.01015274501</v>
      </c>
      <c r="AZ32" s="40" t="str">
        <f t="shared" si="4"/>
        <v>N/A</v>
      </c>
      <c r="BA32" s="41" t="s">
        <v>141</v>
      </c>
      <c r="BB32" s="31" t="s">
        <v>141</v>
      </c>
      <c r="BC32" s="42">
        <f t="shared" si="5"/>
        <v>12</v>
      </c>
      <c r="BD32" s="43">
        <f t="shared" si="6"/>
        <v>720</v>
      </c>
      <c r="BE32" s="31" t="s">
        <v>142</v>
      </c>
      <c r="BF32" s="31"/>
      <c r="BG32" s="31" t="s">
        <v>142</v>
      </c>
      <c r="BH32" s="31" t="s">
        <v>235</v>
      </c>
      <c r="BI32" s="31" t="s">
        <v>141</v>
      </c>
      <c r="BJ32" s="48"/>
      <c r="BK32" s="31" t="s">
        <v>142</v>
      </c>
      <c r="BL32" s="31" t="s">
        <v>141</v>
      </c>
      <c r="BM32" s="31" t="s">
        <v>141</v>
      </c>
      <c r="BN32" s="31" t="s">
        <v>141</v>
      </c>
      <c r="BO32" s="31" t="s">
        <v>141</v>
      </c>
      <c r="BP32" s="31" t="s">
        <v>141</v>
      </c>
      <c r="BQ32" s="31" t="s">
        <v>141</v>
      </c>
      <c r="BR32" s="31" t="s">
        <v>141</v>
      </c>
      <c r="BS32" s="31" t="s">
        <v>141</v>
      </c>
      <c r="BT32" s="31" t="s">
        <v>141</v>
      </c>
      <c r="BU32" s="44">
        <v>0.0</v>
      </c>
      <c r="BV32" s="45"/>
      <c r="BW32" s="36" t="str">
        <f t="shared" si="7"/>
        <v/>
      </c>
      <c r="BY32" s="31" t="s">
        <v>141</v>
      </c>
      <c r="BZ32" s="32" t="s">
        <v>236</v>
      </c>
      <c r="CA32" s="49" t="s">
        <v>237</v>
      </c>
      <c r="CB32" s="32" t="s">
        <v>238</v>
      </c>
      <c r="CC32" s="37" t="s">
        <v>239</v>
      </c>
      <c r="CD32" s="31" t="s">
        <v>204</v>
      </c>
      <c r="CE32" s="31" t="s">
        <v>204</v>
      </c>
      <c r="CF32" s="31"/>
      <c r="CG32" s="31" t="s">
        <v>205</v>
      </c>
      <c r="CH32" s="31" t="s">
        <v>206</v>
      </c>
      <c r="CI32" s="31" t="s">
        <v>142</v>
      </c>
      <c r="CJ32" s="31" t="s">
        <v>142</v>
      </c>
      <c r="CK32" s="31" t="s">
        <v>142</v>
      </c>
      <c r="CL32" s="31" t="s">
        <v>142</v>
      </c>
      <c r="CM32" s="31" t="s">
        <v>141</v>
      </c>
      <c r="CN32" s="31" t="s">
        <v>151</v>
      </c>
      <c r="CO32" s="31" t="s">
        <v>151</v>
      </c>
      <c r="CP32" s="31" t="s">
        <v>142</v>
      </c>
      <c r="CQ32" s="31" t="s">
        <v>142</v>
      </c>
      <c r="CR32" s="31" t="s">
        <v>141</v>
      </c>
      <c r="CS32" s="31" t="s">
        <v>141</v>
      </c>
      <c r="CT32" s="31"/>
      <c r="CU32" s="31" t="s">
        <v>152</v>
      </c>
    </row>
    <row r="33">
      <c r="A33" s="27">
        <v>31.0</v>
      </c>
      <c r="B33" s="28">
        <v>42940.0</v>
      </c>
      <c r="C33" s="29">
        <v>0.8194444444444444</v>
      </c>
      <c r="D33" s="29">
        <v>0.8194560185185186</v>
      </c>
      <c r="E33" s="30">
        <f t="shared" si="1"/>
        <v>0.00001157407407</v>
      </c>
      <c r="F33" s="31" t="b">
        <f t="shared" si="2"/>
        <v>0</v>
      </c>
      <c r="G33" s="31" t="s">
        <v>194</v>
      </c>
      <c r="H33" s="32" t="s">
        <v>195</v>
      </c>
      <c r="I33" s="31" t="s">
        <v>155</v>
      </c>
      <c r="J33" s="31" t="s">
        <v>155</v>
      </c>
      <c r="K33" s="31" t="s">
        <v>234</v>
      </c>
      <c r="L33" s="31" t="s">
        <v>141</v>
      </c>
      <c r="M33" s="31" t="s">
        <v>235</v>
      </c>
      <c r="N33" s="47"/>
      <c r="Q33" s="31" t="s">
        <v>197</v>
      </c>
      <c r="R33" s="31" t="s">
        <v>130</v>
      </c>
      <c r="S33" s="31" t="s">
        <v>198</v>
      </c>
      <c r="T33" s="31" t="s">
        <v>169</v>
      </c>
      <c r="U33" s="31" t="s">
        <v>169</v>
      </c>
      <c r="V33" s="31" t="s">
        <v>134</v>
      </c>
      <c r="W33" s="31" t="s">
        <v>135</v>
      </c>
      <c r="X33" s="31">
        <v>47.8369808109961</v>
      </c>
      <c r="Y33" s="34">
        <v>-120.052500693855</v>
      </c>
      <c r="Z33" s="35" t="b">
        <v>0</v>
      </c>
      <c r="AA33" s="36">
        <v>1126.0</v>
      </c>
      <c r="AB33" s="36"/>
      <c r="AC33" s="37" t="s">
        <v>199</v>
      </c>
      <c r="AE33" s="31" t="s">
        <v>142</v>
      </c>
      <c r="AF33" s="31" t="s">
        <v>141</v>
      </c>
      <c r="AG33" s="31" t="s">
        <v>141</v>
      </c>
      <c r="AH33" s="31" t="s">
        <v>234</v>
      </c>
      <c r="AJ33" s="38"/>
      <c r="AN33" s="31" t="s">
        <v>169</v>
      </c>
      <c r="AO33" s="31" t="s">
        <v>169</v>
      </c>
      <c r="AP33" s="31" t="s">
        <v>134</v>
      </c>
      <c r="AQ33" s="31" t="s">
        <v>135</v>
      </c>
      <c r="AR33" s="31">
        <v>47.8370765680476</v>
      </c>
      <c r="AS33" s="34">
        <v>-120.052666716603</v>
      </c>
      <c r="AT33" s="35" t="b">
        <v>0</v>
      </c>
      <c r="AU33" s="36">
        <v>1114.0</v>
      </c>
      <c r="AV33" s="36"/>
      <c r="AW33" s="31" t="s">
        <v>141</v>
      </c>
      <c r="AX33" s="31" t="s">
        <v>141</v>
      </c>
      <c r="AY33" s="39">
        <f t="shared" si="3"/>
        <v>0.01015274501</v>
      </c>
      <c r="AZ33" s="40" t="str">
        <f t="shared" si="4"/>
        <v>N/A</v>
      </c>
      <c r="BA33" s="41" t="s">
        <v>141</v>
      </c>
      <c r="BB33" s="31" t="s">
        <v>141</v>
      </c>
      <c r="BC33" s="42">
        <f t="shared" si="5"/>
        <v>12</v>
      </c>
      <c r="BD33" s="43">
        <f t="shared" si="6"/>
        <v>720</v>
      </c>
      <c r="BE33" s="31" t="s">
        <v>142</v>
      </c>
      <c r="BF33" s="31"/>
      <c r="BG33" s="31" t="s">
        <v>142</v>
      </c>
      <c r="BH33" s="31" t="s">
        <v>235</v>
      </c>
      <c r="BI33" s="31" t="s">
        <v>141</v>
      </c>
      <c r="BJ33" s="48"/>
      <c r="BK33" s="31" t="s">
        <v>142</v>
      </c>
      <c r="BL33" s="31" t="s">
        <v>141</v>
      </c>
      <c r="BM33" s="31" t="s">
        <v>141</v>
      </c>
      <c r="BN33" s="31" t="s">
        <v>141</v>
      </c>
      <c r="BO33" s="31" t="s">
        <v>141</v>
      </c>
      <c r="BP33" s="31" t="s">
        <v>141</v>
      </c>
      <c r="BQ33" s="31" t="s">
        <v>141</v>
      </c>
      <c r="BR33" s="31" t="s">
        <v>141</v>
      </c>
      <c r="BS33" s="31" t="s">
        <v>141</v>
      </c>
      <c r="BT33" s="31" t="s">
        <v>141</v>
      </c>
      <c r="BU33" s="44">
        <v>0.0</v>
      </c>
      <c r="BV33" s="45"/>
      <c r="BW33" s="36" t="str">
        <f t="shared" si="7"/>
        <v/>
      </c>
      <c r="BY33" s="31" t="s">
        <v>141</v>
      </c>
      <c r="BZ33" s="32" t="s">
        <v>236</v>
      </c>
      <c r="CA33" s="49" t="s">
        <v>237</v>
      </c>
      <c r="CB33" s="32" t="s">
        <v>238</v>
      </c>
      <c r="CC33" s="37" t="s">
        <v>239</v>
      </c>
      <c r="CD33" s="31" t="s">
        <v>204</v>
      </c>
      <c r="CE33" s="31" t="s">
        <v>204</v>
      </c>
      <c r="CF33" s="31"/>
      <c r="CG33" s="31" t="s">
        <v>205</v>
      </c>
      <c r="CH33" s="31" t="s">
        <v>206</v>
      </c>
      <c r="CI33" s="31" t="s">
        <v>142</v>
      </c>
      <c r="CJ33" s="31" t="s">
        <v>142</v>
      </c>
      <c r="CK33" s="31" t="s">
        <v>142</v>
      </c>
      <c r="CL33" s="31" t="s">
        <v>142</v>
      </c>
      <c r="CM33" s="31" t="s">
        <v>141</v>
      </c>
      <c r="CN33" s="31" t="s">
        <v>151</v>
      </c>
      <c r="CO33" s="31" t="s">
        <v>151</v>
      </c>
      <c r="CP33" s="31" t="s">
        <v>142</v>
      </c>
      <c r="CQ33" s="31" t="s">
        <v>142</v>
      </c>
      <c r="CR33" s="31" t="s">
        <v>141</v>
      </c>
      <c r="CS33" s="31" t="s">
        <v>141</v>
      </c>
      <c r="CT33" s="31"/>
      <c r="CU33" s="31" t="s">
        <v>152</v>
      </c>
    </row>
    <row r="34">
      <c r="A34" s="27">
        <v>32.0</v>
      </c>
      <c r="B34" s="28">
        <v>42940.0</v>
      </c>
      <c r="C34" s="29">
        <v>0.8333333333333334</v>
      </c>
      <c r="D34" s="29">
        <v>0.8333564814814814</v>
      </c>
      <c r="E34" s="30">
        <f t="shared" si="1"/>
        <v>0.00002314814815</v>
      </c>
      <c r="F34" s="31" t="b">
        <f t="shared" si="2"/>
        <v>0</v>
      </c>
      <c r="G34" s="31" t="s">
        <v>194</v>
      </c>
      <c r="H34" s="32" t="s">
        <v>195</v>
      </c>
      <c r="I34" s="31" t="s">
        <v>155</v>
      </c>
      <c r="J34" s="31" t="s">
        <v>155</v>
      </c>
      <c r="K34" s="31" t="s">
        <v>234</v>
      </c>
      <c r="L34" s="31" t="s">
        <v>141</v>
      </c>
      <c r="M34" s="31" t="s">
        <v>235</v>
      </c>
      <c r="N34" s="47"/>
      <c r="Q34" s="31" t="s">
        <v>197</v>
      </c>
      <c r="R34" s="31" t="s">
        <v>130</v>
      </c>
      <c r="S34" s="31" t="s">
        <v>198</v>
      </c>
      <c r="T34" s="31" t="s">
        <v>169</v>
      </c>
      <c r="U34" s="31" t="s">
        <v>169</v>
      </c>
      <c r="V34" s="31" t="s">
        <v>134</v>
      </c>
      <c r="W34" s="31" t="s">
        <v>135</v>
      </c>
      <c r="X34" s="31">
        <v>47.8369808109961</v>
      </c>
      <c r="Y34" s="34">
        <v>-120.052500693855</v>
      </c>
      <c r="Z34" s="35" t="b">
        <v>0</v>
      </c>
      <c r="AA34" s="36">
        <v>1126.0</v>
      </c>
      <c r="AB34" s="36"/>
      <c r="AC34" s="37" t="s">
        <v>199</v>
      </c>
      <c r="AE34" s="31" t="s">
        <v>142</v>
      </c>
      <c r="AF34" s="31" t="s">
        <v>141</v>
      </c>
      <c r="AG34" s="31" t="s">
        <v>141</v>
      </c>
      <c r="AH34" s="31" t="s">
        <v>234</v>
      </c>
      <c r="AJ34" s="38"/>
      <c r="AN34" s="31" t="s">
        <v>169</v>
      </c>
      <c r="AO34" s="31" t="s">
        <v>169</v>
      </c>
      <c r="AP34" s="31" t="s">
        <v>134</v>
      </c>
      <c r="AQ34" s="31" t="s">
        <v>135</v>
      </c>
      <c r="AR34" s="31">
        <v>47.8370765680476</v>
      </c>
      <c r="AS34" s="34">
        <v>-120.052666716603</v>
      </c>
      <c r="AT34" s="35" t="b">
        <v>0</v>
      </c>
      <c r="AU34" s="36">
        <v>1114.0</v>
      </c>
      <c r="AV34" s="36"/>
      <c r="AW34" s="31" t="s">
        <v>141</v>
      </c>
      <c r="AX34" s="31" t="s">
        <v>141</v>
      </c>
      <c r="AY34" s="39">
        <f t="shared" si="3"/>
        <v>0.01015274501</v>
      </c>
      <c r="AZ34" s="40" t="str">
        <f t="shared" si="4"/>
        <v>N/A</v>
      </c>
      <c r="BA34" s="41" t="s">
        <v>141</v>
      </c>
      <c r="BB34" s="31" t="s">
        <v>141</v>
      </c>
      <c r="BC34" s="42">
        <f t="shared" si="5"/>
        <v>12</v>
      </c>
      <c r="BD34" s="43">
        <f t="shared" si="6"/>
        <v>360</v>
      </c>
      <c r="BE34" s="31" t="s">
        <v>142</v>
      </c>
      <c r="BF34" s="31"/>
      <c r="BG34" s="31" t="s">
        <v>142</v>
      </c>
      <c r="BH34" s="31" t="s">
        <v>235</v>
      </c>
      <c r="BI34" s="31" t="s">
        <v>141</v>
      </c>
      <c r="BJ34" s="48"/>
      <c r="BK34" s="31" t="s">
        <v>142</v>
      </c>
      <c r="BL34" s="31" t="s">
        <v>141</v>
      </c>
      <c r="BM34" s="31" t="s">
        <v>141</v>
      </c>
      <c r="BN34" s="31" t="s">
        <v>141</v>
      </c>
      <c r="BO34" s="31" t="s">
        <v>141</v>
      </c>
      <c r="BP34" s="31" t="s">
        <v>141</v>
      </c>
      <c r="BQ34" s="31" t="s">
        <v>141</v>
      </c>
      <c r="BR34" s="31" t="s">
        <v>141</v>
      </c>
      <c r="BS34" s="31" t="s">
        <v>141</v>
      </c>
      <c r="BT34" s="31" t="s">
        <v>141</v>
      </c>
      <c r="BU34" s="44">
        <v>0.0</v>
      </c>
      <c r="BV34" s="45"/>
      <c r="BW34" s="36" t="str">
        <f t="shared" si="7"/>
        <v/>
      </c>
      <c r="BY34" s="31" t="s">
        <v>141</v>
      </c>
      <c r="BZ34" s="32" t="s">
        <v>236</v>
      </c>
      <c r="CA34" s="49" t="s">
        <v>237</v>
      </c>
      <c r="CB34" s="32" t="s">
        <v>238</v>
      </c>
      <c r="CC34" s="37" t="s">
        <v>239</v>
      </c>
      <c r="CD34" s="31" t="s">
        <v>204</v>
      </c>
      <c r="CE34" s="31" t="s">
        <v>204</v>
      </c>
      <c r="CF34" s="31"/>
      <c r="CG34" s="31" t="s">
        <v>205</v>
      </c>
      <c r="CH34" s="31" t="s">
        <v>206</v>
      </c>
      <c r="CI34" s="31" t="s">
        <v>142</v>
      </c>
      <c r="CJ34" s="31" t="s">
        <v>142</v>
      </c>
      <c r="CK34" s="31" t="s">
        <v>142</v>
      </c>
      <c r="CL34" s="31" t="s">
        <v>142</v>
      </c>
      <c r="CM34" s="31" t="s">
        <v>141</v>
      </c>
      <c r="CN34" s="31" t="s">
        <v>151</v>
      </c>
      <c r="CO34" s="31" t="s">
        <v>151</v>
      </c>
      <c r="CP34" s="31" t="s">
        <v>142</v>
      </c>
      <c r="CQ34" s="31" t="s">
        <v>142</v>
      </c>
      <c r="CR34" s="31" t="s">
        <v>141</v>
      </c>
      <c r="CS34" s="31" t="s">
        <v>141</v>
      </c>
      <c r="CT34" s="31"/>
      <c r="CU34" s="31" t="s">
        <v>152</v>
      </c>
    </row>
    <row r="35">
      <c r="A35" s="27">
        <v>33.0</v>
      </c>
      <c r="B35" s="28">
        <v>42942.0</v>
      </c>
      <c r="C35" s="29">
        <v>0.7916666666666666</v>
      </c>
      <c r="D35" s="29">
        <v>0.7917013888888889</v>
      </c>
      <c r="E35" s="30">
        <f t="shared" si="1"/>
        <v>0.00003472222222</v>
      </c>
      <c r="F35" s="31" t="b">
        <f t="shared" si="2"/>
        <v>0</v>
      </c>
      <c r="G35" s="31" t="s">
        <v>194</v>
      </c>
      <c r="H35" s="32" t="s">
        <v>195</v>
      </c>
      <c r="I35" s="31" t="s">
        <v>142</v>
      </c>
      <c r="J35" s="31" t="s">
        <v>141</v>
      </c>
      <c r="K35" s="31" t="s">
        <v>196</v>
      </c>
      <c r="L35" s="31" t="s">
        <v>141</v>
      </c>
      <c r="M35" s="31" t="s">
        <v>143</v>
      </c>
      <c r="N35" s="47"/>
      <c r="Q35" s="31" t="s">
        <v>197</v>
      </c>
      <c r="R35" s="31" t="s">
        <v>198</v>
      </c>
      <c r="S35" s="31" t="s">
        <v>168</v>
      </c>
      <c r="T35" s="31" t="s">
        <v>169</v>
      </c>
      <c r="U35" s="31" t="s">
        <v>169</v>
      </c>
      <c r="V35" s="31" t="s">
        <v>134</v>
      </c>
      <c r="W35" s="31" t="s">
        <v>135</v>
      </c>
      <c r="X35" s="31">
        <v>47.8348501795242</v>
      </c>
      <c r="Y35" s="34">
        <v>-119.98757256199</v>
      </c>
      <c r="Z35" s="35" t="b">
        <v>0</v>
      </c>
      <c r="AA35" s="36">
        <v>1270.0</v>
      </c>
      <c r="AB35" s="36"/>
      <c r="AC35" s="37" t="s">
        <v>199</v>
      </c>
      <c r="AE35" s="31" t="s">
        <v>142</v>
      </c>
      <c r="AF35" s="31" t="s">
        <v>141</v>
      </c>
      <c r="AG35" s="31" t="s">
        <v>141</v>
      </c>
      <c r="AH35" s="31" t="s">
        <v>196</v>
      </c>
      <c r="AJ35" s="38"/>
      <c r="AN35" s="31" t="s">
        <v>169</v>
      </c>
      <c r="AO35" s="31" t="s">
        <v>169</v>
      </c>
      <c r="AP35" s="31" t="s">
        <v>134</v>
      </c>
      <c r="AQ35" s="31" t="s">
        <v>135</v>
      </c>
      <c r="AR35" s="31">
        <v>47.8347602511112</v>
      </c>
      <c r="AS35" s="34">
        <v>-119.989346036183</v>
      </c>
      <c r="AT35" s="35" t="b">
        <v>0</v>
      </c>
      <c r="AU35" s="36">
        <v>1236.0</v>
      </c>
      <c r="AV35" s="36"/>
      <c r="AW35" s="31" t="s">
        <v>141</v>
      </c>
      <c r="AX35" s="31" t="s">
        <v>141</v>
      </c>
      <c r="AY35" s="39">
        <f t="shared" si="3"/>
        <v>0.08249371572</v>
      </c>
      <c r="AZ35" s="40" t="str">
        <f t="shared" si="4"/>
        <v>N/A</v>
      </c>
      <c r="BA35" s="41" t="s">
        <v>141</v>
      </c>
      <c r="BB35" s="31" t="s">
        <v>141</v>
      </c>
      <c r="BC35" s="42">
        <f t="shared" si="5"/>
        <v>34</v>
      </c>
      <c r="BD35" s="43">
        <f t="shared" si="6"/>
        <v>680</v>
      </c>
      <c r="BE35" s="31" t="s">
        <v>142</v>
      </c>
      <c r="BF35" s="31"/>
      <c r="BG35" s="31" t="s">
        <v>142</v>
      </c>
      <c r="BH35" s="31" t="s">
        <v>143</v>
      </c>
      <c r="BI35" s="31" t="s">
        <v>141</v>
      </c>
      <c r="BJ35" s="48"/>
      <c r="BK35" s="31" t="s">
        <v>142</v>
      </c>
      <c r="BL35" s="31" t="s">
        <v>141</v>
      </c>
      <c r="BM35" s="31" t="s">
        <v>141</v>
      </c>
      <c r="BN35" s="31" t="s">
        <v>141</v>
      </c>
      <c r="BO35" s="31" t="s">
        <v>141</v>
      </c>
      <c r="BP35" s="31" t="s">
        <v>141</v>
      </c>
      <c r="BQ35" s="31" t="s">
        <v>141</v>
      </c>
      <c r="BR35" s="31" t="s">
        <v>141</v>
      </c>
      <c r="BS35" s="31" t="s">
        <v>141</v>
      </c>
      <c r="BT35" s="31" t="s">
        <v>141</v>
      </c>
      <c r="BU35" s="44">
        <v>0.0</v>
      </c>
      <c r="BV35" s="45"/>
      <c r="BW35" s="36" t="str">
        <f t="shared" si="7"/>
        <v/>
      </c>
      <c r="BY35" s="31" t="s">
        <v>141</v>
      </c>
      <c r="BZ35" s="32" t="s">
        <v>236</v>
      </c>
      <c r="CA35" s="49" t="s">
        <v>237</v>
      </c>
      <c r="CB35" s="32" t="s">
        <v>238</v>
      </c>
      <c r="CC35" s="37" t="s">
        <v>239</v>
      </c>
      <c r="CD35" s="31" t="s">
        <v>204</v>
      </c>
      <c r="CE35" s="31" t="s">
        <v>204</v>
      </c>
      <c r="CF35" s="31"/>
      <c r="CG35" s="31" t="s">
        <v>205</v>
      </c>
      <c r="CH35" s="31" t="s">
        <v>206</v>
      </c>
      <c r="CI35" s="31" t="s">
        <v>142</v>
      </c>
      <c r="CJ35" s="31" t="s">
        <v>142</v>
      </c>
      <c r="CK35" s="31" t="s">
        <v>142</v>
      </c>
      <c r="CL35" s="31" t="s">
        <v>142</v>
      </c>
      <c r="CM35" s="31" t="s">
        <v>141</v>
      </c>
      <c r="CN35" s="31" t="s">
        <v>151</v>
      </c>
      <c r="CO35" s="31" t="s">
        <v>151</v>
      </c>
      <c r="CP35" s="31" t="s">
        <v>142</v>
      </c>
      <c r="CQ35" s="31" t="s">
        <v>142</v>
      </c>
      <c r="CR35" s="31" t="s">
        <v>141</v>
      </c>
      <c r="CS35" s="31" t="s">
        <v>141</v>
      </c>
      <c r="CT35" s="31"/>
      <c r="CU35" s="31" t="s">
        <v>152</v>
      </c>
    </row>
    <row r="36">
      <c r="A36" s="27">
        <v>34.0</v>
      </c>
      <c r="B36" s="28">
        <v>42942.0</v>
      </c>
      <c r="C36" s="29">
        <v>0.8055555555555556</v>
      </c>
      <c r="D36" s="29">
        <v>0.8059027777777777</v>
      </c>
      <c r="E36" s="30">
        <f t="shared" si="1"/>
        <v>0.0003472222222</v>
      </c>
      <c r="F36" s="31" t="b">
        <f t="shared" si="2"/>
        <v>1</v>
      </c>
      <c r="G36" s="31" t="s">
        <v>194</v>
      </c>
      <c r="H36" s="32" t="s">
        <v>195</v>
      </c>
      <c r="I36" s="31" t="s">
        <v>142</v>
      </c>
      <c r="J36" s="31" t="s">
        <v>141</v>
      </c>
      <c r="K36" s="31" t="s">
        <v>196</v>
      </c>
      <c r="L36" s="31" t="s">
        <v>141</v>
      </c>
      <c r="M36" s="31" t="s">
        <v>143</v>
      </c>
      <c r="N36" s="47"/>
      <c r="Q36" s="31" t="s">
        <v>197</v>
      </c>
      <c r="R36" s="31" t="s">
        <v>198</v>
      </c>
      <c r="S36" s="31" t="s">
        <v>168</v>
      </c>
      <c r="T36" s="31" t="s">
        <v>169</v>
      </c>
      <c r="U36" s="31" t="s">
        <v>169</v>
      </c>
      <c r="V36" s="31" t="s">
        <v>134</v>
      </c>
      <c r="W36" s="31" t="s">
        <v>135</v>
      </c>
      <c r="X36" s="31">
        <v>47.8348501795242</v>
      </c>
      <c r="Y36" s="34">
        <v>-119.98757256199</v>
      </c>
      <c r="Z36" s="35" t="b">
        <v>0</v>
      </c>
      <c r="AA36" s="36">
        <v>1270.0</v>
      </c>
      <c r="AB36" s="36"/>
      <c r="AC36" s="37" t="s">
        <v>199</v>
      </c>
      <c r="AE36" s="31" t="s">
        <v>142</v>
      </c>
      <c r="AF36" s="31" t="s">
        <v>141</v>
      </c>
      <c r="AG36" s="31" t="s">
        <v>141</v>
      </c>
      <c r="AH36" s="31" t="s">
        <v>196</v>
      </c>
      <c r="AJ36" s="38"/>
      <c r="AN36" s="31" t="s">
        <v>169</v>
      </c>
      <c r="AO36" s="31" t="s">
        <v>169</v>
      </c>
      <c r="AP36" s="31" t="s">
        <v>134</v>
      </c>
      <c r="AQ36" s="31" t="s">
        <v>135</v>
      </c>
      <c r="AR36" s="31">
        <v>47.8347602511112</v>
      </c>
      <c r="AS36" s="34">
        <v>-119.989346036183</v>
      </c>
      <c r="AT36" s="35" t="b">
        <v>0</v>
      </c>
      <c r="AU36" s="36">
        <v>1236.0</v>
      </c>
      <c r="AV36" s="36"/>
      <c r="AW36" s="31" t="s">
        <v>141</v>
      </c>
      <c r="AX36" s="31" t="s">
        <v>141</v>
      </c>
      <c r="AY36" s="39">
        <f t="shared" si="3"/>
        <v>0.08249371572</v>
      </c>
      <c r="AZ36" s="40" t="str">
        <f t="shared" si="4"/>
        <v>N/A</v>
      </c>
      <c r="BA36" s="41" t="s">
        <v>141</v>
      </c>
      <c r="BB36" s="31" t="s">
        <v>141</v>
      </c>
      <c r="BC36" s="42">
        <f t="shared" si="5"/>
        <v>34</v>
      </c>
      <c r="BD36" s="43">
        <f t="shared" si="6"/>
        <v>68</v>
      </c>
      <c r="BE36" s="31" t="s">
        <v>142</v>
      </c>
      <c r="BF36" s="31"/>
      <c r="BG36" s="31" t="s">
        <v>142</v>
      </c>
      <c r="BH36" s="31" t="s">
        <v>143</v>
      </c>
      <c r="BI36" s="31" t="s">
        <v>141</v>
      </c>
      <c r="BJ36" s="48"/>
      <c r="BK36" s="31" t="s">
        <v>142</v>
      </c>
      <c r="BL36" s="31" t="s">
        <v>141</v>
      </c>
      <c r="BM36" s="31" t="s">
        <v>141</v>
      </c>
      <c r="BN36" s="31" t="s">
        <v>141</v>
      </c>
      <c r="BO36" s="31" t="s">
        <v>141</v>
      </c>
      <c r="BP36" s="31" t="s">
        <v>141</v>
      </c>
      <c r="BQ36" s="31" t="s">
        <v>141</v>
      </c>
      <c r="BR36" s="31" t="s">
        <v>141</v>
      </c>
      <c r="BS36" s="31" t="s">
        <v>141</v>
      </c>
      <c r="BT36" s="31" t="s">
        <v>141</v>
      </c>
      <c r="BU36" s="44">
        <v>0.0</v>
      </c>
      <c r="BV36" s="45"/>
      <c r="BW36" s="36" t="str">
        <f t="shared" si="7"/>
        <v/>
      </c>
      <c r="BY36" s="31" t="s">
        <v>141</v>
      </c>
      <c r="BZ36" s="32" t="s">
        <v>236</v>
      </c>
      <c r="CA36" s="49" t="s">
        <v>237</v>
      </c>
      <c r="CB36" s="32" t="s">
        <v>238</v>
      </c>
      <c r="CC36" s="37" t="s">
        <v>239</v>
      </c>
      <c r="CD36" s="31" t="s">
        <v>204</v>
      </c>
      <c r="CE36" s="31" t="s">
        <v>204</v>
      </c>
      <c r="CF36" s="31"/>
      <c r="CG36" s="31" t="s">
        <v>205</v>
      </c>
      <c r="CH36" s="31" t="s">
        <v>206</v>
      </c>
      <c r="CI36" s="31" t="s">
        <v>142</v>
      </c>
      <c r="CJ36" s="31" t="s">
        <v>142</v>
      </c>
      <c r="CK36" s="31" t="s">
        <v>142</v>
      </c>
      <c r="CL36" s="31" t="s">
        <v>142</v>
      </c>
      <c r="CM36" s="31" t="s">
        <v>141</v>
      </c>
      <c r="CN36" s="31" t="s">
        <v>151</v>
      </c>
      <c r="CO36" s="31" t="s">
        <v>151</v>
      </c>
      <c r="CP36" s="31" t="s">
        <v>142</v>
      </c>
      <c r="CQ36" s="31" t="s">
        <v>142</v>
      </c>
      <c r="CR36" s="31" t="s">
        <v>141</v>
      </c>
      <c r="CS36" s="31" t="s">
        <v>141</v>
      </c>
      <c r="CT36" s="31"/>
      <c r="CU36" s="31" t="s">
        <v>152</v>
      </c>
    </row>
    <row r="37">
      <c r="A37" s="27">
        <v>35.0</v>
      </c>
      <c r="B37" s="28">
        <v>42942.0</v>
      </c>
      <c r="C37" s="29">
        <v>0.8194444444444444</v>
      </c>
      <c r="D37" s="29">
        <v>0.819849537037037</v>
      </c>
      <c r="E37" s="30">
        <f t="shared" si="1"/>
        <v>0.0004050925926</v>
      </c>
      <c r="F37" s="31" t="b">
        <f t="shared" si="2"/>
        <v>1</v>
      </c>
      <c r="G37" s="31" t="s">
        <v>194</v>
      </c>
      <c r="H37" s="32" t="s">
        <v>195</v>
      </c>
      <c r="I37" s="31" t="s">
        <v>142</v>
      </c>
      <c r="J37" s="31" t="s">
        <v>141</v>
      </c>
      <c r="K37" s="31" t="s">
        <v>196</v>
      </c>
      <c r="L37" s="31" t="s">
        <v>141</v>
      </c>
      <c r="M37" s="31" t="s">
        <v>143</v>
      </c>
      <c r="N37" s="47"/>
      <c r="Q37" s="31" t="s">
        <v>197</v>
      </c>
      <c r="R37" s="31" t="s">
        <v>198</v>
      </c>
      <c r="S37" s="31" t="s">
        <v>168</v>
      </c>
      <c r="T37" s="31" t="s">
        <v>169</v>
      </c>
      <c r="U37" s="31" t="s">
        <v>169</v>
      </c>
      <c r="V37" s="31" t="s">
        <v>134</v>
      </c>
      <c r="W37" s="31" t="s">
        <v>135</v>
      </c>
      <c r="X37" s="31">
        <v>47.8348501795242</v>
      </c>
      <c r="Y37" s="34">
        <v>-119.98757256199</v>
      </c>
      <c r="Z37" s="35" t="b">
        <v>0</v>
      </c>
      <c r="AA37" s="36">
        <v>1270.0</v>
      </c>
      <c r="AB37" s="36"/>
      <c r="AC37" s="37" t="s">
        <v>199</v>
      </c>
      <c r="AE37" s="31" t="s">
        <v>142</v>
      </c>
      <c r="AF37" s="31" t="s">
        <v>141</v>
      </c>
      <c r="AG37" s="31" t="s">
        <v>141</v>
      </c>
      <c r="AH37" s="31" t="s">
        <v>196</v>
      </c>
      <c r="AJ37" s="38"/>
      <c r="AN37" s="31" t="s">
        <v>169</v>
      </c>
      <c r="AO37" s="31" t="s">
        <v>169</v>
      </c>
      <c r="AP37" s="31" t="s">
        <v>134</v>
      </c>
      <c r="AQ37" s="31" t="s">
        <v>135</v>
      </c>
      <c r="AR37" s="31">
        <v>47.8347602511112</v>
      </c>
      <c r="AS37" s="34">
        <v>-119.989346036183</v>
      </c>
      <c r="AT37" s="35" t="b">
        <v>0</v>
      </c>
      <c r="AU37" s="36">
        <v>1236.0</v>
      </c>
      <c r="AV37" s="36"/>
      <c r="AW37" s="31" t="s">
        <v>141</v>
      </c>
      <c r="AX37" s="31" t="s">
        <v>141</v>
      </c>
      <c r="AY37" s="39">
        <f t="shared" si="3"/>
        <v>0.08249371572</v>
      </c>
      <c r="AZ37" s="40" t="str">
        <f t="shared" si="4"/>
        <v>N/A</v>
      </c>
      <c r="BA37" s="41" t="s">
        <v>141</v>
      </c>
      <c r="BB37" s="31" t="s">
        <v>141</v>
      </c>
      <c r="BC37" s="42">
        <f t="shared" si="5"/>
        <v>34</v>
      </c>
      <c r="BD37" s="43">
        <f t="shared" si="6"/>
        <v>58.28571429</v>
      </c>
      <c r="BE37" s="31" t="s">
        <v>142</v>
      </c>
      <c r="BF37" s="31"/>
      <c r="BG37" s="31" t="s">
        <v>142</v>
      </c>
      <c r="BH37" s="31" t="s">
        <v>143</v>
      </c>
      <c r="BI37" s="31" t="s">
        <v>141</v>
      </c>
      <c r="BJ37" s="48"/>
      <c r="BK37" s="31" t="s">
        <v>142</v>
      </c>
      <c r="BL37" s="31" t="s">
        <v>141</v>
      </c>
      <c r="BM37" s="31" t="s">
        <v>141</v>
      </c>
      <c r="BN37" s="31" t="s">
        <v>141</v>
      </c>
      <c r="BO37" s="31" t="s">
        <v>141</v>
      </c>
      <c r="BP37" s="31" t="s">
        <v>141</v>
      </c>
      <c r="BQ37" s="31" t="s">
        <v>141</v>
      </c>
      <c r="BR37" s="31" t="s">
        <v>141</v>
      </c>
      <c r="BS37" s="31" t="s">
        <v>141</v>
      </c>
      <c r="BT37" s="31" t="s">
        <v>141</v>
      </c>
      <c r="BU37" s="44">
        <v>0.0</v>
      </c>
      <c r="BV37" s="45"/>
      <c r="BW37" s="36" t="str">
        <f t="shared" si="7"/>
        <v/>
      </c>
      <c r="BY37" s="31" t="s">
        <v>141</v>
      </c>
      <c r="BZ37" s="32" t="s">
        <v>236</v>
      </c>
      <c r="CA37" s="49" t="s">
        <v>237</v>
      </c>
      <c r="CB37" s="32" t="s">
        <v>238</v>
      </c>
      <c r="CC37" s="37" t="s">
        <v>239</v>
      </c>
      <c r="CD37" s="31" t="s">
        <v>204</v>
      </c>
      <c r="CE37" s="31" t="s">
        <v>204</v>
      </c>
      <c r="CF37" s="31"/>
      <c r="CG37" s="31" t="s">
        <v>205</v>
      </c>
      <c r="CH37" s="31" t="s">
        <v>206</v>
      </c>
      <c r="CI37" s="31" t="s">
        <v>142</v>
      </c>
      <c r="CJ37" s="31" t="s">
        <v>142</v>
      </c>
      <c r="CK37" s="31" t="s">
        <v>142</v>
      </c>
      <c r="CL37" s="31" t="s">
        <v>142</v>
      </c>
      <c r="CM37" s="31" t="s">
        <v>141</v>
      </c>
      <c r="CN37" s="31" t="s">
        <v>151</v>
      </c>
      <c r="CO37" s="31" t="s">
        <v>151</v>
      </c>
      <c r="CP37" s="31" t="s">
        <v>142</v>
      </c>
      <c r="CQ37" s="31" t="s">
        <v>142</v>
      </c>
      <c r="CR37" s="31" t="s">
        <v>141</v>
      </c>
      <c r="CS37" s="31" t="s">
        <v>141</v>
      </c>
      <c r="CT37" s="31"/>
      <c r="CU37" s="31" t="s">
        <v>152</v>
      </c>
    </row>
    <row r="38">
      <c r="A38" s="27">
        <v>36.0</v>
      </c>
      <c r="B38" s="28">
        <v>42942.0</v>
      </c>
      <c r="C38" s="29">
        <v>0.8333333333333334</v>
      </c>
      <c r="D38" s="29">
        <v>0.8336226851851852</v>
      </c>
      <c r="E38" s="30">
        <f t="shared" si="1"/>
        <v>0.0002893518519</v>
      </c>
      <c r="F38" s="31" t="b">
        <f t="shared" si="2"/>
        <v>1</v>
      </c>
      <c r="G38" s="31" t="s">
        <v>194</v>
      </c>
      <c r="H38" s="32" t="s">
        <v>195</v>
      </c>
      <c r="I38" s="31" t="s">
        <v>142</v>
      </c>
      <c r="J38" s="31" t="s">
        <v>141</v>
      </c>
      <c r="K38" s="31" t="s">
        <v>196</v>
      </c>
      <c r="L38" s="31" t="s">
        <v>141</v>
      </c>
      <c r="M38" s="31" t="s">
        <v>143</v>
      </c>
      <c r="N38" s="47"/>
      <c r="Q38" s="31" t="s">
        <v>197</v>
      </c>
      <c r="R38" s="31" t="s">
        <v>198</v>
      </c>
      <c r="S38" s="31" t="s">
        <v>168</v>
      </c>
      <c r="T38" s="31" t="s">
        <v>169</v>
      </c>
      <c r="U38" s="31" t="s">
        <v>169</v>
      </c>
      <c r="V38" s="31" t="s">
        <v>134</v>
      </c>
      <c r="W38" s="31" t="s">
        <v>135</v>
      </c>
      <c r="X38" s="31">
        <v>47.8348501795242</v>
      </c>
      <c r="Y38" s="34">
        <v>-119.98757256199</v>
      </c>
      <c r="Z38" s="35" t="b">
        <v>0</v>
      </c>
      <c r="AA38" s="36">
        <v>1270.0</v>
      </c>
      <c r="AB38" s="36"/>
      <c r="AC38" s="37" t="s">
        <v>199</v>
      </c>
      <c r="AE38" s="31" t="s">
        <v>224</v>
      </c>
      <c r="AF38" s="31" t="s">
        <v>141</v>
      </c>
      <c r="AG38" s="31" t="s">
        <v>225</v>
      </c>
      <c r="AH38" s="31" t="s">
        <v>196</v>
      </c>
      <c r="AJ38" s="38"/>
      <c r="AN38" s="31" t="s">
        <v>169</v>
      </c>
      <c r="AO38" s="31" t="s">
        <v>169</v>
      </c>
      <c r="AP38" s="31" t="s">
        <v>134</v>
      </c>
      <c r="AQ38" s="31" t="s">
        <v>135</v>
      </c>
      <c r="AR38" s="31">
        <v>47.8347602511112</v>
      </c>
      <c r="AS38" s="34">
        <v>-119.989346036183</v>
      </c>
      <c r="AT38" s="35" t="b">
        <v>0</v>
      </c>
      <c r="AU38" s="36">
        <v>1236.0</v>
      </c>
      <c r="AV38" s="36"/>
      <c r="AW38" s="31" t="s">
        <v>141</v>
      </c>
      <c r="AX38" s="31" t="s">
        <v>141</v>
      </c>
      <c r="AY38" s="39">
        <f t="shared" si="3"/>
        <v>0.08249371572</v>
      </c>
      <c r="AZ38" s="40" t="str">
        <f t="shared" si="4"/>
        <v>N/A</v>
      </c>
      <c r="BA38" s="41" t="s">
        <v>141</v>
      </c>
      <c r="BB38" s="31" t="s">
        <v>141</v>
      </c>
      <c r="BC38" s="42">
        <f t="shared" si="5"/>
        <v>34</v>
      </c>
      <c r="BD38" s="43">
        <f t="shared" si="6"/>
        <v>81.6</v>
      </c>
      <c r="BE38" s="31" t="s">
        <v>142</v>
      </c>
      <c r="BF38" s="31"/>
      <c r="BG38" s="31" t="s">
        <v>142</v>
      </c>
      <c r="BH38" s="31" t="s">
        <v>143</v>
      </c>
      <c r="BI38" s="31" t="s">
        <v>141</v>
      </c>
      <c r="BJ38" s="48"/>
      <c r="BK38" s="31" t="s">
        <v>142</v>
      </c>
      <c r="BL38" s="31" t="s">
        <v>141</v>
      </c>
      <c r="BM38" s="31" t="s">
        <v>141</v>
      </c>
      <c r="BN38" s="31" t="s">
        <v>141</v>
      </c>
      <c r="BO38" s="31" t="s">
        <v>141</v>
      </c>
      <c r="BP38" s="31" t="s">
        <v>141</v>
      </c>
      <c r="BQ38" s="31" t="s">
        <v>141</v>
      </c>
      <c r="BR38" s="31" t="s">
        <v>141</v>
      </c>
      <c r="BS38" s="31" t="s">
        <v>141</v>
      </c>
      <c r="BT38" s="31" t="s">
        <v>141</v>
      </c>
      <c r="BU38" s="44">
        <v>0.0</v>
      </c>
      <c r="BV38" s="45"/>
      <c r="BW38" s="36" t="str">
        <f t="shared" si="7"/>
        <v/>
      </c>
      <c r="BY38" s="31" t="s">
        <v>141</v>
      </c>
      <c r="BZ38" s="32" t="s">
        <v>236</v>
      </c>
      <c r="CA38" s="49" t="s">
        <v>237</v>
      </c>
      <c r="CB38" s="32" t="s">
        <v>238</v>
      </c>
      <c r="CC38" s="37" t="s">
        <v>239</v>
      </c>
      <c r="CD38" s="31" t="s">
        <v>204</v>
      </c>
      <c r="CE38" s="31" t="s">
        <v>204</v>
      </c>
      <c r="CF38" s="31"/>
      <c r="CG38" s="31" t="s">
        <v>205</v>
      </c>
      <c r="CH38" s="31" t="s">
        <v>206</v>
      </c>
      <c r="CI38" s="31" t="s">
        <v>142</v>
      </c>
      <c r="CJ38" s="31" t="s">
        <v>142</v>
      </c>
      <c r="CK38" s="31" t="s">
        <v>142</v>
      </c>
      <c r="CL38" s="31" t="s">
        <v>142</v>
      </c>
      <c r="CM38" s="31" t="s">
        <v>141</v>
      </c>
      <c r="CN38" s="31" t="s">
        <v>151</v>
      </c>
      <c r="CO38" s="31" t="s">
        <v>151</v>
      </c>
      <c r="CP38" s="31" t="s">
        <v>142</v>
      </c>
      <c r="CQ38" s="31" t="s">
        <v>142</v>
      </c>
      <c r="CR38" s="31" t="s">
        <v>141</v>
      </c>
      <c r="CS38" s="31" t="s">
        <v>141</v>
      </c>
      <c r="CT38" s="31"/>
      <c r="CU38" s="31" t="s">
        <v>152</v>
      </c>
    </row>
    <row r="39">
      <c r="A39" s="27">
        <v>37.0</v>
      </c>
      <c r="B39" s="28">
        <v>42942.0</v>
      </c>
      <c r="C39" s="29">
        <v>0.8472222222222222</v>
      </c>
      <c r="D39" s="29">
        <v>0.8476851851851852</v>
      </c>
      <c r="E39" s="30">
        <f t="shared" si="1"/>
        <v>0.000462962963</v>
      </c>
      <c r="F39" s="31" t="b">
        <f t="shared" si="2"/>
        <v>1</v>
      </c>
      <c r="G39" s="31" t="s">
        <v>194</v>
      </c>
      <c r="H39" s="32" t="s">
        <v>195</v>
      </c>
      <c r="I39" s="31" t="s">
        <v>142</v>
      </c>
      <c r="J39" s="31" t="s">
        <v>141</v>
      </c>
      <c r="K39" s="31" t="s">
        <v>196</v>
      </c>
      <c r="L39" s="31" t="s">
        <v>141</v>
      </c>
      <c r="M39" s="31" t="s">
        <v>235</v>
      </c>
      <c r="N39" s="47"/>
      <c r="Q39" s="31" t="s">
        <v>197</v>
      </c>
      <c r="R39" s="31" t="s">
        <v>198</v>
      </c>
      <c r="S39" s="31" t="s">
        <v>168</v>
      </c>
      <c r="T39" s="31" t="s">
        <v>169</v>
      </c>
      <c r="U39" s="31" t="s">
        <v>169</v>
      </c>
      <c r="V39" s="31" t="s">
        <v>134</v>
      </c>
      <c r="W39" s="31" t="s">
        <v>135</v>
      </c>
      <c r="X39" s="31">
        <v>47.8348501795242</v>
      </c>
      <c r="Y39" s="34">
        <v>-119.98757256199</v>
      </c>
      <c r="Z39" s="35" t="b">
        <v>0</v>
      </c>
      <c r="AA39" s="36">
        <v>1270.0</v>
      </c>
      <c r="AB39" s="36"/>
      <c r="AC39" s="37" t="s">
        <v>199</v>
      </c>
      <c r="AE39" s="31" t="s">
        <v>224</v>
      </c>
      <c r="AF39" s="31" t="s">
        <v>141</v>
      </c>
      <c r="AG39" s="31" t="s">
        <v>225</v>
      </c>
      <c r="AH39" s="31" t="s">
        <v>196</v>
      </c>
      <c r="AJ39" s="38"/>
      <c r="AN39" s="31" t="s">
        <v>169</v>
      </c>
      <c r="AO39" s="31" t="s">
        <v>169</v>
      </c>
      <c r="AP39" s="31" t="s">
        <v>134</v>
      </c>
      <c r="AQ39" s="31" t="s">
        <v>135</v>
      </c>
      <c r="AR39" s="31">
        <v>47.8347602511112</v>
      </c>
      <c r="AS39" s="34">
        <v>-119.989346036183</v>
      </c>
      <c r="AT39" s="35" t="b">
        <v>0</v>
      </c>
      <c r="AU39" s="36">
        <v>1236.0</v>
      </c>
      <c r="AV39" s="36"/>
      <c r="AW39" s="31" t="s">
        <v>141</v>
      </c>
      <c r="AX39" s="31" t="s">
        <v>141</v>
      </c>
      <c r="AY39" s="39">
        <f t="shared" si="3"/>
        <v>0.08249371572</v>
      </c>
      <c r="AZ39" s="40" t="str">
        <f t="shared" si="4"/>
        <v>N/A</v>
      </c>
      <c r="BA39" s="41" t="s">
        <v>141</v>
      </c>
      <c r="BB39" s="31" t="s">
        <v>141</v>
      </c>
      <c r="BC39" s="42">
        <f t="shared" si="5"/>
        <v>34</v>
      </c>
      <c r="BD39" s="43">
        <f t="shared" si="6"/>
        <v>51</v>
      </c>
      <c r="BE39" s="31" t="s">
        <v>142</v>
      </c>
      <c r="BF39" s="31"/>
      <c r="BG39" s="31" t="s">
        <v>142</v>
      </c>
      <c r="BH39" s="31" t="s">
        <v>143</v>
      </c>
      <c r="BI39" s="31" t="s">
        <v>141</v>
      </c>
      <c r="BJ39" s="48"/>
      <c r="BK39" s="31" t="s">
        <v>142</v>
      </c>
      <c r="BL39" s="31" t="s">
        <v>141</v>
      </c>
      <c r="BM39" s="31" t="s">
        <v>141</v>
      </c>
      <c r="BN39" s="31" t="s">
        <v>141</v>
      </c>
      <c r="BO39" s="31" t="s">
        <v>141</v>
      </c>
      <c r="BP39" s="31" t="s">
        <v>141</v>
      </c>
      <c r="BQ39" s="31" t="s">
        <v>141</v>
      </c>
      <c r="BR39" s="31" t="s">
        <v>141</v>
      </c>
      <c r="BS39" s="31" t="s">
        <v>141</v>
      </c>
      <c r="BT39" s="31" t="s">
        <v>141</v>
      </c>
      <c r="BU39" s="44">
        <v>0.0</v>
      </c>
      <c r="BV39" s="45"/>
      <c r="BW39" s="36" t="str">
        <f t="shared" si="7"/>
        <v/>
      </c>
      <c r="BY39" s="31" t="s">
        <v>141</v>
      </c>
      <c r="BZ39" s="32" t="s">
        <v>236</v>
      </c>
      <c r="CA39" s="49" t="s">
        <v>237</v>
      </c>
      <c r="CB39" s="32" t="s">
        <v>238</v>
      </c>
      <c r="CC39" s="37" t="s">
        <v>239</v>
      </c>
      <c r="CD39" s="31" t="s">
        <v>204</v>
      </c>
      <c r="CE39" s="31" t="s">
        <v>204</v>
      </c>
      <c r="CF39" s="31"/>
      <c r="CG39" s="31" t="s">
        <v>205</v>
      </c>
      <c r="CH39" s="31" t="s">
        <v>206</v>
      </c>
      <c r="CI39" s="31" t="s">
        <v>142</v>
      </c>
      <c r="CJ39" s="31" t="s">
        <v>142</v>
      </c>
      <c r="CK39" s="31" t="s">
        <v>142</v>
      </c>
      <c r="CL39" s="31" t="s">
        <v>142</v>
      </c>
      <c r="CM39" s="31" t="s">
        <v>141</v>
      </c>
      <c r="CN39" s="31" t="s">
        <v>151</v>
      </c>
      <c r="CO39" s="31" t="s">
        <v>151</v>
      </c>
      <c r="CP39" s="31" t="s">
        <v>142</v>
      </c>
      <c r="CQ39" s="31" t="s">
        <v>142</v>
      </c>
      <c r="CR39" s="31" t="s">
        <v>141</v>
      </c>
      <c r="CS39" s="31" t="s">
        <v>141</v>
      </c>
      <c r="CT39" s="31"/>
      <c r="CU39" s="31" t="s">
        <v>152</v>
      </c>
    </row>
    <row r="40">
      <c r="A40" s="27">
        <v>38.0</v>
      </c>
      <c r="B40" s="28">
        <v>43209.0</v>
      </c>
      <c r="C40" s="29">
        <v>0.7083333333333334</v>
      </c>
      <c r="D40" s="29">
        <v>0.7083912037037037</v>
      </c>
      <c r="E40" s="30">
        <f t="shared" si="1"/>
        <v>0.00005787037037</v>
      </c>
      <c r="F40" s="31" t="b">
        <f t="shared" si="2"/>
        <v>0</v>
      </c>
      <c r="G40" s="31" t="s">
        <v>194</v>
      </c>
      <c r="H40" s="32" t="s">
        <v>195</v>
      </c>
      <c r="I40" s="31" t="s">
        <v>142</v>
      </c>
      <c r="J40" s="31" t="s">
        <v>141</v>
      </c>
      <c r="K40" s="31" t="s">
        <v>240</v>
      </c>
      <c r="L40" s="31" t="s">
        <v>141</v>
      </c>
      <c r="N40" s="47"/>
      <c r="Q40" s="31" t="s">
        <v>197</v>
      </c>
      <c r="R40" s="31" t="s">
        <v>198</v>
      </c>
      <c r="S40" s="31" t="s">
        <v>198</v>
      </c>
      <c r="T40" s="31" t="s">
        <v>241</v>
      </c>
      <c r="U40" s="31" t="s">
        <v>242</v>
      </c>
      <c r="V40" s="31" t="s">
        <v>134</v>
      </c>
      <c r="W40" s="31" t="s">
        <v>135</v>
      </c>
      <c r="Z40" s="35" t="b">
        <v>0</v>
      </c>
      <c r="AA40" s="42"/>
      <c r="AB40" s="42"/>
      <c r="AC40" s="37" t="s">
        <v>199</v>
      </c>
      <c r="AE40" s="31" t="s">
        <v>142</v>
      </c>
      <c r="AF40" s="31" t="s">
        <v>141</v>
      </c>
      <c r="AG40" s="31" t="s">
        <v>141</v>
      </c>
      <c r="AH40" s="31" t="s">
        <v>240</v>
      </c>
      <c r="AJ40" s="38"/>
      <c r="AN40" s="31" t="s">
        <v>241</v>
      </c>
      <c r="AO40" s="31" t="s">
        <v>242</v>
      </c>
      <c r="AP40" s="31" t="s">
        <v>134</v>
      </c>
      <c r="AQ40" s="31" t="s">
        <v>135</v>
      </c>
      <c r="AT40" s="35" t="b">
        <v>0</v>
      </c>
      <c r="AU40" s="36"/>
      <c r="AV40" s="36"/>
      <c r="AW40" s="31" t="s">
        <v>141</v>
      </c>
      <c r="AX40" s="31" t="s">
        <v>141</v>
      </c>
      <c r="AY40" s="39" t="str">
        <f t="shared" si="3"/>
        <v/>
      </c>
      <c r="AZ40" s="40" t="str">
        <f t="shared" si="4"/>
        <v/>
      </c>
      <c r="BA40" s="41" t="s">
        <v>141</v>
      </c>
      <c r="BB40" s="31" t="s">
        <v>141</v>
      </c>
      <c r="BC40" s="50" t="str">
        <f t="shared" si="5"/>
        <v>N/A</v>
      </c>
      <c r="BD40" s="43" t="str">
        <f t="shared" si="6"/>
        <v>N/A</v>
      </c>
      <c r="BE40" s="31" t="s">
        <v>142</v>
      </c>
      <c r="BF40" s="31"/>
      <c r="BG40" s="31" t="s">
        <v>142</v>
      </c>
      <c r="BH40" s="31" t="s">
        <v>143</v>
      </c>
      <c r="BI40" s="31" t="s">
        <v>141</v>
      </c>
      <c r="BJ40" s="48"/>
      <c r="BK40" s="31" t="s">
        <v>142</v>
      </c>
      <c r="BL40" s="31" t="s">
        <v>141</v>
      </c>
      <c r="BM40" s="31" t="s">
        <v>141</v>
      </c>
      <c r="BN40" s="31" t="s">
        <v>141</v>
      </c>
      <c r="BO40" s="31" t="s">
        <v>141</v>
      </c>
      <c r="BP40" s="31" t="s">
        <v>141</v>
      </c>
      <c r="BQ40" s="31" t="s">
        <v>141</v>
      </c>
      <c r="BR40" s="31" t="s">
        <v>141</v>
      </c>
      <c r="BS40" s="31" t="s">
        <v>141</v>
      </c>
      <c r="BT40" s="31" t="s">
        <v>141</v>
      </c>
      <c r="BU40" s="44">
        <v>0.0</v>
      </c>
      <c r="BV40" s="45"/>
      <c r="BW40" s="36" t="str">
        <f t="shared" si="7"/>
        <v/>
      </c>
      <c r="BY40" s="31" t="s">
        <v>141</v>
      </c>
      <c r="BZ40" s="32" t="s">
        <v>236</v>
      </c>
      <c r="CA40" s="49" t="s">
        <v>237</v>
      </c>
      <c r="CB40" s="32" t="s">
        <v>238</v>
      </c>
      <c r="CC40" s="37" t="s">
        <v>239</v>
      </c>
      <c r="CD40" s="31" t="s">
        <v>204</v>
      </c>
      <c r="CE40" s="31" t="s">
        <v>204</v>
      </c>
      <c r="CF40" s="31"/>
      <c r="CG40" s="31" t="s">
        <v>205</v>
      </c>
      <c r="CH40" s="31" t="s">
        <v>206</v>
      </c>
      <c r="CI40" s="31" t="s">
        <v>142</v>
      </c>
      <c r="CJ40" s="31" t="s">
        <v>142</v>
      </c>
      <c r="CK40" s="31" t="s">
        <v>142</v>
      </c>
      <c r="CL40" s="31" t="s">
        <v>142</v>
      </c>
      <c r="CM40" s="31" t="s">
        <v>141</v>
      </c>
      <c r="CN40" s="31" t="s">
        <v>151</v>
      </c>
      <c r="CO40" s="31" t="s">
        <v>151</v>
      </c>
      <c r="CP40" s="31" t="s">
        <v>142</v>
      </c>
      <c r="CQ40" s="31" t="s">
        <v>142</v>
      </c>
      <c r="CR40" s="31" t="s">
        <v>141</v>
      </c>
      <c r="CS40" s="31" t="s">
        <v>141</v>
      </c>
      <c r="CT40" s="31"/>
      <c r="CU40" s="31" t="s">
        <v>152</v>
      </c>
    </row>
    <row r="41">
      <c r="A41" s="27">
        <v>39.0</v>
      </c>
      <c r="B41" s="28">
        <v>43209.0</v>
      </c>
      <c r="C41" s="29">
        <v>0.7222222222222222</v>
      </c>
      <c r="D41" s="29">
        <v>0.7222569444444444</v>
      </c>
      <c r="E41" s="30">
        <f t="shared" si="1"/>
        <v>0.00003472222222</v>
      </c>
      <c r="F41" s="31" t="b">
        <f t="shared" si="2"/>
        <v>0</v>
      </c>
      <c r="G41" s="31" t="s">
        <v>194</v>
      </c>
      <c r="H41" s="32" t="s">
        <v>195</v>
      </c>
      <c r="I41" s="31" t="s">
        <v>142</v>
      </c>
      <c r="J41" s="31" t="s">
        <v>141</v>
      </c>
      <c r="K41" s="31" t="s">
        <v>240</v>
      </c>
      <c r="L41" s="31" t="s">
        <v>141</v>
      </c>
      <c r="N41" s="47"/>
      <c r="Q41" s="31" t="s">
        <v>197</v>
      </c>
      <c r="R41" s="31" t="s">
        <v>198</v>
      </c>
      <c r="S41" s="31" t="s">
        <v>198</v>
      </c>
      <c r="T41" s="31" t="s">
        <v>241</v>
      </c>
      <c r="U41" s="31" t="s">
        <v>242</v>
      </c>
      <c r="V41" s="31" t="s">
        <v>134</v>
      </c>
      <c r="W41" s="31" t="s">
        <v>135</v>
      </c>
      <c r="Z41" s="35" t="b">
        <v>0</v>
      </c>
      <c r="AA41" s="42"/>
      <c r="AB41" s="42"/>
      <c r="AC41" s="37" t="s">
        <v>199</v>
      </c>
      <c r="AE41" s="31" t="s">
        <v>142</v>
      </c>
      <c r="AF41" s="31" t="s">
        <v>141</v>
      </c>
      <c r="AG41" s="31" t="s">
        <v>141</v>
      </c>
      <c r="AH41" s="31" t="s">
        <v>240</v>
      </c>
      <c r="AJ41" s="38"/>
      <c r="AN41" s="31" t="s">
        <v>241</v>
      </c>
      <c r="AO41" s="31" t="s">
        <v>242</v>
      </c>
      <c r="AP41" s="31" t="s">
        <v>134</v>
      </c>
      <c r="AQ41" s="31" t="s">
        <v>135</v>
      </c>
      <c r="AT41" s="35" t="b">
        <v>0</v>
      </c>
      <c r="AU41" s="36"/>
      <c r="AV41" s="36"/>
      <c r="AW41" s="31" t="s">
        <v>141</v>
      </c>
      <c r="AX41" s="31" t="s">
        <v>141</v>
      </c>
      <c r="AY41" s="39" t="str">
        <f t="shared" si="3"/>
        <v/>
      </c>
      <c r="AZ41" s="40" t="str">
        <f t="shared" si="4"/>
        <v/>
      </c>
      <c r="BA41" s="41" t="s">
        <v>141</v>
      </c>
      <c r="BB41" s="31" t="s">
        <v>141</v>
      </c>
      <c r="BC41" s="50" t="str">
        <f t="shared" si="5"/>
        <v>N/A</v>
      </c>
      <c r="BD41" s="43" t="str">
        <f t="shared" si="6"/>
        <v>N/A</v>
      </c>
      <c r="BE41" s="31" t="s">
        <v>142</v>
      </c>
      <c r="BF41" s="31"/>
      <c r="BG41" s="31" t="s">
        <v>142</v>
      </c>
      <c r="BI41" s="31" t="s">
        <v>141</v>
      </c>
      <c r="BJ41" s="48"/>
      <c r="BK41" s="31" t="s">
        <v>142</v>
      </c>
      <c r="BL41" s="31" t="s">
        <v>141</v>
      </c>
      <c r="BM41" s="31" t="s">
        <v>141</v>
      </c>
      <c r="BN41" s="31" t="s">
        <v>141</v>
      </c>
      <c r="BO41" s="31" t="s">
        <v>141</v>
      </c>
      <c r="BP41" s="31" t="s">
        <v>141</v>
      </c>
      <c r="BQ41" s="31" t="s">
        <v>141</v>
      </c>
      <c r="BR41" s="31" t="s">
        <v>141</v>
      </c>
      <c r="BS41" s="31" t="s">
        <v>141</v>
      </c>
      <c r="BT41" s="31" t="s">
        <v>141</v>
      </c>
      <c r="BU41" s="44">
        <v>0.0</v>
      </c>
      <c r="BV41" s="45"/>
      <c r="BW41" s="36" t="str">
        <f t="shared" si="7"/>
        <v/>
      </c>
      <c r="BY41" s="31" t="s">
        <v>141</v>
      </c>
      <c r="BZ41" s="32" t="s">
        <v>236</v>
      </c>
      <c r="CA41" s="49" t="s">
        <v>237</v>
      </c>
      <c r="CB41" s="32" t="s">
        <v>238</v>
      </c>
      <c r="CC41" s="37" t="s">
        <v>239</v>
      </c>
      <c r="CD41" s="31" t="s">
        <v>204</v>
      </c>
      <c r="CE41" s="31" t="s">
        <v>204</v>
      </c>
      <c r="CF41" s="31"/>
      <c r="CG41" s="31" t="s">
        <v>205</v>
      </c>
      <c r="CH41" s="31" t="s">
        <v>206</v>
      </c>
      <c r="CI41" s="31" t="s">
        <v>142</v>
      </c>
      <c r="CJ41" s="31" t="s">
        <v>142</v>
      </c>
      <c r="CK41" s="31" t="s">
        <v>142</v>
      </c>
      <c r="CL41" s="31" t="s">
        <v>142</v>
      </c>
      <c r="CM41" s="31" t="s">
        <v>141</v>
      </c>
      <c r="CN41" s="31" t="s">
        <v>151</v>
      </c>
      <c r="CO41" s="31" t="s">
        <v>151</v>
      </c>
      <c r="CP41" s="31" t="s">
        <v>142</v>
      </c>
      <c r="CQ41" s="31" t="s">
        <v>142</v>
      </c>
      <c r="CR41" s="31" t="s">
        <v>141</v>
      </c>
      <c r="CS41" s="31" t="s">
        <v>141</v>
      </c>
      <c r="CT41" s="31"/>
      <c r="CU41" s="31" t="s">
        <v>152</v>
      </c>
    </row>
    <row r="42">
      <c r="A42" s="27">
        <v>40.0</v>
      </c>
      <c r="B42" s="28">
        <v>43209.0</v>
      </c>
      <c r="C42" s="29">
        <v>0.7361111111111112</v>
      </c>
      <c r="D42" s="29">
        <v>0.7361342592592592</v>
      </c>
      <c r="E42" s="30">
        <f t="shared" si="1"/>
        <v>0.00002314814815</v>
      </c>
      <c r="F42" s="31" t="b">
        <f t="shared" si="2"/>
        <v>0</v>
      </c>
      <c r="G42" s="31" t="s">
        <v>194</v>
      </c>
      <c r="H42" s="32" t="s">
        <v>195</v>
      </c>
      <c r="I42" s="31" t="s">
        <v>142</v>
      </c>
      <c r="J42" s="31" t="s">
        <v>141</v>
      </c>
      <c r="K42" s="31" t="s">
        <v>240</v>
      </c>
      <c r="L42" s="31" t="s">
        <v>141</v>
      </c>
      <c r="N42" s="47"/>
      <c r="Q42" s="31" t="s">
        <v>197</v>
      </c>
      <c r="R42" s="31" t="s">
        <v>198</v>
      </c>
      <c r="S42" s="31" t="s">
        <v>198</v>
      </c>
      <c r="T42" s="31" t="s">
        <v>241</v>
      </c>
      <c r="U42" s="31" t="s">
        <v>242</v>
      </c>
      <c r="V42" s="31" t="s">
        <v>134</v>
      </c>
      <c r="W42" s="31" t="s">
        <v>135</v>
      </c>
      <c r="Z42" s="35" t="b">
        <v>0</v>
      </c>
      <c r="AA42" s="42"/>
      <c r="AB42" s="42"/>
      <c r="AC42" s="37" t="s">
        <v>199</v>
      </c>
      <c r="AE42" s="31" t="s">
        <v>142</v>
      </c>
      <c r="AF42" s="31" t="s">
        <v>141</v>
      </c>
      <c r="AG42" s="31" t="s">
        <v>141</v>
      </c>
      <c r="AH42" s="31" t="s">
        <v>240</v>
      </c>
      <c r="AJ42" s="38"/>
      <c r="AN42" s="31" t="s">
        <v>241</v>
      </c>
      <c r="AO42" s="31" t="s">
        <v>242</v>
      </c>
      <c r="AP42" s="31" t="s">
        <v>134</v>
      </c>
      <c r="AQ42" s="31" t="s">
        <v>135</v>
      </c>
      <c r="AT42" s="35" t="b">
        <v>0</v>
      </c>
      <c r="AU42" s="36"/>
      <c r="AV42" s="36"/>
      <c r="AW42" s="31" t="s">
        <v>141</v>
      </c>
      <c r="AX42" s="31" t="s">
        <v>141</v>
      </c>
      <c r="AY42" s="39" t="str">
        <f t="shared" si="3"/>
        <v/>
      </c>
      <c r="AZ42" s="40" t="str">
        <f t="shared" si="4"/>
        <v/>
      </c>
      <c r="BA42" s="41" t="s">
        <v>141</v>
      </c>
      <c r="BB42" s="31" t="s">
        <v>141</v>
      </c>
      <c r="BC42" s="50" t="str">
        <f t="shared" si="5"/>
        <v>N/A</v>
      </c>
      <c r="BD42" s="43" t="str">
        <f t="shared" si="6"/>
        <v>N/A</v>
      </c>
      <c r="BE42" s="31" t="s">
        <v>142</v>
      </c>
      <c r="BF42" s="31"/>
      <c r="BG42" s="31" t="s">
        <v>142</v>
      </c>
      <c r="BI42" s="31" t="s">
        <v>141</v>
      </c>
      <c r="BJ42" s="48"/>
      <c r="BK42" s="31" t="s">
        <v>142</v>
      </c>
      <c r="BL42" s="31" t="s">
        <v>141</v>
      </c>
      <c r="BM42" s="31" t="s">
        <v>141</v>
      </c>
      <c r="BN42" s="31" t="s">
        <v>141</v>
      </c>
      <c r="BO42" s="31" t="s">
        <v>141</v>
      </c>
      <c r="BP42" s="31" t="s">
        <v>141</v>
      </c>
      <c r="BQ42" s="31" t="s">
        <v>141</v>
      </c>
      <c r="BR42" s="31" t="s">
        <v>141</v>
      </c>
      <c r="BS42" s="31" t="s">
        <v>141</v>
      </c>
      <c r="BT42" s="31" t="s">
        <v>141</v>
      </c>
      <c r="BU42" s="44">
        <v>0.0</v>
      </c>
      <c r="BV42" s="45"/>
      <c r="BW42" s="36" t="str">
        <f t="shared" si="7"/>
        <v/>
      </c>
      <c r="BY42" s="31" t="s">
        <v>141</v>
      </c>
      <c r="BZ42" s="32" t="s">
        <v>236</v>
      </c>
      <c r="CA42" s="49" t="s">
        <v>237</v>
      </c>
      <c r="CB42" s="32" t="s">
        <v>238</v>
      </c>
      <c r="CC42" s="37" t="s">
        <v>239</v>
      </c>
      <c r="CD42" s="31" t="s">
        <v>204</v>
      </c>
      <c r="CE42" s="31" t="s">
        <v>204</v>
      </c>
      <c r="CF42" s="31"/>
      <c r="CG42" s="31" t="s">
        <v>205</v>
      </c>
      <c r="CH42" s="31" t="s">
        <v>206</v>
      </c>
      <c r="CI42" s="31" t="s">
        <v>142</v>
      </c>
      <c r="CJ42" s="31" t="s">
        <v>142</v>
      </c>
      <c r="CK42" s="31" t="s">
        <v>142</v>
      </c>
      <c r="CL42" s="31" t="s">
        <v>142</v>
      </c>
      <c r="CM42" s="31" t="s">
        <v>141</v>
      </c>
      <c r="CN42" s="31" t="s">
        <v>151</v>
      </c>
      <c r="CO42" s="31" t="s">
        <v>151</v>
      </c>
      <c r="CP42" s="31" t="s">
        <v>142</v>
      </c>
      <c r="CQ42" s="31" t="s">
        <v>142</v>
      </c>
      <c r="CR42" s="31" t="s">
        <v>141</v>
      </c>
      <c r="CS42" s="31" t="s">
        <v>141</v>
      </c>
      <c r="CT42" s="31"/>
      <c r="CU42" s="31" t="s">
        <v>152</v>
      </c>
    </row>
    <row r="43">
      <c r="A43" s="27">
        <v>41.0</v>
      </c>
      <c r="B43" s="28">
        <v>43266.0</v>
      </c>
      <c r="C43" s="29">
        <v>0.6666666666666666</v>
      </c>
      <c r="D43" s="29">
        <v>0.666712962962963</v>
      </c>
      <c r="E43" s="30">
        <f t="shared" si="1"/>
        <v>0.0000462962963</v>
      </c>
      <c r="F43" s="31" t="b">
        <f t="shared" si="2"/>
        <v>0</v>
      </c>
      <c r="G43" s="31" t="s">
        <v>194</v>
      </c>
      <c r="H43" s="32" t="s">
        <v>195</v>
      </c>
      <c r="I43" s="31" t="s">
        <v>142</v>
      </c>
      <c r="J43" s="31" t="s">
        <v>141</v>
      </c>
      <c r="K43" s="31" t="s">
        <v>243</v>
      </c>
      <c r="L43" s="31" t="s">
        <v>141</v>
      </c>
      <c r="N43" s="47"/>
      <c r="Q43" s="31" t="s">
        <v>197</v>
      </c>
      <c r="R43" s="31" t="s">
        <v>130</v>
      </c>
      <c r="S43" s="31" t="s">
        <v>198</v>
      </c>
      <c r="T43" s="31" t="s">
        <v>244</v>
      </c>
      <c r="U43" s="31" t="s">
        <v>245</v>
      </c>
      <c r="V43" s="31" t="s">
        <v>134</v>
      </c>
      <c r="W43" s="31" t="s">
        <v>135</v>
      </c>
      <c r="Z43" s="35" t="b">
        <v>0</v>
      </c>
      <c r="AA43" s="42"/>
      <c r="AB43" s="42"/>
      <c r="AC43" s="37" t="s">
        <v>199</v>
      </c>
      <c r="AE43" s="31" t="s">
        <v>142</v>
      </c>
      <c r="AF43" s="31" t="s">
        <v>141</v>
      </c>
      <c r="AG43" s="31" t="s">
        <v>141</v>
      </c>
      <c r="AH43" s="31" t="s">
        <v>243</v>
      </c>
      <c r="AJ43" s="38"/>
      <c r="AN43" s="31" t="s">
        <v>244</v>
      </c>
      <c r="AO43" s="31" t="s">
        <v>245</v>
      </c>
      <c r="AP43" s="31" t="s">
        <v>134</v>
      </c>
      <c r="AQ43" s="31" t="s">
        <v>135</v>
      </c>
      <c r="AT43" s="35" t="b">
        <v>0</v>
      </c>
      <c r="AU43" s="36"/>
      <c r="AV43" s="36"/>
      <c r="AW43" s="31" t="s">
        <v>141</v>
      </c>
      <c r="AX43" s="31" t="s">
        <v>141</v>
      </c>
      <c r="AY43" s="39" t="str">
        <f t="shared" si="3"/>
        <v/>
      </c>
      <c r="AZ43" s="40" t="str">
        <f t="shared" si="4"/>
        <v/>
      </c>
      <c r="BA43" s="41" t="s">
        <v>141</v>
      </c>
      <c r="BB43" s="31" t="s">
        <v>141</v>
      </c>
      <c r="BC43" s="50" t="str">
        <f t="shared" si="5"/>
        <v>N/A</v>
      </c>
      <c r="BD43" s="43" t="str">
        <f t="shared" si="6"/>
        <v>N/A</v>
      </c>
      <c r="BE43" s="31" t="s">
        <v>142</v>
      </c>
      <c r="BF43" s="31"/>
      <c r="BG43" s="31" t="s">
        <v>142</v>
      </c>
      <c r="BI43" s="31" t="s">
        <v>141</v>
      </c>
      <c r="BJ43" s="48"/>
      <c r="BK43" s="31" t="s">
        <v>142</v>
      </c>
      <c r="BL43" s="31" t="s">
        <v>141</v>
      </c>
      <c r="BM43" s="31" t="s">
        <v>141</v>
      </c>
      <c r="BN43" s="31" t="s">
        <v>141</v>
      </c>
      <c r="BO43" s="31" t="s">
        <v>141</v>
      </c>
      <c r="BP43" s="31" t="s">
        <v>141</v>
      </c>
      <c r="BQ43" s="31" t="s">
        <v>141</v>
      </c>
      <c r="BR43" s="31" t="s">
        <v>141</v>
      </c>
      <c r="BS43" s="31" t="s">
        <v>141</v>
      </c>
      <c r="BT43" s="31" t="s">
        <v>141</v>
      </c>
      <c r="BU43" s="44">
        <v>0.0</v>
      </c>
      <c r="BV43" s="45"/>
      <c r="BW43" s="36" t="str">
        <f t="shared" si="7"/>
        <v/>
      </c>
      <c r="BY43" s="31" t="s">
        <v>141</v>
      </c>
      <c r="BZ43" s="32" t="s">
        <v>236</v>
      </c>
      <c r="CA43" s="49" t="s">
        <v>237</v>
      </c>
      <c r="CB43" s="32" t="s">
        <v>238</v>
      </c>
      <c r="CC43" s="37" t="s">
        <v>239</v>
      </c>
      <c r="CD43" s="31" t="s">
        <v>204</v>
      </c>
      <c r="CE43" s="31" t="s">
        <v>204</v>
      </c>
      <c r="CF43" s="31"/>
      <c r="CG43" s="31" t="s">
        <v>205</v>
      </c>
      <c r="CH43" s="31" t="s">
        <v>206</v>
      </c>
      <c r="CI43" s="31" t="s">
        <v>142</v>
      </c>
      <c r="CJ43" s="31" t="s">
        <v>142</v>
      </c>
      <c r="CK43" s="31" t="s">
        <v>142</v>
      </c>
      <c r="CL43" s="31" t="s">
        <v>142</v>
      </c>
      <c r="CM43" s="31" t="s">
        <v>141</v>
      </c>
      <c r="CN43" s="31" t="s">
        <v>151</v>
      </c>
      <c r="CO43" s="31" t="s">
        <v>151</v>
      </c>
      <c r="CP43" s="31" t="s">
        <v>142</v>
      </c>
      <c r="CQ43" s="31" t="s">
        <v>142</v>
      </c>
      <c r="CR43" s="31" t="s">
        <v>141</v>
      </c>
      <c r="CS43" s="31" t="s">
        <v>141</v>
      </c>
      <c r="CT43" s="31"/>
      <c r="CU43" s="31" t="s">
        <v>152</v>
      </c>
    </row>
    <row r="44">
      <c r="A44" s="27">
        <v>42.0</v>
      </c>
      <c r="B44" s="28">
        <v>43266.0</v>
      </c>
      <c r="C44" s="29">
        <v>0.6805555555555556</v>
      </c>
      <c r="D44" s="29">
        <v>0.6806134259259259</v>
      </c>
      <c r="E44" s="30">
        <f t="shared" si="1"/>
        <v>0.00005787037037</v>
      </c>
      <c r="F44" s="31" t="b">
        <f t="shared" si="2"/>
        <v>0</v>
      </c>
      <c r="G44" s="31" t="s">
        <v>194</v>
      </c>
      <c r="H44" s="32" t="s">
        <v>195</v>
      </c>
      <c r="I44" s="31" t="s">
        <v>142</v>
      </c>
      <c r="J44" s="31" t="s">
        <v>141</v>
      </c>
      <c r="K44" s="31" t="s">
        <v>243</v>
      </c>
      <c r="L44" s="31" t="s">
        <v>141</v>
      </c>
      <c r="N44" s="47"/>
      <c r="Q44" s="31" t="s">
        <v>197</v>
      </c>
      <c r="R44" s="31" t="s">
        <v>130</v>
      </c>
      <c r="S44" s="31" t="s">
        <v>198</v>
      </c>
      <c r="T44" s="31" t="s">
        <v>244</v>
      </c>
      <c r="U44" s="31" t="s">
        <v>245</v>
      </c>
      <c r="V44" s="31" t="s">
        <v>134</v>
      </c>
      <c r="W44" s="31" t="s">
        <v>135</v>
      </c>
      <c r="Z44" s="35" t="b">
        <v>0</v>
      </c>
      <c r="AA44" s="42"/>
      <c r="AB44" s="42"/>
      <c r="AC44" s="37" t="s">
        <v>199</v>
      </c>
      <c r="AE44" s="31" t="s">
        <v>142</v>
      </c>
      <c r="AF44" s="31" t="s">
        <v>141</v>
      </c>
      <c r="AG44" s="31" t="s">
        <v>141</v>
      </c>
      <c r="AH44" s="31" t="s">
        <v>243</v>
      </c>
      <c r="AJ44" s="38"/>
      <c r="AN44" s="31" t="s">
        <v>244</v>
      </c>
      <c r="AO44" s="31" t="s">
        <v>245</v>
      </c>
      <c r="AP44" s="31" t="s">
        <v>134</v>
      </c>
      <c r="AQ44" s="31" t="s">
        <v>135</v>
      </c>
      <c r="AT44" s="35" t="b">
        <v>0</v>
      </c>
      <c r="AU44" s="36"/>
      <c r="AV44" s="36"/>
      <c r="AW44" s="31" t="s">
        <v>141</v>
      </c>
      <c r="AX44" s="31" t="s">
        <v>141</v>
      </c>
      <c r="AY44" s="39" t="str">
        <f t="shared" si="3"/>
        <v/>
      </c>
      <c r="AZ44" s="40" t="str">
        <f t="shared" si="4"/>
        <v/>
      </c>
      <c r="BA44" s="41" t="s">
        <v>141</v>
      </c>
      <c r="BB44" s="31" t="s">
        <v>141</v>
      </c>
      <c r="BC44" s="50" t="str">
        <f t="shared" si="5"/>
        <v>N/A</v>
      </c>
      <c r="BD44" s="43" t="str">
        <f t="shared" si="6"/>
        <v>N/A</v>
      </c>
      <c r="BE44" s="31" t="s">
        <v>142</v>
      </c>
      <c r="BF44" s="31"/>
      <c r="BG44" s="31" t="s">
        <v>142</v>
      </c>
      <c r="BI44" s="31" t="s">
        <v>141</v>
      </c>
      <c r="BJ44" s="48"/>
      <c r="BK44" s="31" t="s">
        <v>142</v>
      </c>
      <c r="BL44" s="31" t="s">
        <v>141</v>
      </c>
      <c r="BM44" s="31" t="s">
        <v>141</v>
      </c>
      <c r="BN44" s="31" t="s">
        <v>141</v>
      </c>
      <c r="BO44" s="31" t="s">
        <v>141</v>
      </c>
      <c r="BP44" s="31" t="s">
        <v>141</v>
      </c>
      <c r="BQ44" s="31" t="s">
        <v>141</v>
      </c>
      <c r="BR44" s="31" t="s">
        <v>141</v>
      </c>
      <c r="BS44" s="31" t="s">
        <v>141</v>
      </c>
      <c r="BT44" s="31" t="s">
        <v>141</v>
      </c>
      <c r="BU44" s="44">
        <v>0.0</v>
      </c>
      <c r="BV44" s="45"/>
      <c r="BW44" s="36" t="str">
        <f t="shared" si="7"/>
        <v/>
      </c>
      <c r="BY44" s="31" t="s">
        <v>141</v>
      </c>
      <c r="BZ44" s="32" t="s">
        <v>236</v>
      </c>
      <c r="CA44" s="49" t="s">
        <v>237</v>
      </c>
      <c r="CB44" s="32" t="s">
        <v>238</v>
      </c>
      <c r="CC44" s="37" t="s">
        <v>239</v>
      </c>
      <c r="CD44" s="31" t="s">
        <v>204</v>
      </c>
      <c r="CE44" s="31" t="s">
        <v>204</v>
      </c>
      <c r="CF44" s="31"/>
      <c r="CG44" s="31" t="s">
        <v>205</v>
      </c>
      <c r="CH44" s="31" t="s">
        <v>206</v>
      </c>
      <c r="CI44" s="31" t="s">
        <v>142</v>
      </c>
      <c r="CJ44" s="31" t="s">
        <v>142</v>
      </c>
      <c r="CK44" s="31" t="s">
        <v>142</v>
      </c>
      <c r="CL44" s="31" t="s">
        <v>142</v>
      </c>
      <c r="CM44" s="31" t="s">
        <v>141</v>
      </c>
      <c r="CN44" s="31" t="s">
        <v>151</v>
      </c>
      <c r="CO44" s="31" t="s">
        <v>151</v>
      </c>
      <c r="CP44" s="31" t="s">
        <v>142</v>
      </c>
      <c r="CQ44" s="31" t="s">
        <v>142</v>
      </c>
      <c r="CR44" s="31" t="s">
        <v>141</v>
      </c>
      <c r="CS44" s="31" t="s">
        <v>141</v>
      </c>
      <c r="CT44" s="31"/>
      <c r="CU44" s="31" t="s">
        <v>152</v>
      </c>
    </row>
    <row r="45">
      <c r="A45" s="27">
        <v>43.0</v>
      </c>
      <c r="B45" s="28">
        <v>43266.0</v>
      </c>
      <c r="C45" s="29">
        <v>0.6944444444444444</v>
      </c>
      <c r="D45" s="29">
        <v>0.6944907407407407</v>
      </c>
      <c r="E45" s="30">
        <f t="shared" si="1"/>
        <v>0.0000462962963</v>
      </c>
      <c r="F45" s="31" t="b">
        <f t="shared" si="2"/>
        <v>0</v>
      </c>
      <c r="G45" s="31" t="s">
        <v>194</v>
      </c>
      <c r="H45" s="32" t="s">
        <v>195</v>
      </c>
      <c r="I45" s="31" t="s">
        <v>142</v>
      </c>
      <c r="J45" s="31" t="s">
        <v>141</v>
      </c>
      <c r="K45" s="31" t="s">
        <v>243</v>
      </c>
      <c r="L45" s="31" t="s">
        <v>141</v>
      </c>
      <c r="N45" s="47"/>
      <c r="Q45" s="31" t="s">
        <v>197</v>
      </c>
      <c r="R45" s="31" t="s">
        <v>130</v>
      </c>
      <c r="S45" s="31" t="s">
        <v>198</v>
      </c>
      <c r="T45" s="31" t="s">
        <v>244</v>
      </c>
      <c r="U45" s="31" t="s">
        <v>245</v>
      </c>
      <c r="V45" s="31" t="s">
        <v>134</v>
      </c>
      <c r="W45" s="31" t="s">
        <v>135</v>
      </c>
      <c r="Z45" s="35" t="b">
        <v>0</v>
      </c>
      <c r="AA45" s="42"/>
      <c r="AB45" s="42"/>
      <c r="AC45" s="37" t="s">
        <v>199</v>
      </c>
      <c r="AE45" s="31" t="s">
        <v>142</v>
      </c>
      <c r="AF45" s="31" t="s">
        <v>141</v>
      </c>
      <c r="AG45" s="31" t="s">
        <v>141</v>
      </c>
      <c r="AH45" s="31" t="s">
        <v>243</v>
      </c>
      <c r="AJ45" s="38"/>
      <c r="AN45" s="31" t="s">
        <v>244</v>
      </c>
      <c r="AO45" s="31" t="s">
        <v>245</v>
      </c>
      <c r="AP45" s="31" t="s">
        <v>134</v>
      </c>
      <c r="AQ45" s="31" t="s">
        <v>135</v>
      </c>
      <c r="AT45" s="35" t="b">
        <v>0</v>
      </c>
      <c r="AU45" s="36"/>
      <c r="AV45" s="36"/>
      <c r="AW45" s="31" t="s">
        <v>141</v>
      </c>
      <c r="AX45" s="31" t="s">
        <v>141</v>
      </c>
      <c r="AY45" s="39" t="str">
        <f t="shared" si="3"/>
        <v/>
      </c>
      <c r="AZ45" s="40" t="str">
        <f t="shared" si="4"/>
        <v/>
      </c>
      <c r="BA45" s="41" t="s">
        <v>141</v>
      </c>
      <c r="BB45" s="31" t="s">
        <v>141</v>
      </c>
      <c r="BC45" s="50" t="str">
        <f t="shared" si="5"/>
        <v>N/A</v>
      </c>
      <c r="BD45" s="43" t="str">
        <f t="shared" si="6"/>
        <v>N/A</v>
      </c>
      <c r="BE45" s="31" t="s">
        <v>142</v>
      </c>
      <c r="BF45" s="31"/>
      <c r="BG45" s="31" t="s">
        <v>142</v>
      </c>
      <c r="BI45" s="31" t="s">
        <v>141</v>
      </c>
      <c r="BJ45" s="48"/>
      <c r="BK45" s="31" t="s">
        <v>142</v>
      </c>
      <c r="BL45" s="31" t="s">
        <v>141</v>
      </c>
      <c r="BM45" s="31" t="s">
        <v>141</v>
      </c>
      <c r="BN45" s="31" t="s">
        <v>141</v>
      </c>
      <c r="BO45" s="31" t="s">
        <v>141</v>
      </c>
      <c r="BP45" s="31" t="s">
        <v>141</v>
      </c>
      <c r="BQ45" s="31" t="s">
        <v>141</v>
      </c>
      <c r="BR45" s="31" t="s">
        <v>141</v>
      </c>
      <c r="BS45" s="31" t="s">
        <v>141</v>
      </c>
      <c r="BT45" s="31" t="s">
        <v>141</v>
      </c>
      <c r="BU45" s="44">
        <v>0.0</v>
      </c>
      <c r="BV45" s="45"/>
      <c r="BW45" s="36" t="str">
        <f t="shared" si="7"/>
        <v/>
      </c>
      <c r="BY45" s="31" t="s">
        <v>141</v>
      </c>
      <c r="BZ45" s="32" t="s">
        <v>236</v>
      </c>
      <c r="CA45" s="49" t="s">
        <v>237</v>
      </c>
      <c r="CB45" s="32" t="s">
        <v>238</v>
      </c>
      <c r="CC45" s="37" t="s">
        <v>239</v>
      </c>
      <c r="CD45" s="31" t="s">
        <v>204</v>
      </c>
      <c r="CE45" s="31" t="s">
        <v>204</v>
      </c>
      <c r="CF45" s="31"/>
      <c r="CG45" s="31" t="s">
        <v>205</v>
      </c>
      <c r="CH45" s="31" t="s">
        <v>206</v>
      </c>
      <c r="CI45" s="31" t="s">
        <v>142</v>
      </c>
      <c r="CJ45" s="31" t="s">
        <v>142</v>
      </c>
      <c r="CK45" s="31" t="s">
        <v>142</v>
      </c>
      <c r="CL45" s="31" t="s">
        <v>142</v>
      </c>
      <c r="CM45" s="31" t="s">
        <v>141</v>
      </c>
      <c r="CN45" s="31" t="s">
        <v>151</v>
      </c>
      <c r="CO45" s="31" t="s">
        <v>151</v>
      </c>
      <c r="CP45" s="31" t="s">
        <v>142</v>
      </c>
      <c r="CQ45" s="31" t="s">
        <v>142</v>
      </c>
      <c r="CR45" s="31" t="s">
        <v>141</v>
      </c>
      <c r="CS45" s="31" t="s">
        <v>141</v>
      </c>
      <c r="CT45" s="31"/>
      <c r="CU45" s="31" t="s">
        <v>152</v>
      </c>
    </row>
    <row r="46">
      <c r="A46" s="27">
        <v>44.0</v>
      </c>
      <c r="B46" s="28">
        <v>43651.0</v>
      </c>
      <c r="C46" s="29">
        <v>0.5416666666666666</v>
      </c>
      <c r="D46" s="29">
        <v>0.5417013888888889</v>
      </c>
      <c r="E46" s="30">
        <f t="shared" si="1"/>
        <v>0.00003472222222</v>
      </c>
      <c r="F46" s="31" t="b">
        <f t="shared" si="2"/>
        <v>0</v>
      </c>
      <c r="G46" s="31" t="s">
        <v>194</v>
      </c>
      <c r="H46" s="32" t="s">
        <v>195</v>
      </c>
      <c r="I46" s="31" t="s">
        <v>246</v>
      </c>
      <c r="J46" s="31" t="s">
        <v>246</v>
      </c>
      <c r="K46" s="31" t="s">
        <v>247</v>
      </c>
      <c r="L46" s="31" t="s">
        <v>248</v>
      </c>
      <c r="N46" s="47"/>
      <c r="Q46" s="31" t="s">
        <v>249</v>
      </c>
      <c r="R46" s="31" t="s">
        <v>130</v>
      </c>
      <c r="S46" s="31" t="s">
        <v>168</v>
      </c>
      <c r="T46" s="31" t="s">
        <v>250</v>
      </c>
      <c r="U46" s="31" t="s">
        <v>251</v>
      </c>
      <c r="V46" s="31" t="s">
        <v>252</v>
      </c>
      <c r="W46" s="31" t="s">
        <v>135</v>
      </c>
      <c r="Z46" s="35" t="b">
        <v>0</v>
      </c>
      <c r="AA46" s="42"/>
      <c r="AB46" s="42"/>
      <c r="AC46" s="37" t="s">
        <v>199</v>
      </c>
      <c r="AE46" s="31" t="s">
        <v>142</v>
      </c>
      <c r="AF46" s="31" t="s">
        <v>141</v>
      </c>
      <c r="AG46" s="31" t="s">
        <v>141</v>
      </c>
      <c r="AH46" s="31" t="s">
        <v>247</v>
      </c>
      <c r="AJ46" s="38"/>
      <c r="AN46" s="31" t="s">
        <v>250</v>
      </c>
      <c r="AO46" s="31" t="s">
        <v>251</v>
      </c>
      <c r="AP46" s="31" t="s">
        <v>252</v>
      </c>
      <c r="AQ46" s="31" t="s">
        <v>135</v>
      </c>
      <c r="AT46" s="35" t="b">
        <v>0</v>
      </c>
      <c r="AU46" s="36"/>
      <c r="AV46" s="36"/>
      <c r="AW46" s="31" t="s">
        <v>141</v>
      </c>
      <c r="AX46" s="31" t="s">
        <v>141</v>
      </c>
      <c r="AY46" s="39" t="str">
        <f t="shared" si="3"/>
        <v/>
      </c>
      <c r="AZ46" s="40" t="str">
        <f t="shared" si="4"/>
        <v/>
      </c>
      <c r="BA46" s="41" t="s">
        <v>141</v>
      </c>
      <c r="BB46" s="31" t="s">
        <v>141</v>
      </c>
      <c r="BC46" s="50" t="str">
        <f t="shared" si="5"/>
        <v>N/A</v>
      </c>
      <c r="BD46" s="43" t="str">
        <f t="shared" si="6"/>
        <v>N/A</v>
      </c>
      <c r="BE46" s="31" t="s">
        <v>142</v>
      </c>
      <c r="BF46" s="31"/>
      <c r="BG46" s="31" t="s">
        <v>142</v>
      </c>
      <c r="BI46" s="31" t="s">
        <v>141</v>
      </c>
      <c r="BJ46" s="48"/>
      <c r="BK46" s="31" t="s">
        <v>142</v>
      </c>
      <c r="BL46" s="31" t="s">
        <v>141</v>
      </c>
      <c r="BM46" s="31" t="s">
        <v>141</v>
      </c>
      <c r="BN46" s="31" t="s">
        <v>141</v>
      </c>
      <c r="BO46" s="31" t="s">
        <v>141</v>
      </c>
      <c r="BP46" s="31" t="s">
        <v>141</v>
      </c>
      <c r="BQ46" s="31" t="s">
        <v>141</v>
      </c>
      <c r="BR46" s="31" t="s">
        <v>141</v>
      </c>
      <c r="BS46" s="31" t="s">
        <v>141</v>
      </c>
      <c r="BT46" s="31" t="s">
        <v>141</v>
      </c>
      <c r="BU46" s="44">
        <v>0.0</v>
      </c>
      <c r="BV46" s="45"/>
      <c r="BW46" s="36" t="str">
        <f t="shared" si="7"/>
        <v/>
      </c>
      <c r="BY46" s="31" t="s">
        <v>141</v>
      </c>
      <c r="BZ46" s="32" t="s">
        <v>236</v>
      </c>
      <c r="CA46" s="49" t="s">
        <v>237</v>
      </c>
      <c r="CB46" s="32" t="s">
        <v>238</v>
      </c>
      <c r="CC46" s="37" t="s">
        <v>239</v>
      </c>
      <c r="CD46" s="31" t="s">
        <v>204</v>
      </c>
      <c r="CE46" s="31" t="s">
        <v>204</v>
      </c>
      <c r="CF46" s="31"/>
      <c r="CG46" s="31" t="s">
        <v>205</v>
      </c>
      <c r="CH46" s="31" t="s">
        <v>206</v>
      </c>
      <c r="CI46" s="31" t="s">
        <v>142</v>
      </c>
      <c r="CJ46" s="31" t="s">
        <v>142</v>
      </c>
      <c r="CK46" s="31" t="s">
        <v>142</v>
      </c>
      <c r="CL46" s="31" t="s">
        <v>142</v>
      </c>
      <c r="CM46" s="31" t="s">
        <v>141</v>
      </c>
      <c r="CN46" s="31" t="s">
        <v>151</v>
      </c>
      <c r="CO46" s="31" t="s">
        <v>151</v>
      </c>
      <c r="CP46" s="31" t="s">
        <v>142</v>
      </c>
      <c r="CQ46" s="31" t="s">
        <v>142</v>
      </c>
      <c r="CR46" s="31" t="s">
        <v>141</v>
      </c>
      <c r="CS46" s="31" t="s">
        <v>141</v>
      </c>
      <c r="CT46" s="31"/>
      <c r="CU46" s="31" t="s">
        <v>152</v>
      </c>
    </row>
    <row r="47">
      <c r="A47" s="27">
        <v>45.0</v>
      </c>
      <c r="B47" s="28">
        <v>43651.0</v>
      </c>
      <c r="C47" s="29">
        <v>0.5625</v>
      </c>
      <c r="D47" s="29">
        <v>0.5625578703703704</v>
      </c>
      <c r="E47" s="30">
        <f t="shared" si="1"/>
        <v>0.00005787037037</v>
      </c>
      <c r="F47" s="31" t="b">
        <f t="shared" si="2"/>
        <v>0</v>
      </c>
      <c r="G47" s="31" t="s">
        <v>194</v>
      </c>
      <c r="H47" s="32" t="s">
        <v>195</v>
      </c>
      <c r="I47" s="31" t="s">
        <v>246</v>
      </c>
      <c r="J47" s="31" t="s">
        <v>246</v>
      </c>
      <c r="K47" s="31" t="s">
        <v>247</v>
      </c>
      <c r="L47" s="31" t="s">
        <v>248</v>
      </c>
      <c r="N47" s="47"/>
      <c r="Q47" s="31" t="s">
        <v>249</v>
      </c>
      <c r="R47" s="31" t="s">
        <v>130</v>
      </c>
      <c r="S47" s="31" t="s">
        <v>168</v>
      </c>
      <c r="T47" s="31" t="s">
        <v>250</v>
      </c>
      <c r="U47" s="31" t="s">
        <v>251</v>
      </c>
      <c r="V47" s="31" t="s">
        <v>252</v>
      </c>
      <c r="W47" s="31" t="s">
        <v>135</v>
      </c>
      <c r="Z47" s="35" t="b">
        <v>0</v>
      </c>
      <c r="AA47" s="42"/>
      <c r="AB47" s="42"/>
      <c r="AC47" s="37" t="s">
        <v>199</v>
      </c>
      <c r="AE47" s="31" t="s">
        <v>142</v>
      </c>
      <c r="AF47" s="31" t="s">
        <v>141</v>
      </c>
      <c r="AG47" s="31" t="s">
        <v>141</v>
      </c>
      <c r="AH47" s="31" t="s">
        <v>247</v>
      </c>
      <c r="AJ47" s="38"/>
      <c r="AN47" s="31" t="s">
        <v>250</v>
      </c>
      <c r="AO47" s="31" t="s">
        <v>251</v>
      </c>
      <c r="AP47" s="31" t="s">
        <v>252</v>
      </c>
      <c r="AQ47" s="31" t="s">
        <v>135</v>
      </c>
      <c r="AT47" s="35" t="b">
        <v>0</v>
      </c>
      <c r="AU47" s="36"/>
      <c r="AV47" s="36"/>
      <c r="AW47" s="31" t="s">
        <v>141</v>
      </c>
      <c r="AX47" s="31" t="s">
        <v>141</v>
      </c>
      <c r="AY47" s="39" t="str">
        <f t="shared" si="3"/>
        <v/>
      </c>
      <c r="AZ47" s="40" t="str">
        <f t="shared" si="4"/>
        <v/>
      </c>
      <c r="BA47" s="41" t="s">
        <v>141</v>
      </c>
      <c r="BB47" s="31" t="s">
        <v>141</v>
      </c>
      <c r="BC47" s="50" t="str">
        <f t="shared" si="5"/>
        <v>N/A</v>
      </c>
      <c r="BD47" s="43" t="str">
        <f t="shared" si="6"/>
        <v>N/A</v>
      </c>
      <c r="BE47" s="31" t="s">
        <v>142</v>
      </c>
      <c r="BF47" s="31"/>
      <c r="BG47" s="31" t="s">
        <v>142</v>
      </c>
      <c r="BI47" s="31" t="s">
        <v>141</v>
      </c>
      <c r="BJ47" s="48"/>
      <c r="BK47" s="31" t="s">
        <v>142</v>
      </c>
      <c r="BL47" s="31" t="s">
        <v>141</v>
      </c>
      <c r="BM47" s="31" t="s">
        <v>141</v>
      </c>
      <c r="BN47" s="31" t="s">
        <v>141</v>
      </c>
      <c r="BO47" s="31" t="s">
        <v>141</v>
      </c>
      <c r="BP47" s="31" t="s">
        <v>141</v>
      </c>
      <c r="BQ47" s="31" t="s">
        <v>141</v>
      </c>
      <c r="BR47" s="31" t="s">
        <v>141</v>
      </c>
      <c r="BS47" s="31" t="s">
        <v>141</v>
      </c>
      <c r="BT47" s="31" t="s">
        <v>141</v>
      </c>
      <c r="BU47" s="44">
        <v>0.0</v>
      </c>
      <c r="BV47" s="45"/>
      <c r="BW47" s="36" t="str">
        <f t="shared" si="7"/>
        <v/>
      </c>
      <c r="BY47" s="31" t="s">
        <v>141</v>
      </c>
      <c r="BZ47" s="32" t="s">
        <v>236</v>
      </c>
      <c r="CA47" s="49" t="s">
        <v>237</v>
      </c>
      <c r="CB47" s="32" t="s">
        <v>238</v>
      </c>
      <c r="CC47" s="37" t="s">
        <v>239</v>
      </c>
      <c r="CD47" s="31" t="s">
        <v>204</v>
      </c>
      <c r="CE47" s="31" t="s">
        <v>204</v>
      </c>
      <c r="CF47" s="31"/>
      <c r="CG47" s="31" t="s">
        <v>205</v>
      </c>
      <c r="CH47" s="31" t="s">
        <v>206</v>
      </c>
      <c r="CI47" s="31" t="s">
        <v>142</v>
      </c>
      <c r="CJ47" s="31" t="s">
        <v>142</v>
      </c>
      <c r="CK47" s="31" t="s">
        <v>142</v>
      </c>
      <c r="CL47" s="31" t="s">
        <v>142</v>
      </c>
      <c r="CM47" s="31" t="s">
        <v>141</v>
      </c>
      <c r="CN47" s="31" t="s">
        <v>151</v>
      </c>
      <c r="CO47" s="31" t="s">
        <v>151</v>
      </c>
      <c r="CP47" s="31" t="s">
        <v>142</v>
      </c>
      <c r="CQ47" s="31" t="s">
        <v>142</v>
      </c>
      <c r="CR47" s="31" t="s">
        <v>141</v>
      </c>
      <c r="CS47" s="31" t="s">
        <v>141</v>
      </c>
      <c r="CT47" s="31"/>
      <c r="CU47" s="31" t="s">
        <v>152</v>
      </c>
    </row>
    <row r="48">
      <c r="A48" s="27">
        <v>46.0</v>
      </c>
      <c r="B48" s="28">
        <v>43651.0</v>
      </c>
      <c r="C48" s="29">
        <v>0.5833333333333334</v>
      </c>
      <c r="D48" s="29">
        <v>0.5834027777777778</v>
      </c>
      <c r="E48" s="30">
        <f t="shared" si="1"/>
        <v>0.00006944444444</v>
      </c>
      <c r="F48" s="31" t="b">
        <f t="shared" si="2"/>
        <v>0</v>
      </c>
      <c r="G48" s="31" t="s">
        <v>194</v>
      </c>
      <c r="H48" s="32" t="s">
        <v>195</v>
      </c>
      <c r="I48" s="31" t="s">
        <v>246</v>
      </c>
      <c r="J48" s="31" t="s">
        <v>246</v>
      </c>
      <c r="K48" s="31" t="s">
        <v>247</v>
      </c>
      <c r="L48" s="31" t="s">
        <v>253</v>
      </c>
      <c r="N48" s="47"/>
      <c r="Q48" s="31" t="s">
        <v>249</v>
      </c>
      <c r="R48" s="31" t="s">
        <v>130</v>
      </c>
      <c r="S48" s="31" t="s">
        <v>168</v>
      </c>
      <c r="T48" s="31" t="s">
        <v>250</v>
      </c>
      <c r="U48" s="31" t="s">
        <v>251</v>
      </c>
      <c r="V48" s="31" t="s">
        <v>252</v>
      </c>
      <c r="W48" s="31" t="s">
        <v>135</v>
      </c>
      <c r="Z48" s="35" t="b">
        <v>0</v>
      </c>
      <c r="AA48" s="42"/>
      <c r="AB48" s="42"/>
      <c r="AC48" s="37" t="s">
        <v>199</v>
      </c>
      <c r="AE48" s="31" t="s">
        <v>142</v>
      </c>
      <c r="AF48" s="31" t="s">
        <v>141</v>
      </c>
      <c r="AG48" s="31" t="s">
        <v>141</v>
      </c>
      <c r="AH48" s="31" t="s">
        <v>247</v>
      </c>
      <c r="AJ48" s="38"/>
      <c r="AN48" s="31" t="s">
        <v>250</v>
      </c>
      <c r="AO48" s="31" t="s">
        <v>251</v>
      </c>
      <c r="AP48" s="31" t="s">
        <v>252</v>
      </c>
      <c r="AQ48" s="31" t="s">
        <v>135</v>
      </c>
      <c r="AT48" s="35" t="b">
        <v>0</v>
      </c>
      <c r="AU48" s="36"/>
      <c r="AV48" s="36"/>
      <c r="AW48" s="31" t="s">
        <v>141</v>
      </c>
      <c r="AX48" s="31" t="s">
        <v>141</v>
      </c>
      <c r="AY48" s="39" t="str">
        <f t="shared" si="3"/>
        <v/>
      </c>
      <c r="AZ48" s="40" t="str">
        <f t="shared" si="4"/>
        <v/>
      </c>
      <c r="BA48" s="41" t="s">
        <v>141</v>
      </c>
      <c r="BB48" s="31" t="s">
        <v>141</v>
      </c>
      <c r="BC48" s="50" t="str">
        <f t="shared" si="5"/>
        <v>N/A</v>
      </c>
      <c r="BD48" s="43" t="str">
        <f t="shared" si="6"/>
        <v>N/A</v>
      </c>
      <c r="BE48" s="31" t="s">
        <v>142</v>
      </c>
      <c r="BF48" s="31"/>
      <c r="BG48" s="31" t="s">
        <v>142</v>
      </c>
      <c r="BI48" s="31" t="s">
        <v>141</v>
      </c>
      <c r="BJ48" s="48"/>
      <c r="BK48" s="31" t="s">
        <v>142</v>
      </c>
      <c r="BL48" s="31" t="s">
        <v>141</v>
      </c>
      <c r="BM48" s="31" t="s">
        <v>141</v>
      </c>
      <c r="BN48" s="31" t="s">
        <v>141</v>
      </c>
      <c r="BO48" s="31" t="s">
        <v>141</v>
      </c>
      <c r="BP48" s="31" t="s">
        <v>141</v>
      </c>
      <c r="BQ48" s="31" t="s">
        <v>141</v>
      </c>
      <c r="BR48" s="31" t="s">
        <v>141</v>
      </c>
      <c r="BS48" s="31" t="s">
        <v>141</v>
      </c>
      <c r="BT48" s="31" t="s">
        <v>141</v>
      </c>
      <c r="BU48" s="44">
        <v>0.0</v>
      </c>
      <c r="BV48" s="45"/>
      <c r="BW48" s="36" t="str">
        <f t="shared" si="7"/>
        <v/>
      </c>
      <c r="BY48" s="31" t="s">
        <v>141</v>
      </c>
      <c r="BZ48" s="32" t="s">
        <v>236</v>
      </c>
      <c r="CA48" s="49" t="s">
        <v>237</v>
      </c>
      <c r="CB48" s="32" t="s">
        <v>238</v>
      </c>
      <c r="CC48" s="37" t="s">
        <v>239</v>
      </c>
      <c r="CD48" s="31" t="s">
        <v>204</v>
      </c>
      <c r="CE48" s="31" t="s">
        <v>204</v>
      </c>
      <c r="CF48" s="31"/>
      <c r="CG48" s="31" t="s">
        <v>205</v>
      </c>
      <c r="CH48" s="31" t="s">
        <v>206</v>
      </c>
      <c r="CI48" s="31" t="s">
        <v>142</v>
      </c>
      <c r="CJ48" s="31" t="s">
        <v>142</v>
      </c>
      <c r="CK48" s="31" t="s">
        <v>142</v>
      </c>
      <c r="CL48" s="31" t="s">
        <v>142</v>
      </c>
      <c r="CM48" s="31" t="s">
        <v>141</v>
      </c>
      <c r="CN48" s="31" t="s">
        <v>151</v>
      </c>
      <c r="CO48" s="31" t="s">
        <v>151</v>
      </c>
      <c r="CP48" s="31" t="s">
        <v>142</v>
      </c>
      <c r="CQ48" s="31" t="s">
        <v>142</v>
      </c>
      <c r="CR48" s="31" t="s">
        <v>141</v>
      </c>
      <c r="CS48" s="31" t="s">
        <v>141</v>
      </c>
      <c r="CT48" s="31"/>
      <c r="CU48" s="31" t="s">
        <v>152</v>
      </c>
    </row>
    <row r="49">
      <c r="A49" s="27">
        <v>47.0</v>
      </c>
      <c r="B49" s="28">
        <v>43653.0</v>
      </c>
      <c r="C49" s="29">
        <v>0.4583333333333333</v>
      </c>
      <c r="D49" s="29">
        <v>0.45837962962962964</v>
      </c>
      <c r="E49" s="30">
        <f t="shared" si="1"/>
        <v>0.0000462962963</v>
      </c>
      <c r="F49" s="31" t="b">
        <f t="shared" si="2"/>
        <v>0</v>
      </c>
      <c r="G49" s="31" t="s">
        <v>194</v>
      </c>
      <c r="H49" s="32" t="s">
        <v>195</v>
      </c>
      <c r="I49" s="31" t="s">
        <v>246</v>
      </c>
      <c r="J49" s="31" t="s">
        <v>246</v>
      </c>
      <c r="K49" s="31" t="s">
        <v>247</v>
      </c>
      <c r="L49" s="31" t="s">
        <v>253</v>
      </c>
      <c r="N49" s="47"/>
      <c r="Q49" s="31" t="s">
        <v>249</v>
      </c>
      <c r="R49" s="31" t="s">
        <v>130</v>
      </c>
      <c r="S49" s="31" t="s">
        <v>168</v>
      </c>
      <c r="T49" s="31" t="s">
        <v>250</v>
      </c>
      <c r="U49" s="31" t="s">
        <v>251</v>
      </c>
      <c r="V49" s="31" t="s">
        <v>252</v>
      </c>
      <c r="W49" s="31" t="s">
        <v>135</v>
      </c>
      <c r="Z49" s="35" t="b">
        <v>0</v>
      </c>
      <c r="AA49" s="42"/>
      <c r="AB49" s="42"/>
      <c r="AC49" s="37" t="s">
        <v>199</v>
      </c>
      <c r="AE49" s="31" t="s">
        <v>142</v>
      </c>
      <c r="AF49" s="31" t="s">
        <v>141</v>
      </c>
      <c r="AG49" s="31" t="s">
        <v>141</v>
      </c>
      <c r="AH49" s="31" t="s">
        <v>247</v>
      </c>
      <c r="AJ49" s="38"/>
      <c r="AN49" s="31" t="s">
        <v>250</v>
      </c>
      <c r="AO49" s="31" t="s">
        <v>251</v>
      </c>
      <c r="AP49" s="31" t="s">
        <v>252</v>
      </c>
      <c r="AQ49" s="31" t="s">
        <v>135</v>
      </c>
      <c r="AT49" s="35" t="b">
        <v>0</v>
      </c>
      <c r="AU49" s="36"/>
      <c r="AV49" s="36"/>
      <c r="AW49" s="31" t="s">
        <v>141</v>
      </c>
      <c r="AX49" s="31" t="s">
        <v>141</v>
      </c>
      <c r="AY49" s="39" t="str">
        <f t="shared" si="3"/>
        <v/>
      </c>
      <c r="AZ49" s="40" t="str">
        <f t="shared" si="4"/>
        <v/>
      </c>
      <c r="BA49" s="41" t="s">
        <v>141</v>
      </c>
      <c r="BB49" s="31" t="s">
        <v>141</v>
      </c>
      <c r="BC49" s="50" t="str">
        <f t="shared" si="5"/>
        <v>N/A</v>
      </c>
      <c r="BD49" s="43" t="str">
        <f t="shared" si="6"/>
        <v>N/A</v>
      </c>
      <c r="BE49" s="31" t="s">
        <v>142</v>
      </c>
      <c r="BF49" s="31"/>
      <c r="BG49" s="31" t="s">
        <v>142</v>
      </c>
      <c r="BI49" s="31" t="s">
        <v>141</v>
      </c>
      <c r="BJ49" s="48"/>
      <c r="BK49" s="31" t="s">
        <v>142</v>
      </c>
      <c r="BL49" s="31" t="s">
        <v>141</v>
      </c>
      <c r="BM49" s="31" t="s">
        <v>141</v>
      </c>
      <c r="BN49" s="31" t="s">
        <v>141</v>
      </c>
      <c r="BO49" s="31" t="s">
        <v>141</v>
      </c>
      <c r="BP49" s="31" t="s">
        <v>141</v>
      </c>
      <c r="BQ49" s="31" t="s">
        <v>141</v>
      </c>
      <c r="BR49" s="31" t="s">
        <v>141</v>
      </c>
      <c r="BS49" s="31" t="s">
        <v>141</v>
      </c>
      <c r="BT49" s="31" t="s">
        <v>141</v>
      </c>
      <c r="BU49" s="44">
        <v>0.0</v>
      </c>
      <c r="BV49" s="45"/>
      <c r="BW49" s="36" t="str">
        <f t="shared" si="7"/>
        <v/>
      </c>
      <c r="BY49" s="31" t="s">
        <v>141</v>
      </c>
      <c r="BZ49" s="32" t="s">
        <v>236</v>
      </c>
      <c r="CA49" s="49" t="s">
        <v>237</v>
      </c>
      <c r="CB49" s="32" t="s">
        <v>238</v>
      </c>
      <c r="CC49" s="37" t="s">
        <v>239</v>
      </c>
      <c r="CD49" s="31" t="s">
        <v>204</v>
      </c>
      <c r="CE49" s="31" t="s">
        <v>204</v>
      </c>
      <c r="CF49" s="31"/>
      <c r="CG49" s="31" t="s">
        <v>205</v>
      </c>
      <c r="CH49" s="31" t="s">
        <v>206</v>
      </c>
      <c r="CI49" s="31" t="s">
        <v>142</v>
      </c>
      <c r="CJ49" s="31" t="s">
        <v>142</v>
      </c>
      <c r="CK49" s="31" t="s">
        <v>142</v>
      </c>
      <c r="CL49" s="31" t="s">
        <v>142</v>
      </c>
      <c r="CM49" s="31" t="s">
        <v>141</v>
      </c>
      <c r="CN49" s="31" t="s">
        <v>151</v>
      </c>
      <c r="CO49" s="31" t="s">
        <v>151</v>
      </c>
      <c r="CP49" s="31" t="s">
        <v>142</v>
      </c>
      <c r="CQ49" s="31" t="s">
        <v>142</v>
      </c>
      <c r="CR49" s="31" t="s">
        <v>141</v>
      </c>
      <c r="CS49" s="31" t="s">
        <v>141</v>
      </c>
      <c r="CT49" s="31"/>
      <c r="CU49" s="31" t="s">
        <v>152</v>
      </c>
    </row>
    <row r="50">
      <c r="A50" s="27">
        <v>48.0</v>
      </c>
      <c r="B50" s="28">
        <v>43653.0</v>
      </c>
      <c r="C50" s="29">
        <v>0.5</v>
      </c>
      <c r="D50" s="29">
        <v>0.500636574074074</v>
      </c>
      <c r="E50" s="30">
        <f t="shared" si="1"/>
        <v>0.0006365740741</v>
      </c>
      <c r="F50" s="31" t="b">
        <f t="shared" si="2"/>
        <v>1</v>
      </c>
      <c r="G50" s="31" t="s">
        <v>194</v>
      </c>
      <c r="H50" s="32" t="s">
        <v>195</v>
      </c>
      <c r="I50" s="31" t="s">
        <v>246</v>
      </c>
      <c r="J50" s="31" t="s">
        <v>246</v>
      </c>
      <c r="K50" s="31" t="s">
        <v>247</v>
      </c>
      <c r="L50" s="31" t="s">
        <v>253</v>
      </c>
      <c r="N50" s="47"/>
      <c r="Q50" s="31" t="s">
        <v>249</v>
      </c>
      <c r="R50" s="31" t="s">
        <v>130</v>
      </c>
      <c r="S50" s="31" t="s">
        <v>168</v>
      </c>
      <c r="T50" s="31" t="s">
        <v>250</v>
      </c>
      <c r="U50" s="31" t="s">
        <v>251</v>
      </c>
      <c r="V50" s="31" t="s">
        <v>252</v>
      </c>
      <c r="W50" s="31" t="s">
        <v>135</v>
      </c>
      <c r="Z50" s="35" t="b">
        <v>0</v>
      </c>
      <c r="AA50" s="42"/>
      <c r="AB50" s="42"/>
      <c r="AC50" s="37" t="s">
        <v>199</v>
      </c>
      <c r="AE50" s="31" t="s">
        <v>142</v>
      </c>
      <c r="AF50" s="31" t="s">
        <v>141</v>
      </c>
      <c r="AG50" s="31" t="s">
        <v>141</v>
      </c>
      <c r="AH50" s="31" t="s">
        <v>247</v>
      </c>
      <c r="AJ50" s="38"/>
      <c r="AN50" s="31" t="s">
        <v>250</v>
      </c>
      <c r="AO50" s="31" t="s">
        <v>251</v>
      </c>
      <c r="AP50" s="31" t="s">
        <v>252</v>
      </c>
      <c r="AQ50" s="31" t="s">
        <v>135</v>
      </c>
      <c r="AT50" s="35" t="b">
        <v>0</v>
      </c>
      <c r="AU50" s="36"/>
      <c r="AV50" s="36"/>
      <c r="AW50" s="31" t="s">
        <v>141</v>
      </c>
      <c r="AX50" s="31" t="s">
        <v>141</v>
      </c>
      <c r="AY50" s="39" t="str">
        <f t="shared" si="3"/>
        <v/>
      </c>
      <c r="AZ50" s="40" t="str">
        <f t="shared" si="4"/>
        <v/>
      </c>
      <c r="BA50" s="41" t="s">
        <v>141</v>
      </c>
      <c r="BB50" s="31" t="s">
        <v>141</v>
      </c>
      <c r="BC50" s="50" t="str">
        <f t="shared" si="5"/>
        <v>N/A</v>
      </c>
      <c r="BD50" s="43" t="str">
        <f t="shared" si="6"/>
        <v>N/A</v>
      </c>
      <c r="BE50" s="31" t="s">
        <v>142</v>
      </c>
      <c r="BF50" s="31"/>
      <c r="BG50" s="31" t="s">
        <v>142</v>
      </c>
      <c r="BI50" s="31" t="s">
        <v>141</v>
      </c>
      <c r="BJ50" s="48"/>
      <c r="BK50" s="31" t="s">
        <v>142</v>
      </c>
      <c r="BL50" s="31" t="s">
        <v>141</v>
      </c>
      <c r="BM50" s="31" t="s">
        <v>141</v>
      </c>
      <c r="BN50" s="31" t="s">
        <v>141</v>
      </c>
      <c r="BO50" s="31" t="s">
        <v>141</v>
      </c>
      <c r="BP50" s="31" t="s">
        <v>141</v>
      </c>
      <c r="BQ50" s="31" t="s">
        <v>141</v>
      </c>
      <c r="BR50" s="31" t="s">
        <v>141</v>
      </c>
      <c r="BS50" s="31" t="s">
        <v>141</v>
      </c>
      <c r="BT50" s="31" t="s">
        <v>141</v>
      </c>
      <c r="BU50" s="44">
        <v>0.0</v>
      </c>
      <c r="BV50" s="45"/>
      <c r="BW50" s="36" t="str">
        <f t="shared" si="7"/>
        <v/>
      </c>
      <c r="BY50" s="31" t="s">
        <v>141</v>
      </c>
      <c r="BZ50" s="32" t="s">
        <v>236</v>
      </c>
      <c r="CA50" s="49" t="s">
        <v>237</v>
      </c>
      <c r="CB50" s="32" t="s">
        <v>238</v>
      </c>
      <c r="CC50" s="37" t="s">
        <v>239</v>
      </c>
      <c r="CD50" s="31" t="s">
        <v>204</v>
      </c>
      <c r="CE50" s="31" t="s">
        <v>204</v>
      </c>
      <c r="CF50" s="31"/>
      <c r="CG50" s="31" t="s">
        <v>205</v>
      </c>
      <c r="CH50" s="31" t="s">
        <v>206</v>
      </c>
      <c r="CI50" s="31" t="s">
        <v>142</v>
      </c>
      <c r="CJ50" s="31" t="s">
        <v>142</v>
      </c>
      <c r="CK50" s="31" t="s">
        <v>142</v>
      </c>
      <c r="CL50" s="31" t="s">
        <v>142</v>
      </c>
      <c r="CM50" s="31" t="s">
        <v>141</v>
      </c>
      <c r="CN50" s="31" t="s">
        <v>151</v>
      </c>
      <c r="CO50" s="31" t="s">
        <v>151</v>
      </c>
      <c r="CP50" s="31" t="s">
        <v>142</v>
      </c>
      <c r="CQ50" s="31" t="s">
        <v>142</v>
      </c>
      <c r="CR50" s="31" t="s">
        <v>141</v>
      </c>
      <c r="CS50" s="31" t="s">
        <v>141</v>
      </c>
      <c r="CT50" s="31"/>
      <c r="CU50" s="31" t="s">
        <v>152</v>
      </c>
    </row>
    <row r="51">
      <c r="A51" s="27">
        <v>49.0</v>
      </c>
      <c r="B51" s="28">
        <v>43653.0</v>
      </c>
      <c r="C51" s="29">
        <v>0.5416666666666666</v>
      </c>
      <c r="D51" s="29">
        <v>0.5426504629629629</v>
      </c>
      <c r="E51" s="30">
        <f t="shared" si="1"/>
        <v>0.0009837962963</v>
      </c>
      <c r="F51" s="31" t="b">
        <f t="shared" si="2"/>
        <v>1</v>
      </c>
      <c r="G51" s="31" t="s">
        <v>194</v>
      </c>
      <c r="H51" s="32" t="s">
        <v>195</v>
      </c>
      <c r="I51" s="31" t="s">
        <v>246</v>
      </c>
      <c r="J51" s="31" t="s">
        <v>246</v>
      </c>
      <c r="K51" s="31" t="s">
        <v>247</v>
      </c>
      <c r="L51" s="31" t="s">
        <v>253</v>
      </c>
      <c r="N51" s="47"/>
      <c r="Q51" s="31" t="s">
        <v>249</v>
      </c>
      <c r="R51" s="31" t="s">
        <v>130</v>
      </c>
      <c r="S51" s="31" t="s">
        <v>168</v>
      </c>
      <c r="T51" s="31" t="s">
        <v>250</v>
      </c>
      <c r="U51" s="31" t="s">
        <v>251</v>
      </c>
      <c r="V51" s="31" t="s">
        <v>252</v>
      </c>
      <c r="W51" s="31" t="s">
        <v>135</v>
      </c>
      <c r="Z51" s="35" t="b">
        <v>0</v>
      </c>
      <c r="AA51" s="42"/>
      <c r="AB51" s="42"/>
      <c r="AC51" s="37" t="s">
        <v>199</v>
      </c>
      <c r="AE51" s="31" t="s">
        <v>142</v>
      </c>
      <c r="AF51" s="31" t="s">
        <v>141</v>
      </c>
      <c r="AG51" s="31" t="s">
        <v>141</v>
      </c>
      <c r="AH51" s="31" t="s">
        <v>247</v>
      </c>
      <c r="AJ51" s="38"/>
      <c r="AN51" s="31" t="s">
        <v>250</v>
      </c>
      <c r="AO51" s="31" t="s">
        <v>251</v>
      </c>
      <c r="AP51" s="31" t="s">
        <v>252</v>
      </c>
      <c r="AQ51" s="31" t="s">
        <v>135</v>
      </c>
      <c r="AT51" s="35" t="b">
        <v>0</v>
      </c>
      <c r="AU51" s="36"/>
      <c r="AV51" s="36"/>
      <c r="AW51" s="31" t="s">
        <v>141</v>
      </c>
      <c r="AX51" s="31" t="s">
        <v>141</v>
      </c>
      <c r="AY51" s="39" t="str">
        <f t="shared" si="3"/>
        <v/>
      </c>
      <c r="AZ51" s="40" t="str">
        <f t="shared" si="4"/>
        <v/>
      </c>
      <c r="BA51" s="41" t="s">
        <v>141</v>
      </c>
      <c r="BB51" s="31" t="s">
        <v>141</v>
      </c>
      <c r="BC51" s="50" t="str">
        <f t="shared" si="5"/>
        <v>N/A</v>
      </c>
      <c r="BD51" s="43" t="str">
        <f t="shared" si="6"/>
        <v>N/A</v>
      </c>
      <c r="BE51" s="31" t="s">
        <v>142</v>
      </c>
      <c r="BF51" s="31"/>
      <c r="BG51" s="31" t="s">
        <v>142</v>
      </c>
      <c r="BI51" s="31" t="s">
        <v>141</v>
      </c>
      <c r="BJ51" s="48"/>
      <c r="BK51" s="31" t="s">
        <v>142</v>
      </c>
      <c r="BL51" s="31" t="s">
        <v>141</v>
      </c>
      <c r="BM51" s="31" t="s">
        <v>141</v>
      </c>
      <c r="BN51" s="31" t="s">
        <v>141</v>
      </c>
      <c r="BO51" s="31" t="s">
        <v>141</v>
      </c>
      <c r="BP51" s="31" t="s">
        <v>141</v>
      </c>
      <c r="BQ51" s="31" t="s">
        <v>141</v>
      </c>
      <c r="BR51" s="31" t="s">
        <v>141</v>
      </c>
      <c r="BS51" s="31" t="s">
        <v>141</v>
      </c>
      <c r="BT51" s="31" t="s">
        <v>141</v>
      </c>
      <c r="BU51" s="44">
        <v>0.0</v>
      </c>
      <c r="BV51" s="45"/>
      <c r="BW51" s="36" t="str">
        <f t="shared" si="7"/>
        <v/>
      </c>
      <c r="BY51" s="31" t="s">
        <v>141</v>
      </c>
      <c r="BZ51" s="32" t="s">
        <v>236</v>
      </c>
      <c r="CA51" s="49" t="s">
        <v>237</v>
      </c>
      <c r="CB51" s="32" t="s">
        <v>238</v>
      </c>
      <c r="CC51" s="37" t="s">
        <v>239</v>
      </c>
      <c r="CD51" s="31" t="s">
        <v>204</v>
      </c>
      <c r="CE51" s="31" t="s">
        <v>204</v>
      </c>
      <c r="CF51" s="31"/>
      <c r="CG51" s="31" t="s">
        <v>205</v>
      </c>
      <c r="CH51" s="31" t="s">
        <v>206</v>
      </c>
      <c r="CI51" s="31" t="s">
        <v>142</v>
      </c>
      <c r="CJ51" s="31" t="s">
        <v>142</v>
      </c>
      <c r="CK51" s="31" t="s">
        <v>142</v>
      </c>
      <c r="CL51" s="31" t="s">
        <v>142</v>
      </c>
      <c r="CM51" s="31" t="s">
        <v>141</v>
      </c>
      <c r="CN51" s="31" t="s">
        <v>151</v>
      </c>
      <c r="CO51" s="31" t="s">
        <v>151</v>
      </c>
      <c r="CP51" s="31" t="s">
        <v>142</v>
      </c>
      <c r="CQ51" s="31" t="s">
        <v>142</v>
      </c>
      <c r="CR51" s="31" t="s">
        <v>141</v>
      </c>
      <c r="CS51" s="31" t="s">
        <v>141</v>
      </c>
      <c r="CT51" s="31"/>
      <c r="CU51" s="31" t="s">
        <v>152</v>
      </c>
    </row>
    <row r="52">
      <c r="A52" s="27">
        <v>50.0</v>
      </c>
      <c r="B52" s="28">
        <v>43653.0</v>
      </c>
      <c r="C52" s="29">
        <v>0.5833333333333334</v>
      </c>
      <c r="D52" s="29">
        <v>0.5847222222222223</v>
      </c>
      <c r="E52" s="30">
        <f t="shared" si="1"/>
        <v>0.001388888889</v>
      </c>
      <c r="F52" s="31" t="b">
        <f t="shared" si="2"/>
        <v>1</v>
      </c>
      <c r="G52" s="31" t="s">
        <v>122</v>
      </c>
      <c r="H52" s="32" t="s">
        <v>195</v>
      </c>
      <c r="I52" s="31" t="s">
        <v>246</v>
      </c>
      <c r="J52" s="31" t="s">
        <v>246</v>
      </c>
      <c r="K52" s="31" t="s">
        <v>247</v>
      </c>
      <c r="L52" s="31" t="s">
        <v>254</v>
      </c>
      <c r="N52" s="47"/>
      <c r="Q52" s="31" t="s">
        <v>249</v>
      </c>
      <c r="R52" s="31" t="s">
        <v>130</v>
      </c>
      <c r="S52" s="31" t="s">
        <v>168</v>
      </c>
      <c r="T52" s="31" t="s">
        <v>250</v>
      </c>
      <c r="U52" s="31" t="s">
        <v>251</v>
      </c>
      <c r="V52" s="31" t="s">
        <v>252</v>
      </c>
      <c r="W52" s="31" t="s">
        <v>135</v>
      </c>
      <c r="Z52" s="35" t="b">
        <v>0</v>
      </c>
      <c r="AA52" s="42"/>
      <c r="AB52" s="42"/>
      <c r="AC52" s="32" t="s">
        <v>255</v>
      </c>
      <c r="AE52" s="31" t="s">
        <v>224</v>
      </c>
      <c r="AF52" s="31" t="s">
        <v>141</v>
      </c>
      <c r="AG52" s="31" t="s">
        <v>225</v>
      </c>
      <c r="AH52" s="31" t="s">
        <v>247</v>
      </c>
      <c r="AJ52" s="38"/>
      <c r="AN52" s="31" t="s">
        <v>250</v>
      </c>
      <c r="AO52" s="31" t="s">
        <v>251</v>
      </c>
      <c r="AP52" s="31" t="s">
        <v>252</v>
      </c>
      <c r="AQ52" s="31" t="s">
        <v>135</v>
      </c>
      <c r="AT52" s="35" t="b">
        <v>0</v>
      </c>
      <c r="AU52" s="36"/>
      <c r="AV52" s="36"/>
      <c r="AW52" s="31" t="s">
        <v>141</v>
      </c>
      <c r="AX52" s="31" t="s">
        <v>141</v>
      </c>
      <c r="AY52" s="39" t="str">
        <f t="shared" si="3"/>
        <v/>
      </c>
      <c r="AZ52" s="40" t="str">
        <f t="shared" si="4"/>
        <v/>
      </c>
      <c r="BA52" s="41" t="s">
        <v>141</v>
      </c>
      <c r="BB52" s="31" t="s">
        <v>141</v>
      </c>
      <c r="BC52" s="50" t="str">
        <f t="shared" si="5"/>
        <v>N/A</v>
      </c>
      <c r="BD52" s="43" t="str">
        <f t="shared" si="6"/>
        <v>N/A</v>
      </c>
      <c r="BE52" s="31" t="s">
        <v>142</v>
      </c>
      <c r="BF52" s="31"/>
      <c r="BG52" s="31" t="s">
        <v>142</v>
      </c>
      <c r="BI52" s="31" t="s">
        <v>141</v>
      </c>
      <c r="BJ52" s="48"/>
      <c r="BK52" s="31" t="s">
        <v>142</v>
      </c>
      <c r="BL52" s="31" t="s">
        <v>141</v>
      </c>
      <c r="BM52" s="31" t="s">
        <v>141</v>
      </c>
      <c r="BN52" s="31" t="s">
        <v>141</v>
      </c>
      <c r="BO52" s="31" t="s">
        <v>141</v>
      </c>
      <c r="BP52" s="31" t="s">
        <v>141</v>
      </c>
      <c r="BQ52" s="31" t="s">
        <v>141</v>
      </c>
      <c r="BR52" s="31" t="s">
        <v>141</v>
      </c>
      <c r="BS52" s="31" t="s">
        <v>141</v>
      </c>
      <c r="BT52" s="31" t="s">
        <v>141</v>
      </c>
      <c r="BU52" s="44">
        <v>0.0</v>
      </c>
      <c r="BV52" s="45"/>
      <c r="BW52" s="36" t="str">
        <f t="shared" si="7"/>
        <v/>
      </c>
      <c r="BY52" s="31" t="s">
        <v>141</v>
      </c>
      <c r="BZ52" s="32" t="s">
        <v>236</v>
      </c>
      <c r="CA52" s="49" t="s">
        <v>237</v>
      </c>
      <c r="CB52" s="32" t="s">
        <v>238</v>
      </c>
      <c r="CC52" s="37" t="s">
        <v>239</v>
      </c>
      <c r="CD52" s="31" t="s">
        <v>204</v>
      </c>
      <c r="CE52" s="31" t="s">
        <v>204</v>
      </c>
      <c r="CF52" s="31"/>
      <c r="CG52" s="31" t="s">
        <v>205</v>
      </c>
      <c r="CH52" s="31" t="s">
        <v>206</v>
      </c>
      <c r="CI52" s="31" t="s">
        <v>142</v>
      </c>
      <c r="CJ52" s="31" t="s">
        <v>142</v>
      </c>
      <c r="CK52" s="31" t="s">
        <v>142</v>
      </c>
      <c r="CL52" s="31" t="s">
        <v>142</v>
      </c>
      <c r="CM52" s="31" t="s">
        <v>141</v>
      </c>
      <c r="CN52" s="31" t="s">
        <v>151</v>
      </c>
      <c r="CO52" s="31" t="s">
        <v>151</v>
      </c>
      <c r="CP52" s="31" t="s">
        <v>142</v>
      </c>
      <c r="CQ52" s="31" t="s">
        <v>142</v>
      </c>
      <c r="CR52" s="31" t="s">
        <v>141</v>
      </c>
      <c r="CS52" s="31" t="s">
        <v>141</v>
      </c>
      <c r="CT52" s="31"/>
      <c r="CU52" s="31" t="s">
        <v>152</v>
      </c>
      <c r="DB52" s="31"/>
      <c r="DH52" s="31" t="s">
        <v>256</v>
      </c>
    </row>
    <row r="53">
      <c r="A53" s="27">
        <v>51.0</v>
      </c>
      <c r="B53" s="28">
        <v>43653.0</v>
      </c>
      <c r="C53" s="29">
        <v>0.625</v>
      </c>
      <c r="D53" s="29">
        <v>0.6263888888888889</v>
      </c>
      <c r="E53" s="30">
        <f t="shared" si="1"/>
        <v>0.001388888889</v>
      </c>
      <c r="F53" s="31" t="b">
        <f t="shared" si="2"/>
        <v>1</v>
      </c>
      <c r="G53" s="31" t="s">
        <v>122</v>
      </c>
      <c r="H53" s="32" t="s">
        <v>195</v>
      </c>
      <c r="I53" s="31" t="s">
        <v>246</v>
      </c>
      <c r="J53" s="31" t="s">
        <v>246</v>
      </c>
      <c r="K53" s="31" t="s">
        <v>247</v>
      </c>
      <c r="L53" s="31" t="s">
        <v>254</v>
      </c>
      <c r="N53" s="47"/>
      <c r="Q53" s="31" t="s">
        <v>249</v>
      </c>
      <c r="R53" s="31" t="s">
        <v>130</v>
      </c>
      <c r="S53" s="31" t="s">
        <v>168</v>
      </c>
      <c r="T53" s="31" t="s">
        <v>250</v>
      </c>
      <c r="U53" s="31" t="s">
        <v>251</v>
      </c>
      <c r="V53" s="31" t="s">
        <v>252</v>
      </c>
      <c r="W53" s="31" t="s">
        <v>135</v>
      </c>
      <c r="Z53" s="35" t="b">
        <v>0</v>
      </c>
      <c r="AA53" s="42"/>
      <c r="AB53" s="42"/>
      <c r="AC53" s="32" t="s">
        <v>255</v>
      </c>
      <c r="AE53" s="31" t="s">
        <v>224</v>
      </c>
      <c r="AF53" s="31" t="s">
        <v>141</v>
      </c>
      <c r="AG53" s="31" t="s">
        <v>225</v>
      </c>
      <c r="AH53" s="31" t="s">
        <v>247</v>
      </c>
      <c r="AJ53" s="38"/>
      <c r="AN53" s="31" t="s">
        <v>250</v>
      </c>
      <c r="AO53" s="31" t="s">
        <v>251</v>
      </c>
      <c r="AP53" s="31" t="s">
        <v>252</v>
      </c>
      <c r="AQ53" s="31" t="s">
        <v>135</v>
      </c>
      <c r="AT53" s="35" t="b">
        <v>0</v>
      </c>
      <c r="AU53" s="36"/>
      <c r="AV53" s="36"/>
      <c r="AW53" s="31" t="s">
        <v>141</v>
      </c>
      <c r="AX53" s="31" t="s">
        <v>141</v>
      </c>
      <c r="AY53" s="39" t="str">
        <f t="shared" si="3"/>
        <v/>
      </c>
      <c r="AZ53" s="40" t="str">
        <f t="shared" si="4"/>
        <v/>
      </c>
      <c r="BA53" s="41" t="s">
        <v>141</v>
      </c>
      <c r="BB53" s="31" t="s">
        <v>141</v>
      </c>
      <c r="BC53" s="50" t="str">
        <f t="shared" si="5"/>
        <v>N/A</v>
      </c>
      <c r="BD53" s="43" t="str">
        <f t="shared" si="6"/>
        <v>N/A</v>
      </c>
      <c r="BE53" s="31" t="s">
        <v>142</v>
      </c>
      <c r="BF53" s="31"/>
      <c r="BG53" s="31" t="s">
        <v>142</v>
      </c>
      <c r="BI53" s="31" t="s">
        <v>141</v>
      </c>
      <c r="BJ53" s="48"/>
      <c r="BK53" s="31" t="s">
        <v>142</v>
      </c>
      <c r="BL53" s="31" t="s">
        <v>141</v>
      </c>
      <c r="BM53" s="31" t="s">
        <v>141</v>
      </c>
      <c r="BN53" s="31" t="s">
        <v>141</v>
      </c>
      <c r="BO53" s="31" t="s">
        <v>141</v>
      </c>
      <c r="BP53" s="31" t="s">
        <v>141</v>
      </c>
      <c r="BQ53" s="31" t="s">
        <v>141</v>
      </c>
      <c r="BR53" s="31" t="s">
        <v>141</v>
      </c>
      <c r="BS53" s="31" t="s">
        <v>141</v>
      </c>
      <c r="BT53" s="31" t="s">
        <v>141</v>
      </c>
      <c r="BU53" s="44">
        <v>0.0</v>
      </c>
      <c r="BV53" s="45"/>
      <c r="BW53" s="36" t="str">
        <f t="shared" si="7"/>
        <v/>
      </c>
      <c r="BY53" s="31" t="s">
        <v>141</v>
      </c>
      <c r="BZ53" s="32" t="s">
        <v>236</v>
      </c>
      <c r="CA53" s="49" t="s">
        <v>237</v>
      </c>
      <c r="CB53" s="32" t="s">
        <v>238</v>
      </c>
      <c r="CC53" s="37" t="s">
        <v>239</v>
      </c>
      <c r="CD53" s="31" t="s">
        <v>204</v>
      </c>
      <c r="CE53" s="31" t="s">
        <v>204</v>
      </c>
      <c r="CF53" s="31"/>
      <c r="CG53" s="31" t="s">
        <v>205</v>
      </c>
      <c r="CH53" s="31" t="s">
        <v>206</v>
      </c>
      <c r="CI53" s="31" t="s">
        <v>142</v>
      </c>
      <c r="CJ53" s="31" t="s">
        <v>142</v>
      </c>
      <c r="CK53" s="31" t="s">
        <v>142</v>
      </c>
      <c r="CL53" s="31" t="s">
        <v>142</v>
      </c>
      <c r="CM53" s="31" t="s">
        <v>141</v>
      </c>
      <c r="CN53" s="31" t="s">
        <v>151</v>
      </c>
      <c r="CO53" s="31" t="s">
        <v>151</v>
      </c>
      <c r="CP53" s="31" t="s">
        <v>142</v>
      </c>
      <c r="CQ53" s="31" t="s">
        <v>142</v>
      </c>
      <c r="CR53" s="31" t="s">
        <v>141</v>
      </c>
      <c r="CS53" s="31" t="s">
        <v>141</v>
      </c>
      <c r="CT53" s="31"/>
      <c r="CU53" s="31" t="s">
        <v>152</v>
      </c>
      <c r="DB53" s="31"/>
      <c r="DH53" s="31" t="s">
        <v>257</v>
      </c>
    </row>
    <row r="54">
      <c r="A54" s="27">
        <v>52.0</v>
      </c>
      <c r="B54" s="28">
        <v>43663.0</v>
      </c>
      <c r="C54" s="29">
        <v>0.6666666666666666</v>
      </c>
      <c r="D54" s="29">
        <v>0.6666782407407408</v>
      </c>
      <c r="E54" s="30">
        <f t="shared" si="1"/>
        <v>0.00001157407407</v>
      </c>
      <c r="F54" s="31" t="b">
        <f t="shared" si="2"/>
        <v>0</v>
      </c>
      <c r="G54" s="31" t="s">
        <v>194</v>
      </c>
      <c r="H54" s="32" t="s">
        <v>195</v>
      </c>
      <c r="I54" s="31" t="s">
        <v>142</v>
      </c>
      <c r="J54" s="31" t="s">
        <v>141</v>
      </c>
      <c r="K54" s="31" t="s">
        <v>258</v>
      </c>
      <c r="L54" s="31" t="s">
        <v>259</v>
      </c>
      <c r="N54" s="47"/>
      <c r="Q54" s="31" t="s">
        <v>197</v>
      </c>
      <c r="R54" s="31" t="s">
        <v>198</v>
      </c>
      <c r="S54" s="31" t="s">
        <v>198</v>
      </c>
      <c r="T54" s="31" t="s">
        <v>241</v>
      </c>
      <c r="U54" s="31" t="s">
        <v>242</v>
      </c>
      <c r="V54" s="31" t="s">
        <v>134</v>
      </c>
      <c r="W54" s="31" t="s">
        <v>135</v>
      </c>
      <c r="Z54" s="35" t="b">
        <v>0</v>
      </c>
      <c r="AA54" s="42"/>
      <c r="AB54" s="42"/>
      <c r="AC54" s="37" t="s">
        <v>199</v>
      </c>
      <c r="AE54" s="31" t="s">
        <v>142</v>
      </c>
      <c r="AF54" s="31" t="s">
        <v>141</v>
      </c>
      <c r="AG54" s="31" t="s">
        <v>141</v>
      </c>
      <c r="AH54" s="31" t="s">
        <v>258</v>
      </c>
      <c r="AJ54" s="38"/>
      <c r="AN54" s="31" t="s">
        <v>241</v>
      </c>
      <c r="AO54" s="31" t="s">
        <v>242</v>
      </c>
      <c r="AP54" s="31" t="s">
        <v>134</v>
      </c>
      <c r="AQ54" s="31" t="s">
        <v>135</v>
      </c>
      <c r="AT54" s="35" t="b">
        <v>0</v>
      </c>
      <c r="AU54" s="36"/>
      <c r="AV54" s="36"/>
      <c r="AW54" s="31" t="s">
        <v>141</v>
      </c>
      <c r="AX54" s="31" t="s">
        <v>141</v>
      </c>
      <c r="AY54" s="39" t="str">
        <f t="shared" si="3"/>
        <v/>
      </c>
      <c r="AZ54" s="40" t="str">
        <f t="shared" si="4"/>
        <v/>
      </c>
      <c r="BA54" s="41" t="s">
        <v>141</v>
      </c>
      <c r="BB54" s="31" t="s">
        <v>141</v>
      </c>
      <c r="BC54" s="50" t="str">
        <f t="shared" si="5"/>
        <v>N/A</v>
      </c>
      <c r="BD54" s="43" t="str">
        <f t="shared" si="6"/>
        <v>N/A</v>
      </c>
      <c r="BE54" s="31" t="s">
        <v>142</v>
      </c>
      <c r="BF54" s="31"/>
      <c r="BG54" s="31" t="s">
        <v>142</v>
      </c>
      <c r="BI54" s="31" t="s">
        <v>141</v>
      </c>
      <c r="BJ54" s="48"/>
      <c r="BK54" s="31" t="s">
        <v>142</v>
      </c>
      <c r="BL54" s="31" t="s">
        <v>141</v>
      </c>
      <c r="BM54" s="31" t="s">
        <v>141</v>
      </c>
      <c r="BN54" s="31" t="s">
        <v>141</v>
      </c>
      <c r="BO54" s="31" t="s">
        <v>141</v>
      </c>
      <c r="BP54" s="31" t="s">
        <v>141</v>
      </c>
      <c r="BQ54" s="31" t="s">
        <v>141</v>
      </c>
      <c r="BR54" s="31" t="s">
        <v>141</v>
      </c>
      <c r="BS54" s="31" t="s">
        <v>141</v>
      </c>
      <c r="BT54" s="31" t="s">
        <v>141</v>
      </c>
      <c r="BU54" s="44">
        <v>0.0</v>
      </c>
      <c r="BV54" s="45"/>
      <c r="BW54" s="36" t="str">
        <f t="shared" si="7"/>
        <v/>
      </c>
      <c r="BY54" s="31" t="s">
        <v>141</v>
      </c>
      <c r="BZ54" s="32" t="s">
        <v>236</v>
      </c>
      <c r="CA54" s="49" t="s">
        <v>237</v>
      </c>
      <c r="CB54" s="32" t="s">
        <v>238</v>
      </c>
      <c r="CC54" s="37" t="s">
        <v>239</v>
      </c>
      <c r="CD54" s="31" t="s">
        <v>204</v>
      </c>
      <c r="CE54" s="31" t="s">
        <v>204</v>
      </c>
      <c r="CF54" s="31"/>
      <c r="CG54" s="31" t="s">
        <v>205</v>
      </c>
      <c r="CH54" s="31" t="s">
        <v>206</v>
      </c>
      <c r="CI54" s="31" t="s">
        <v>142</v>
      </c>
      <c r="CJ54" s="31" t="s">
        <v>142</v>
      </c>
      <c r="CK54" s="31" t="s">
        <v>142</v>
      </c>
      <c r="CL54" s="31" t="s">
        <v>142</v>
      </c>
      <c r="CM54" s="31" t="s">
        <v>141</v>
      </c>
      <c r="CN54" s="31" t="s">
        <v>151</v>
      </c>
      <c r="CO54" s="31" t="s">
        <v>151</v>
      </c>
      <c r="CP54" s="31" t="s">
        <v>142</v>
      </c>
      <c r="CQ54" s="31" t="s">
        <v>142</v>
      </c>
      <c r="CR54" s="31" t="s">
        <v>141</v>
      </c>
      <c r="CS54" s="31" t="s">
        <v>141</v>
      </c>
      <c r="CT54" s="31"/>
      <c r="CU54" s="31" t="s">
        <v>152</v>
      </c>
    </row>
    <row r="55">
      <c r="A55" s="27">
        <v>53.0</v>
      </c>
      <c r="B55" s="28">
        <v>43663.0</v>
      </c>
      <c r="C55" s="29">
        <v>0.6805555555555556</v>
      </c>
      <c r="D55" s="29">
        <v>0.6805787037037037</v>
      </c>
      <c r="E55" s="30">
        <f t="shared" si="1"/>
        <v>0.00002314814815</v>
      </c>
      <c r="F55" s="31" t="b">
        <f t="shared" si="2"/>
        <v>0</v>
      </c>
      <c r="G55" s="31" t="s">
        <v>194</v>
      </c>
      <c r="H55" s="32" t="s">
        <v>195</v>
      </c>
      <c r="I55" s="31" t="s">
        <v>142</v>
      </c>
      <c r="J55" s="31" t="s">
        <v>141</v>
      </c>
      <c r="K55" s="31" t="s">
        <v>258</v>
      </c>
      <c r="L55" s="31" t="s">
        <v>260</v>
      </c>
      <c r="N55" s="47"/>
      <c r="Q55" s="31" t="s">
        <v>197</v>
      </c>
      <c r="R55" s="31" t="s">
        <v>198</v>
      </c>
      <c r="S55" s="31" t="s">
        <v>198</v>
      </c>
      <c r="T55" s="31" t="s">
        <v>241</v>
      </c>
      <c r="U55" s="31" t="s">
        <v>242</v>
      </c>
      <c r="V55" s="31" t="s">
        <v>134</v>
      </c>
      <c r="W55" s="31" t="s">
        <v>135</v>
      </c>
      <c r="Z55" s="35" t="b">
        <v>0</v>
      </c>
      <c r="AA55" s="42"/>
      <c r="AB55" s="42"/>
      <c r="AC55" s="37" t="s">
        <v>199</v>
      </c>
      <c r="AE55" s="31" t="s">
        <v>142</v>
      </c>
      <c r="AF55" s="31" t="s">
        <v>141</v>
      </c>
      <c r="AG55" s="31" t="s">
        <v>141</v>
      </c>
      <c r="AH55" s="31" t="s">
        <v>258</v>
      </c>
      <c r="AJ55" s="38"/>
      <c r="AN55" s="31" t="s">
        <v>241</v>
      </c>
      <c r="AO55" s="31" t="s">
        <v>242</v>
      </c>
      <c r="AP55" s="31" t="s">
        <v>134</v>
      </c>
      <c r="AQ55" s="31" t="s">
        <v>135</v>
      </c>
      <c r="AT55" s="35" t="b">
        <v>0</v>
      </c>
      <c r="AU55" s="36"/>
      <c r="AV55" s="36"/>
      <c r="AW55" s="31" t="s">
        <v>141</v>
      </c>
      <c r="AX55" s="31" t="s">
        <v>141</v>
      </c>
      <c r="AY55" s="39" t="str">
        <f t="shared" si="3"/>
        <v/>
      </c>
      <c r="AZ55" s="40" t="str">
        <f t="shared" si="4"/>
        <v/>
      </c>
      <c r="BA55" s="41" t="s">
        <v>141</v>
      </c>
      <c r="BB55" s="31" t="s">
        <v>141</v>
      </c>
      <c r="BC55" s="50" t="str">
        <f t="shared" si="5"/>
        <v>N/A</v>
      </c>
      <c r="BD55" s="43" t="str">
        <f t="shared" si="6"/>
        <v>N/A</v>
      </c>
      <c r="BE55" s="31" t="s">
        <v>142</v>
      </c>
      <c r="BF55" s="31"/>
      <c r="BG55" s="31" t="s">
        <v>142</v>
      </c>
      <c r="BI55" s="31" t="s">
        <v>141</v>
      </c>
      <c r="BJ55" s="48"/>
      <c r="BK55" s="31" t="s">
        <v>142</v>
      </c>
      <c r="BL55" s="31" t="s">
        <v>141</v>
      </c>
      <c r="BM55" s="31" t="s">
        <v>141</v>
      </c>
      <c r="BN55" s="31" t="s">
        <v>141</v>
      </c>
      <c r="BO55" s="31" t="s">
        <v>141</v>
      </c>
      <c r="BP55" s="31" t="s">
        <v>141</v>
      </c>
      <c r="BQ55" s="31" t="s">
        <v>141</v>
      </c>
      <c r="BR55" s="31" t="s">
        <v>141</v>
      </c>
      <c r="BS55" s="31" t="s">
        <v>141</v>
      </c>
      <c r="BT55" s="31" t="s">
        <v>141</v>
      </c>
      <c r="BU55" s="44">
        <v>0.0</v>
      </c>
      <c r="BV55" s="45"/>
      <c r="BW55" s="36" t="str">
        <f t="shared" si="7"/>
        <v/>
      </c>
      <c r="BY55" s="31" t="s">
        <v>141</v>
      </c>
      <c r="BZ55" s="32" t="s">
        <v>236</v>
      </c>
      <c r="CA55" s="49" t="s">
        <v>237</v>
      </c>
      <c r="CB55" s="32" t="s">
        <v>238</v>
      </c>
      <c r="CC55" s="37" t="s">
        <v>239</v>
      </c>
      <c r="CD55" s="31" t="s">
        <v>204</v>
      </c>
      <c r="CE55" s="31" t="s">
        <v>204</v>
      </c>
      <c r="CF55" s="31"/>
      <c r="CG55" s="31" t="s">
        <v>205</v>
      </c>
      <c r="CH55" s="31" t="s">
        <v>206</v>
      </c>
      <c r="CI55" s="31" t="s">
        <v>142</v>
      </c>
      <c r="CJ55" s="31" t="s">
        <v>142</v>
      </c>
      <c r="CK55" s="31" t="s">
        <v>142</v>
      </c>
      <c r="CL55" s="31" t="s">
        <v>142</v>
      </c>
      <c r="CM55" s="31" t="s">
        <v>141</v>
      </c>
      <c r="CN55" s="31" t="s">
        <v>151</v>
      </c>
      <c r="CO55" s="31" t="s">
        <v>151</v>
      </c>
      <c r="CP55" s="31" t="s">
        <v>142</v>
      </c>
      <c r="CQ55" s="31" t="s">
        <v>142</v>
      </c>
      <c r="CR55" s="31" t="s">
        <v>141</v>
      </c>
      <c r="CS55" s="31" t="s">
        <v>141</v>
      </c>
      <c r="CT55" s="31"/>
      <c r="CU55" s="31" t="s">
        <v>152</v>
      </c>
    </row>
    <row r="56">
      <c r="A56" s="27">
        <v>54.0</v>
      </c>
      <c r="B56" s="28">
        <v>43663.0</v>
      </c>
      <c r="C56" s="29">
        <v>0.6944444444444444</v>
      </c>
      <c r="D56" s="29">
        <v>0.6944791666666666</v>
      </c>
      <c r="E56" s="30">
        <f t="shared" si="1"/>
        <v>0.00003472222222</v>
      </c>
      <c r="F56" s="31" t="b">
        <f t="shared" si="2"/>
        <v>0</v>
      </c>
      <c r="G56" s="31" t="s">
        <v>194</v>
      </c>
      <c r="H56" s="32" t="s">
        <v>195</v>
      </c>
      <c r="I56" s="31" t="s">
        <v>142</v>
      </c>
      <c r="J56" s="31" t="s">
        <v>141</v>
      </c>
      <c r="K56" s="31" t="s">
        <v>258</v>
      </c>
      <c r="L56" s="31" t="s">
        <v>260</v>
      </c>
      <c r="N56" s="47"/>
      <c r="Q56" s="31" t="s">
        <v>197</v>
      </c>
      <c r="R56" s="31" t="s">
        <v>198</v>
      </c>
      <c r="S56" s="31" t="s">
        <v>198</v>
      </c>
      <c r="T56" s="31" t="s">
        <v>241</v>
      </c>
      <c r="U56" s="31" t="s">
        <v>242</v>
      </c>
      <c r="V56" s="31" t="s">
        <v>134</v>
      </c>
      <c r="W56" s="31" t="s">
        <v>135</v>
      </c>
      <c r="Z56" s="35" t="b">
        <v>0</v>
      </c>
      <c r="AA56" s="42"/>
      <c r="AB56" s="42"/>
      <c r="AC56" s="37" t="s">
        <v>199</v>
      </c>
      <c r="AE56" s="31" t="s">
        <v>142</v>
      </c>
      <c r="AF56" s="31" t="s">
        <v>141</v>
      </c>
      <c r="AG56" s="31" t="s">
        <v>141</v>
      </c>
      <c r="AH56" s="31" t="s">
        <v>258</v>
      </c>
      <c r="AJ56" s="38"/>
      <c r="AN56" s="31" t="s">
        <v>241</v>
      </c>
      <c r="AO56" s="31" t="s">
        <v>242</v>
      </c>
      <c r="AP56" s="31" t="s">
        <v>134</v>
      </c>
      <c r="AQ56" s="31" t="s">
        <v>135</v>
      </c>
      <c r="AT56" s="35" t="b">
        <v>0</v>
      </c>
      <c r="AU56" s="36"/>
      <c r="AV56" s="36"/>
      <c r="AW56" s="31" t="s">
        <v>141</v>
      </c>
      <c r="AX56" s="31" t="s">
        <v>141</v>
      </c>
      <c r="AY56" s="39" t="str">
        <f t="shared" si="3"/>
        <v/>
      </c>
      <c r="AZ56" s="40" t="str">
        <f t="shared" si="4"/>
        <v/>
      </c>
      <c r="BA56" s="41" t="s">
        <v>141</v>
      </c>
      <c r="BB56" s="31" t="s">
        <v>141</v>
      </c>
      <c r="BC56" s="50" t="str">
        <f t="shared" si="5"/>
        <v>N/A</v>
      </c>
      <c r="BD56" s="43" t="str">
        <f t="shared" si="6"/>
        <v>N/A</v>
      </c>
      <c r="BE56" s="31" t="s">
        <v>142</v>
      </c>
      <c r="BF56" s="31"/>
      <c r="BG56" s="31" t="s">
        <v>142</v>
      </c>
      <c r="BI56" s="31" t="s">
        <v>141</v>
      </c>
      <c r="BJ56" s="48"/>
      <c r="BK56" s="31" t="s">
        <v>142</v>
      </c>
      <c r="BL56" s="31" t="s">
        <v>141</v>
      </c>
      <c r="BM56" s="31" t="s">
        <v>141</v>
      </c>
      <c r="BN56" s="31" t="s">
        <v>141</v>
      </c>
      <c r="BO56" s="31" t="s">
        <v>141</v>
      </c>
      <c r="BP56" s="31" t="s">
        <v>141</v>
      </c>
      <c r="BQ56" s="31" t="s">
        <v>141</v>
      </c>
      <c r="BR56" s="31" t="s">
        <v>141</v>
      </c>
      <c r="BS56" s="31" t="s">
        <v>141</v>
      </c>
      <c r="BT56" s="31" t="s">
        <v>141</v>
      </c>
      <c r="BU56" s="44">
        <v>0.0</v>
      </c>
      <c r="BV56" s="45"/>
      <c r="BW56" s="36" t="str">
        <f t="shared" si="7"/>
        <v/>
      </c>
      <c r="BY56" s="31" t="s">
        <v>141</v>
      </c>
      <c r="BZ56" s="32" t="s">
        <v>236</v>
      </c>
      <c r="CA56" s="49" t="s">
        <v>237</v>
      </c>
      <c r="CB56" s="32" t="s">
        <v>238</v>
      </c>
      <c r="CC56" s="37" t="s">
        <v>239</v>
      </c>
      <c r="CD56" s="31" t="s">
        <v>204</v>
      </c>
      <c r="CE56" s="31" t="s">
        <v>204</v>
      </c>
      <c r="CF56" s="31"/>
      <c r="CG56" s="31" t="s">
        <v>205</v>
      </c>
      <c r="CH56" s="31" t="s">
        <v>206</v>
      </c>
      <c r="CI56" s="31" t="s">
        <v>142</v>
      </c>
      <c r="CJ56" s="31" t="s">
        <v>142</v>
      </c>
      <c r="CK56" s="31" t="s">
        <v>142</v>
      </c>
      <c r="CL56" s="31" t="s">
        <v>142</v>
      </c>
      <c r="CM56" s="31" t="s">
        <v>141</v>
      </c>
      <c r="CN56" s="31" t="s">
        <v>151</v>
      </c>
      <c r="CO56" s="31" t="s">
        <v>151</v>
      </c>
      <c r="CP56" s="31" t="s">
        <v>142</v>
      </c>
      <c r="CQ56" s="31" t="s">
        <v>142</v>
      </c>
      <c r="CR56" s="31" t="s">
        <v>141</v>
      </c>
      <c r="CS56" s="31" t="s">
        <v>141</v>
      </c>
      <c r="CT56" s="31"/>
      <c r="CU56" s="31" t="s">
        <v>152</v>
      </c>
    </row>
    <row r="57">
      <c r="A57" s="27">
        <v>55.0</v>
      </c>
      <c r="B57" s="28">
        <v>43676.0</v>
      </c>
      <c r="C57" s="29">
        <v>0.5833333333333334</v>
      </c>
      <c r="D57" s="29">
        <v>0.5833680555555556</v>
      </c>
      <c r="E57" s="30">
        <f t="shared" si="1"/>
        <v>0.00003472222222</v>
      </c>
      <c r="F57" s="31" t="b">
        <f t="shared" si="2"/>
        <v>0</v>
      </c>
      <c r="G57" s="31" t="s">
        <v>194</v>
      </c>
      <c r="H57" s="32" t="s">
        <v>195</v>
      </c>
      <c r="I57" s="31" t="s">
        <v>155</v>
      </c>
      <c r="J57" s="31" t="s">
        <v>155</v>
      </c>
      <c r="K57" s="31" t="s">
        <v>247</v>
      </c>
      <c r="L57" s="31" t="s">
        <v>248</v>
      </c>
      <c r="N57" s="47"/>
      <c r="Q57" s="31" t="s">
        <v>249</v>
      </c>
      <c r="R57" s="31" t="s">
        <v>130</v>
      </c>
      <c r="S57" s="31" t="s">
        <v>168</v>
      </c>
      <c r="T57" s="31" t="s">
        <v>250</v>
      </c>
      <c r="U57" s="31" t="s">
        <v>251</v>
      </c>
      <c r="V57" s="31" t="s">
        <v>252</v>
      </c>
      <c r="W57" s="31" t="s">
        <v>135</v>
      </c>
      <c r="Z57" s="35" t="b">
        <v>0</v>
      </c>
      <c r="AA57" s="42"/>
      <c r="AB57" s="42"/>
      <c r="AC57" s="37" t="s">
        <v>199</v>
      </c>
      <c r="AE57" s="31" t="s">
        <v>142</v>
      </c>
      <c r="AF57" s="31" t="s">
        <v>141</v>
      </c>
      <c r="AG57" s="31" t="s">
        <v>141</v>
      </c>
      <c r="AH57" s="31" t="s">
        <v>247</v>
      </c>
      <c r="AJ57" s="38"/>
      <c r="AN57" s="31" t="s">
        <v>250</v>
      </c>
      <c r="AO57" s="31" t="s">
        <v>251</v>
      </c>
      <c r="AP57" s="31" t="s">
        <v>252</v>
      </c>
      <c r="AQ57" s="31" t="s">
        <v>135</v>
      </c>
      <c r="AT57" s="35" t="b">
        <v>0</v>
      </c>
      <c r="AU57" s="36"/>
      <c r="AV57" s="36"/>
      <c r="AW57" s="31" t="s">
        <v>141</v>
      </c>
      <c r="AX57" s="31" t="s">
        <v>141</v>
      </c>
      <c r="AY57" s="39" t="str">
        <f t="shared" si="3"/>
        <v/>
      </c>
      <c r="AZ57" s="40" t="str">
        <f t="shared" si="4"/>
        <v/>
      </c>
      <c r="BA57" s="41" t="s">
        <v>141</v>
      </c>
      <c r="BB57" s="31" t="s">
        <v>141</v>
      </c>
      <c r="BC57" s="50" t="str">
        <f t="shared" si="5"/>
        <v>N/A</v>
      </c>
      <c r="BD57" s="43" t="str">
        <f t="shared" si="6"/>
        <v>N/A</v>
      </c>
      <c r="BE57" s="31" t="s">
        <v>261</v>
      </c>
      <c r="BF57" s="31" t="s">
        <v>261</v>
      </c>
      <c r="BG57" s="31" t="s">
        <v>142</v>
      </c>
      <c r="BI57" s="31" t="s">
        <v>141</v>
      </c>
      <c r="BJ57" s="48"/>
      <c r="BK57" s="31" t="s">
        <v>142</v>
      </c>
      <c r="BL57" s="31" t="s">
        <v>141</v>
      </c>
      <c r="BM57" s="31" t="s">
        <v>141</v>
      </c>
      <c r="BN57" s="31" t="s">
        <v>141</v>
      </c>
      <c r="BO57" s="31" t="s">
        <v>141</v>
      </c>
      <c r="BP57" s="31" t="s">
        <v>141</v>
      </c>
      <c r="BQ57" s="31" t="s">
        <v>141</v>
      </c>
      <c r="BR57" s="31" t="s">
        <v>141</v>
      </c>
      <c r="BS57" s="31" t="s">
        <v>141</v>
      </c>
      <c r="BT57" s="31" t="s">
        <v>141</v>
      </c>
      <c r="BU57" s="44">
        <v>0.0</v>
      </c>
      <c r="BV57" s="45"/>
      <c r="BW57" s="36" t="str">
        <f t="shared" si="7"/>
        <v/>
      </c>
      <c r="BY57" s="31" t="s">
        <v>141</v>
      </c>
      <c r="BZ57" s="32" t="s">
        <v>236</v>
      </c>
      <c r="CA57" s="49" t="s">
        <v>237</v>
      </c>
      <c r="CB57" s="32" t="s">
        <v>238</v>
      </c>
      <c r="CC57" s="37" t="s">
        <v>239</v>
      </c>
      <c r="CD57" s="31" t="s">
        <v>204</v>
      </c>
      <c r="CE57" s="31" t="s">
        <v>204</v>
      </c>
      <c r="CF57" s="31"/>
      <c r="CG57" s="31" t="s">
        <v>205</v>
      </c>
      <c r="CH57" s="31" t="s">
        <v>206</v>
      </c>
      <c r="CI57" s="31" t="s">
        <v>142</v>
      </c>
      <c r="CJ57" s="31" t="s">
        <v>142</v>
      </c>
      <c r="CK57" s="31" t="s">
        <v>142</v>
      </c>
      <c r="CL57" s="31" t="s">
        <v>142</v>
      </c>
      <c r="CM57" s="31" t="s">
        <v>141</v>
      </c>
      <c r="CN57" s="31" t="s">
        <v>151</v>
      </c>
      <c r="CO57" s="31" t="s">
        <v>151</v>
      </c>
      <c r="CP57" s="31" t="s">
        <v>142</v>
      </c>
      <c r="CQ57" s="31" t="s">
        <v>142</v>
      </c>
      <c r="CR57" s="31" t="s">
        <v>141</v>
      </c>
      <c r="CS57" s="31" t="s">
        <v>141</v>
      </c>
      <c r="CT57" s="31"/>
      <c r="CU57" s="31" t="s">
        <v>152</v>
      </c>
    </row>
    <row r="58">
      <c r="A58" s="27">
        <v>56.0</v>
      </c>
      <c r="B58" s="28">
        <v>43676.0</v>
      </c>
      <c r="C58" s="29">
        <v>0.6041666666666666</v>
      </c>
      <c r="D58" s="29">
        <v>0.6041782407407408</v>
      </c>
      <c r="E58" s="30">
        <f t="shared" si="1"/>
        <v>0.00001157407407</v>
      </c>
      <c r="F58" s="31" t="b">
        <f t="shared" si="2"/>
        <v>0</v>
      </c>
      <c r="G58" s="31" t="s">
        <v>194</v>
      </c>
      <c r="H58" s="32" t="s">
        <v>195</v>
      </c>
      <c r="I58" s="31" t="s">
        <v>155</v>
      </c>
      <c r="J58" s="31" t="s">
        <v>155</v>
      </c>
      <c r="K58" s="31" t="s">
        <v>247</v>
      </c>
      <c r="L58" s="31" t="s">
        <v>253</v>
      </c>
      <c r="N58" s="47"/>
      <c r="Q58" s="31" t="s">
        <v>249</v>
      </c>
      <c r="R58" s="31" t="s">
        <v>130</v>
      </c>
      <c r="S58" s="31" t="s">
        <v>168</v>
      </c>
      <c r="T58" s="31" t="s">
        <v>250</v>
      </c>
      <c r="U58" s="31" t="s">
        <v>251</v>
      </c>
      <c r="V58" s="31" t="s">
        <v>252</v>
      </c>
      <c r="W58" s="31" t="s">
        <v>135</v>
      </c>
      <c r="Z58" s="35" t="b">
        <v>0</v>
      </c>
      <c r="AA58" s="42"/>
      <c r="AB58" s="42"/>
      <c r="AC58" s="37" t="s">
        <v>199</v>
      </c>
      <c r="AE58" s="31" t="s">
        <v>142</v>
      </c>
      <c r="AF58" s="31" t="s">
        <v>141</v>
      </c>
      <c r="AG58" s="31" t="s">
        <v>141</v>
      </c>
      <c r="AH58" s="31" t="s">
        <v>247</v>
      </c>
      <c r="AJ58" s="38"/>
      <c r="AN58" s="31" t="s">
        <v>250</v>
      </c>
      <c r="AO58" s="31" t="s">
        <v>251</v>
      </c>
      <c r="AP58" s="31" t="s">
        <v>252</v>
      </c>
      <c r="AQ58" s="31" t="s">
        <v>135</v>
      </c>
      <c r="AT58" s="35" t="b">
        <v>0</v>
      </c>
      <c r="AU58" s="36"/>
      <c r="AV58" s="36"/>
      <c r="AW58" s="31" t="s">
        <v>141</v>
      </c>
      <c r="AX58" s="31" t="s">
        <v>141</v>
      </c>
      <c r="AY58" s="39" t="str">
        <f t="shared" si="3"/>
        <v/>
      </c>
      <c r="AZ58" s="40" t="str">
        <f t="shared" si="4"/>
        <v/>
      </c>
      <c r="BA58" s="41" t="s">
        <v>141</v>
      </c>
      <c r="BB58" s="31" t="s">
        <v>141</v>
      </c>
      <c r="BC58" s="50" t="str">
        <f t="shared" si="5"/>
        <v>N/A</v>
      </c>
      <c r="BD58" s="43" t="str">
        <f t="shared" si="6"/>
        <v>N/A</v>
      </c>
      <c r="BE58" s="31" t="s">
        <v>262</v>
      </c>
      <c r="BF58" s="31" t="s">
        <v>262</v>
      </c>
      <c r="BG58" s="31" t="s">
        <v>142</v>
      </c>
      <c r="BI58" s="31" t="s">
        <v>141</v>
      </c>
      <c r="BJ58" s="48"/>
      <c r="BK58" s="31" t="s">
        <v>142</v>
      </c>
      <c r="BL58" s="31" t="s">
        <v>141</v>
      </c>
      <c r="BM58" s="31" t="s">
        <v>141</v>
      </c>
      <c r="BN58" s="31" t="s">
        <v>141</v>
      </c>
      <c r="BO58" s="31" t="s">
        <v>141</v>
      </c>
      <c r="BP58" s="31" t="s">
        <v>141</v>
      </c>
      <c r="BQ58" s="31" t="s">
        <v>141</v>
      </c>
      <c r="BR58" s="31" t="s">
        <v>141</v>
      </c>
      <c r="BS58" s="31" t="s">
        <v>141</v>
      </c>
      <c r="BT58" s="31" t="s">
        <v>141</v>
      </c>
      <c r="BU58" s="44">
        <v>0.0</v>
      </c>
      <c r="BV58" s="45"/>
      <c r="BW58" s="36" t="str">
        <f t="shared" si="7"/>
        <v/>
      </c>
      <c r="BY58" s="31" t="s">
        <v>141</v>
      </c>
      <c r="BZ58" s="32" t="s">
        <v>236</v>
      </c>
      <c r="CA58" s="49" t="s">
        <v>237</v>
      </c>
      <c r="CB58" s="32" t="s">
        <v>238</v>
      </c>
      <c r="CC58" s="37" t="s">
        <v>239</v>
      </c>
      <c r="CD58" s="31" t="s">
        <v>204</v>
      </c>
      <c r="CE58" s="31" t="s">
        <v>204</v>
      </c>
      <c r="CF58" s="31"/>
      <c r="CG58" s="31" t="s">
        <v>205</v>
      </c>
      <c r="CH58" s="31" t="s">
        <v>206</v>
      </c>
      <c r="CI58" s="31" t="s">
        <v>142</v>
      </c>
      <c r="CJ58" s="31" t="s">
        <v>142</v>
      </c>
      <c r="CK58" s="31" t="s">
        <v>142</v>
      </c>
      <c r="CL58" s="31" t="s">
        <v>142</v>
      </c>
      <c r="CM58" s="31" t="s">
        <v>141</v>
      </c>
      <c r="CN58" s="31" t="s">
        <v>151</v>
      </c>
      <c r="CO58" s="31" t="s">
        <v>151</v>
      </c>
      <c r="CP58" s="31" t="s">
        <v>142</v>
      </c>
      <c r="CQ58" s="31" t="s">
        <v>142</v>
      </c>
      <c r="CR58" s="31" t="s">
        <v>141</v>
      </c>
      <c r="CS58" s="31" t="s">
        <v>141</v>
      </c>
      <c r="CT58" s="31"/>
      <c r="CU58" s="31" t="s">
        <v>152</v>
      </c>
    </row>
    <row r="59">
      <c r="A59" s="27">
        <v>57.0</v>
      </c>
      <c r="B59" s="28">
        <v>43676.0</v>
      </c>
      <c r="C59" s="29">
        <v>0.625</v>
      </c>
      <c r="D59" s="29">
        <v>0.6250231481481482</v>
      </c>
      <c r="E59" s="30">
        <f t="shared" si="1"/>
        <v>0.00002314814815</v>
      </c>
      <c r="F59" s="31" t="b">
        <f t="shared" si="2"/>
        <v>0</v>
      </c>
      <c r="G59" s="31" t="s">
        <v>194</v>
      </c>
      <c r="H59" s="32" t="s">
        <v>195</v>
      </c>
      <c r="I59" s="31" t="s">
        <v>155</v>
      </c>
      <c r="J59" s="31" t="s">
        <v>155</v>
      </c>
      <c r="K59" s="31" t="s">
        <v>247</v>
      </c>
      <c r="L59" s="31" t="s">
        <v>253</v>
      </c>
      <c r="N59" s="47"/>
      <c r="Q59" s="31" t="s">
        <v>249</v>
      </c>
      <c r="R59" s="31" t="s">
        <v>130</v>
      </c>
      <c r="S59" s="31" t="s">
        <v>168</v>
      </c>
      <c r="T59" s="31" t="s">
        <v>250</v>
      </c>
      <c r="U59" s="31" t="s">
        <v>251</v>
      </c>
      <c r="V59" s="31" t="s">
        <v>252</v>
      </c>
      <c r="W59" s="31" t="s">
        <v>135</v>
      </c>
      <c r="Z59" s="35" t="b">
        <v>0</v>
      </c>
      <c r="AA59" s="42"/>
      <c r="AB59" s="42"/>
      <c r="AC59" s="37" t="s">
        <v>199</v>
      </c>
      <c r="AE59" s="31" t="s">
        <v>142</v>
      </c>
      <c r="AF59" s="31" t="s">
        <v>141</v>
      </c>
      <c r="AG59" s="31" t="s">
        <v>141</v>
      </c>
      <c r="AH59" s="31" t="s">
        <v>247</v>
      </c>
      <c r="AJ59" s="38"/>
      <c r="AN59" s="31" t="s">
        <v>250</v>
      </c>
      <c r="AO59" s="31" t="s">
        <v>251</v>
      </c>
      <c r="AP59" s="31" t="s">
        <v>252</v>
      </c>
      <c r="AQ59" s="31" t="s">
        <v>135</v>
      </c>
      <c r="AT59" s="35" t="b">
        <v>0</v>
      </c>
      <c r="AU59" s="36"/>
      <c r="AV59" s="36"/>
      <c r="AW59" s="31" t="s">
        <v>141</v>
      </c>
      <c r="AX59" s="31" t="s">
        <v>141</v>
      </c>
      <c r="AY59" s="39" t="str">
        <f t="shared" si="3"/>
        <v/>
      </c>
      <c r="AZ59" s="40" t="str">
        <f t="shared" si="4"/>
        <v/>
      </c>
      <c r="BA59" s="41" t="s">
        <v>141</v>
      </c>
      <c r="BB59" s="31" t="s">
        <v>141</v>
      </c>
      <c r="BC59" s="50" t="str">
        <f t="shared" si="5"/>
        <v>N/A</v>
      </c>
      <c r="BD59" s="43" t="str">
        <f t="shared" si="6"/>
        <v>N/A</v>
      </c>
      <c r="BE59" s="31" t="s">
        <v>263</v>
      </c>
      <c r="BF59" s="31" t="s">
        <v>263</v>
      </c>
      <c r="BG59" s="31" t="s">
        <v>142</v>
      </c>
      <c r="BI59" s="31" t="s">
        <v>141</v>
      </c>
      <c r="BJ59" s="48"/>
      <c r="BK59" s="31" t="s">
        <v>142</v>
      </c>
      <c r="BL59" s="31" t="s">
        <v>141</v>
      </c>
      <c r="BM59" s="31" t="s">
        <v>141</v>
      </c>
      <c r="BN59" s="31" t="s">
        <v>141</v>
      </c>
      <c r="BO59" s="31" t="s">
        <v>141</v>
      </c>
      <c r="BP59" s="31" t="s">
        <v>141</v>
      </c>
      <c r="BQ59" s="31" t="s">
        <v>141</v>
      </c>
      <c r="BR59" s="31" t="s">
        <v>141</v>
      </c>
      <c r="BS59" s="31" t="s">
        <v>141</v>
      </c>
      <c r="BT59" s="31" t="s">
        <v>141</v>
      </c>
      <c r="BU59" s="44">
        <v>0.0</v>
      </c>
      <c r="BV59" s="45"/>
      <c r="BW59" s="36" t="str">
        <f t="shared" si="7"/>
        <v/>
      </c>
      <c r="BY59" s="31" t="s">
        <v>141</v>
      </c>
      <c r="BZ59" s="32" t="s">
        <v>236</v>
      </c>
      <c r="CA59" s="49" t="s">
        <v>237</v>
      </c>
      <c r="CB59" s="32" t="s">
        <v>238</v>
      </c>
      <c r="CC59" s="37" t="s">
        <v>239</v>
      </c>
      <c r="CD59" s="31" t="s">
        <v>204</v>
      </c>
      <c r="CE59" s="31" t="s">
        <v>204</v>
      </c>
      <c r="CF59" s="31"/>
      <c r="CG59" s="31" t="s">
        <v>205</v>
      </c>
      <c r="CH59" s="31" t="s">
        <v>206</v>
      </c>
      <c r="CI59" s="31" t="s">
        <v>142</v>
      </c>
      <c r="CJ59" s="31" t="s">
        <v>142</v>
      </c>
      <c r="CK59" s="31" t="s">
        <v>142</v>
      </c>
      <c r="CL59" s="31" t="s">
        <v>142</v>
      </c>
      <c r="CM59" s="31" t="s">
        <v>141</v>
      </c>
      <c r="CN59" s="31" t="s">
        <v>151</v>
      </c>
      <c r="CO59" s="31" t="s">
        <v>151</v>
      </c>
      <c r="CP59" s="31" t="s">
        <v>142</v>
      </c>
      <c r="CQ59" s="31" t="s">
        <v>142</v>
      </c>
      <c r="CR59" s="31" t="s">
        <v>141</v>
      </c>
      <c r="CS59" s="31" t="s">
        <v>141</v>
      </c>
      <c r="CT59" s="31"/>
      <c r="CU59" s="31" t="s">
        <v>152</v>
      </c>
    </row>
    <row r="60">
      <c r="A60" s="27">
        <v>58.0</v>
      </c>
      <c r="B60" s="28">
        <v>43676.0</v>
      </c>
      <c r="C60" s="29">
        <v>0.6458333333333334</v>
      </c>
      <c r="D60" s="29">
        <v>0.646238425925926</v>
      </c>
      <c r="E60" s="30">
        <f t="shared" si="1"/>
        <v>0.0004050925926</v>
      </c>
      <c r="F60" s="31" t="b">
        <f t="shared" si="2"/>
        <v>1</v>
      </c>
      <c r="G60" s="31" t="s">
        <v>194</v>
      </c>
      <c r="H60" s="32" t="s">
        <v>195</v>
      </c>
      <c r="I60" s="31" t="s">
        <v>155</v>
      </c>
      <c r="J60" s="31" t="s">
        <v>155</v>
      </c>
      <c r="K60" s="31" t="s">
        <v>247</v>
      </c>
      <c r="L60" s="31" t="s">
        <v>253</v>
      </c>
      <c r="N60" s="47"/>
      <c r="Q60" s="31" t="s">
        <v>249</v>
      </c>
      <c r="R60" s="31" t="s">
        <v>130</v>
      </c>
      <c r="S60" s="31" t="s">
        <v>168</v>
      </c>
      <c r="T60" s="31" t="s">
        <v>250</v>
      </c>
      <c r="U60" s="31" t="s">
        <v>251</v>
      </c>
      <c r="V60" s="31" t="s">
        <v>252</v>
      </c>
      <c r="W60" s="31" t="s">
        <v>135</v>
      </c>
      <c r="Z60" s="35" t="b">
        <v>0</v>
      </c>
      <c r="AA60" s="42"/>
      <c r="AB60" s="42"/>
      <c r="AC60" s="37" t="s">
        <v>199</v>
      </c>
      <c r="AE60" s="31" t="s">
        <v>142</v>
      </c>
      <c r="AF60" s="31" t="s">
        <v>141</v>
      </c>
      <c r="AG60" s="31" t="s">
        <v>141</v>
      </c>
      <c r="AH60" s="31" t="s">
        <v>247</v>
      </c>
      <c r="AJ60" s="38"/>
      <c r="AN60" s="31" t="s">
        <v>250</v>
      </c>
      <c r="AO60" s="31" t="s">
        <v>251</v>
      </c>
      <c r="AP60" s="31" t="s">
        <v>252</v>
      </c>
      <c r="AQ60" s="31" t="s">
        <v>135</v>
      </c>
      <c r="AT60" s="35" t="b">
        <v>0</v>
      </c>
      <c r="AU60" s="36"/>
      <c r="AV60" s="36"/>
      <c r="AW60" s="31" t="s">
        <v>141</v>
      </c>
      <c r="AX60" s="31" t="s">
        <v>141</v>
      </c>
      <c r="AY60" s="39" t="str">
        <f t="shared" si="3"/>
        <v/>
      </c>
      <c r="AZ60" s="40" t="str">
        <f t="shared" si="4"/>
        <v/>
      </c>
      <c r="BA60" s="41" t="s">
        <v>141</v>
      </c>
      <c r="BB60" s="31" t="s">
        <v>141</v>
      </c>
      <c r="BC60" s="50" t="str">
        <f t="shared" si="5"/>
        <v>N/A</v>
      </c>
      <c r="BD60" s="43" t="str">
        <f t="shared" si="6"/>
        <v>N/A</v>
      </c>
      <c r="BE60" s="31" t="s">
        <v>264</v>
      </c>
      <c r="BF60" s="31" t="s">
        <v>264</v>
      </c>
      <c r="BG60" s="31" t="s">
        <v>142</v>
      </c>
      <c r="BI60" s="31" t="s">
        <v>141</v>
      </c>
      <c r="BJ60" s="48"/>
      <c r="BK60" s="31" t="s">
        <v>142</v>
      </c>
      <c r="BL60" s="31" t="s">
        <v>141</v>
      </c>
      <c r="BM60" s="31" t="s">
        <v>141</v>
      </c>
      <c r="BN60" s="31" t="s">
        <v>141</v>
      </c>
      <c r="BO60" s="31" t="s">
        <v>141</v>
      </c>
      <c r="BP60" s="31" t="s">
        <v>141</v>
      </c>
      <c r="BQ60" s="31" t="s">
        <v>141</v>
      </c>
      <c r="BR60" s="31" t="s">
        <v>141</v>
      </c>
      <c r="BS60" s="31" t="s">
        <v>141</v>
      </c>
      <c r="BT60" s="31" t="s">
        <v>141</v>
      </c>
      <c r="BU60" s="44">
        <v>0.0</v>
      </c>
      <c r="BV60" s="45"/>
      <c r="BW60" s="36" t="str">
        <f t="shared" si="7"/>
        <v/>
      </c>
      <c r="BY60" s="31" t="s">
        <v>141</v>
      </c>
      <c r="BZ60" s="32" t="s">
        <v>236</v>
      </c>
      <c r="CA60" s="49" t="s">
        <v>237</v>
      </c>
      <c r="CB60" s="32" t="s">
        <v>238</v>
      </c>
      <c r="CC60" s="37" t="s">
        <v>239</v>
      </c>
      <c r="CD60" s="31" t="s">
        <v>204</v>
      </c>
      <c r="CE60" s="31" t="s">
        <v>204</v>
      </c>
      <c r="CF60" s="31"/>
      <c r="CG60" s="31" t="s">
        <v>205</v>
      </c>
      <c r="CH60" s="31" t="s">
        <v>206</v>
      </c>
      <c r="CI60" s="31" t="s">
        <v>142</v>
      </c>
      <c r="CJ60" s="31" t="s">
        <v>142</v>
      </c>
      <c r="CK60" s="31" t="s">
        <v>142</v>
      </c>
      <c r="CL60" s="31" t="s">
        <v>142</v>
      </c>
      <c r="CM60" s="31" t="s">
        <v>141</v>
      </c>
      <c r="CN60" s="31" t="s">
        <v>151</v>
      </c>
      <c r="CO60" s="31" t="s">
        <v>151</v>
      </c>
      <c r="CP60" s="31" t="s">
        <v>142</v>
      </c>
      <c r="CQ60" s="31" t="s">
        <v>142</v>
      </c>
      <c r="CR60" s="31" t="s">
        <v>141</v>
      </c>
      <c r="CS60" s="31" t="s">
        <v>141</v>
      </c>
      <c r="CT60" s="31"/>
      <c r="CU60" s="31" t="s">
        <v>152</v>
      </c>
    </row>
    <row r="61">
      <c r="A61" s="27">
        <v>59.0</v>
      </c>
      <c r="B61" s="28">
        <v>43676.0</v>
      </c>
      <c r="C61" s="29">
        <v>0.6666666666666666</v>
      </c>
      <c r="D61" s="29">
        <v>0.6675925925925926</v>
      </c>
      <c r="E61" s="30">
        <f t="shared" si="1"/>
        <v>0.0009259259259</v>
      </c>
      <c r="F61" s="31" t="b">
        <f t="shared" si="2"/>
        <v>1</v>
      </c>
      <c r="G61" s="31" t="s">
        <v>194</v>
      </c>
      <c r="H61" s="32" t="s">
        <v>195</v>
      </c>
      <c r="I61" s="31" t="s">
        <v>155</v>
      </c>
      <c r="J61" s="31" t="s">
        <v>155</v>
      </c>
      <c r="K61" s="31" t="s">
        <v>247</v>
      </c>
      <c r="L61" s="31" t="s">
        <v>253</v>
      </c>
      <c r="N61" s="47"/>
      <c r="Q61" s="31" t="s">
        <v>249</v>
      </c>
      <c r="R61" s="31" t="s">
        <v>130</v>
      </c>
      <c r="S61" s="31" t="s">
        <v>168</v>
      </c>
      <c r="T61" s="31" t="s">
        <v>250</v>
      </c>
      <c r="U61" s="31" t="s">
        <v>251</v>
      </c>
      <c r="V61" s="31" t="s">
        <v>252</v>
      </c>
      <c r="W61" s="31" t="s">
        <v>135</v>
      </c>
      <c r="Z61" s="35" t="b">
        <v>0</v>
      </c>
      <c r="AA61" s="42"/>
      <c r="AB61" s="42"/>
      <c r="AC61" s="37" t="s">
        <v>199</v>
      </c>
      <c r="AE61" s="31" t="s">
        <v>142</v>
      </c>
      <c r="AF61" s="31" t="s">
        <v>141</v>
      </c>
      <c r="AG61" s="31" t="s">
        <v>141</v>
      </c>
      <c r="AH61" s="31" t="s">
        <v>247</v>
      </c>
      <c r="AJ61" s="38"/>
      <c r="AN61" s="31" t="s">
        <v>250</v>
      </c>
      <c r="AO61" s="31" t="s">
        <v>251</v>
      </c>
      <c r="AP61" s="31" t="s">
        <v>252</v>
      </c>
      <c r="AQ61" s="31" t="s">
        <v>135</v>
      </c>
      <c r="AT61" s="35" t="b">
        <v>0</v>
      </c>
      <c r="AU61" s="36"/>
      <c r="AV61" s="36"/>
      <c r="AW61" s="31" t="s">
        <v>141</v>
      </c>
      <c r="AX61" s="31" t="s">
        <v>141</v>
      </c>
      <c r="AY61" s="39" t="str">
        <f t="shared" si="3"/>
        <v/>
      </c>
      <c r="AZ61" s="40" t="str">
        <f t="shared" si="4"/>
        <v/>
      </c>
      <c r="BA61" s="41" t="s">
        <v>141</v>
      </c>
      <c r="BB61" s="31" t="s">
        <v>141</v>
      </c>
      <c r="BC61" s="50" t="str">
        <f t="shared" si="5"/>
        <v>N/A</v>
      </c>
      <c r="BD61" s="43" t="str">
        <f t="shared" si="6"/>
        <v>N/A</v>
      </c>
      <c r="BE61" s="31" t="s">
        <v>265</v>
      </c>
      <c r="BF61" s="31" t="s">
        <v>265</v>
      </c>
      <c r="BG61" s="31" t="s">
        <v>142</v>
      </c>
      <c r="BI61" s="31" t="s">
        <v>141</v>
      </c>
      <c r="BJ61" s="48"/>
      <c r="BK61" s="31" t="s">
        <v>142</v>
      </c>
      <c r="BL61" s="31" t="s">
        <v>141</v>
      </c>
      <c r="BM61" s="31" t="s">
        <v>141</v>
      </c>
      <c r="BN61" s="31" t="s">
        <v>141</v>
      </c>
      <c r="BO61" s="31" t="s">
        <v>141</v>
      </c>
      <c r="BP61" s="31" t="s">
        <v>141</v>
      </c>
      <c r="BQ61" s="31" t="s">
        <v>141</v>
      </c>
      <c r="BR61" s="31" t="s">
        <v>141</v>
      </c>
      <c r="BS61" s="31" t="s">
        <v>141</v>
      </c>
      <c r="BT61" s="31" t="s">
        <v>141</v>
      </c>
      <c r="BU61" s="44">
        <v>0.0</v>
      </c>
      <c r="BV61" s="45"/>
      <c r="BW61" s="36" t="str">
        <f t="shared" si="7"/>
        <v/>
      </c>
      <c r="BY61" s="31" t="s">
        <v>141</v>
      </c>
      <c r="BZ61" s="32" t="s">
        <v>236</v>
      </c>
      <c r="CA61" s="49" t="s">
        <v>237</v>
      </c>
      <c r="CB61" s="32" t="s">
        <v>238</v>
      </c>
      <c r="CC61" s="37" t="s">
        <v>239</v>
      </c>
      <c r="CD61" s="31" t="s">
        <v>204</v>
      </c>
      <c r="CE61" s="31" t="s">
        <v>204</v>
      </c>
      <c r="CF61" s="31"/>
      <c r="CG61" s="31" t="s">
        <v>205</v>
      </c>
      <c r="CH61" s="31" t="s">
        <v>206</v>
      </c>
      <c r="CI61" s="31" t="s">
        <v>142</v>
      </c>
      <c r="CJ61" s="31" t="s">
        <v>142</v>
      </c>
      <c r="CK61" s="31" t="s">
        <v>142</v>
      </c>
      <c r="CL61" s="31" t="s">
        <v>142</v>
      </c>
      <c r="CM61" s="31" t="s">
        <v>141</v>
      </c>
      <c r="CN61" s="31" t="s">
        <v>151</v>
      </c>
      <c r="CO61" s="31" t="s">
        <v>151</v>
      </c>
      <c r="CP61" s="31" t="s">
        <v>142</v>
      </c>
      <c r="CQ61" s="31" t="s">
        <v>142</v>
      </c>
      <c r="CR61" s="31" t="s">
        <v>141</v>
      </c>
      <c r="CS61" s="31" t="s">
        <v>141</v>
      </c>
      <c r="CT61" s="31"/>
      <c r="CU61" s="31" t="s">
        <v>152</v>
      </c>
    </row>
    <row r="62">
      <c r="A62" s="27">
        <v>60.0</v>
      </c>
      <c r="B62" s="28">
        <v>43676.0</v>
      </c>
      <c r="C62" s="29">
        <v>0.6875</v>
      </c>
      <c r="D62" s="29">
        <v>0.6888888888888889</v>
      </c>
      <c r="E62" s="30">
        <f t="shared" si="1"/>
        <v>0.001388888889</v>
      </c>
      <c r="F62" s="31" t="b">
        <f t="shared" si="2"/>
        <v>1</v>
      </c>
      <c r="G62" s="31" t="s">
        <v>122</v>
      </c>
      <c r="H62" s="32" t="s">
        <v>195</v>
      </c>
      <c r="I62" s="31" t="s">
        <v>155</v>
      </c>
      <c r="J62" s="31" t="s">
        <v>155</v>
      </c>
      <c r="K62" s="31" t="s">
        <v>247</v>
      </c>
      <c r="L62" s="31" t="s">
        <v>254</v>
      </c>
      <c r="N62" s="47"/>
      <c r="Q62" s="31" t="s">
        <v>249</v>
      </c>
      <c r="R62" s="31" t="s">
        <v>130</v>
      </c>
      <c r="S62" s="31" t="s">
        <v>168</v>
      </c>
      <c r="T62" s="31" t="s">
        <v>250</v>
      </c>
      <c r="U62" s="31" t="s">
        <v>251</v>
      </c>
      <c r="V62" s="31" t="s">
        <v>252</v>
      </c>
      <c r="W62" s="31" t="s">
        <v>135</v>
      </c>
      <c r="Z62" s="35" t="b">
        <v>0</v>
      </c>
      <c r="AA62" s="42"/>
      <c r="AB62" s="42"/>
      <c r="AC62" s="32" t="s">
        <v>255</v>
      </c>
      <c r="AE62" s="31" t="s">
        <v>224</v>
      </c>
      <c r="AF62" s="31" t="s">
        <v>141</v>
      </c>
      <c r="AG62" s="31" t="s">
        <v>225</v>
      </c>
      <c r="AH62" s="31" t="s">
        <v>247</v>
      </c>
      <c r="AJ62" s="38"/>
      <c r="AN62" s="31" t="s">
        <v>250</v>
      </c>
      <c r="AO62" s="31" t="s">
        <v>251</v>
      </c>
      <c r="AP62" s="31" t="s">
        <v>252</v>
      </c>
      <c r="AQ62" s="31" t="s">
        <v>135</v>
      </c>
      <c r="AT62" s="35" t="b">
        <v>0</v>
      </c>
      <c r="AU62" s="36"/>
      <c r="AV62" s="36"/>
      <c r="AW62" s="31" t="s">
        <v>141</v>
      </c>
      <c r="AX62" s="31" t="s">
        <v>141</v>
      </c>
      <c r="AY62" s="39" t="str">
        <f t="shared" si="3"/>
        <v/>
      </c>
      <c r="AZ62" s="40" t="str">
        <f t="shared" si="4"/>
        <v/>
      </c>
      <c r="BA62" s="41" t="s">
        <v>141</v>
      </c>
      <c r="BB62" s="31" t="s">
        <v>141</v>
      </c>
      <c r="BC62" s="50" t="str">
        <f t="shared" si="5"/>
        <v>N/A</v>
      </c>
      <c r="BD62" s="43" t="str">
        <f t="shared" si="6"/>
        <v>N/A</v>
      </c>
      <c r="BE62" s="31" t="s">
        <v>266</v>
      </c>
      <c r="BF62" s="31" t="s">
        <v>266</v>
      </c>
      <c r="BG62" s="31" t="s">
        <v>142</v>
      </c>
      <c r="BI62" s="31" t="s">
        <v>141</v>
      </c>
      <c r="BJ62" s="48"/>
      <c r="BK62" s="31" t="s">
        <v>142</v>
      </c>
      <c r="BL62" s="31" t="s">
        <v>141</v>
      </c>
      <c r="BM62" s="31" t="s">
        <v>141</v>
      </c>
      <c r="BN62" s="31" t="s">
        <v>141</v>
      </c>
      <c r="BO62" s="31" t="s">
        <v>141</v>
      </c>
      <c r="BP62" s="31" t="s">
        <v>141</v>
      </c>
      <c r="BQ62" s="31" t="s">
        <v>141</v>
      </c>
      <c r="BR62" s="31" t="s">
        <v>141</v>
      </c>
      <c r="BS62" s="31" t="s">
        <v>141</v>
      </c>
      <c r="BT62" s="31" t="s">
        <v>141</v>
      </c>
      <c r="BU62" s="44">
        <v>0.0</v>
      </c>
      <c r="BV62" s="45"/>
      <c r="BW62" s="36" t="str">
        <f t="shared" si="7"/>
        <v/>
      </c>
      <c r="BY62" s="31" t="s">
        <v>141</v>
      </c>
      <c r="BZ62" s="32" t="s">
        <v>236</v>
      </c>
      <c r="CA62" s="49" t="s">
        <v>237</v>
      </c>
      <c r="CB62" s="32" t="s">
        <v>238</v>
      </c>
      <c r="CC62" s="37" t="s">
        <v>239</v>
      </c>
      <c r="CD62" s="31" t="s">
        <v>204</v>
      </c>
      <c r="CE62" s="31" t="s">
        <v>204</v>
      </c>
      <c r="CF62" s="31"/>
      <c r="CG62" s="31" t="s">
        <v>205</v>
      </c>
      <c r="CH62" s="31" t="s">
        <v>206</v>
      </c>
      <c r="CI62" s="31" t="s">
        <v>142</v>
      </c>
      <c r="CJ62" s="31" t="s">
        <v>142</v>
      </c>
      <c r="CK62" s="31" t="s">
        <v>142</v>
      </c>
      <c r="CL62" s="31" t="s">
        <v>142</v>
      </c>
      <c r="CM62" s="31" t="s">
        <v>141</v>
      </c>
      <c r="CN62" s="31" t="s">
        <v>151</v>
      </c>
      <c r="CO62" s="31" t="s">
        <v>151</v>
      </c>
      <c r="CP62" s="31" t="s">
        <v>142</v>
      </c>
      <c r="CQ62" s="31" t="s">
        <v>142</v>
      </c>
      <c r="CR62" s="31" t="s">
        <v>141</v>
      </c>
      <c r="CS62" s="31" t="s">
        <v>141</v>
      </c>
      <c r="CT62" s="31"/>
      <c r="CU62" s="31" t="s">
        <v>152</v>
      </c>
    </row>
    <row r="63">
      <c r="A63" s="27">
        <v>61.0</v>
      </c>
      <c r="B63" s="28">
        <v>43676.0</v>
      </c>
      <c r="C63" s="29">
        <v>0.7083333333333334</v>
      </c>
      <c r="D63" s="29">
        <v>0.7097222222222223</v>
      </c>
      <c r="E63" s="30">
        <f t="shared" si="1"/>
        <v>0.001388888889</v>
      </c>
      <c r="F63" s="31" t="b">
        <f t="shared" si="2"/>
        <v>1</v>
      </c>
      <c r="G63" s="31" t="s">
        <v>122</v>
      </c>
      <c r="H63" s="32" t="s">
        <v>195</v>
      </c>
      <c r="I63" s="31" t="s">
        <v>155</v>
      </c>
      <c r="J63" s="31" t="s">
        <v>155</v>
      </c>
      <c r="K63" s="31" t="s">
        <v>247</v>
      </c>
      <c r="L63" s="31" t="s">
        <v>254</v>
      </c>
      <c r="N63" s="47"/>
      <c r="Q63" s="31" t="s">
        <v>267</v>
      </c>
      <c r="R63" s="31" t="s">
        <v>130</v>
      </c>
      <c r="S63" s="31" t="s">
        <v>168</v>
      </c>
      <c r="T63" s="31" t="s">
        <v>250</v>
      </c>
      <c r="U63" s="31" t="s">
        <v>251</v>
      </c>
      <c r="V63" s="31" t="s">
        <v>252</v>
      </c>
      <c r="W63" s="31" t="s">
        <v>135</v>
      </c>
      <c r="Z63" s="35" t="b">
        <v>0</v>
      </c>
      <c r="AA63" s="42"/>
      <c r="AB63" s="42"/>
      <c r="AC63" s="32" t="s">
        <v>255</v>
      </c>
      <c r="AE63" s="31" t="s">
        <v>224</v>
      </c>
      <c r="AF63" s="31" t="s">
        <v>141</v>
      </c>
      <c r="AG63" s="31" t="s">
        <v>268</v>
      </c>
      <c r="AH63" s="31" t="s">
        <v>247</v>
      </c>
      <c r="AJ63" s="38"/>
      <c r="AN63" s="31" t="s">
        <v>250</v>
      </c>
      <c r="AO63" s="31" t="s">
        <v>251</v>
      </c>
      <c r="AP63" s="31" t="s">
        <v>252</v>
      </c>
      <c r="AQ63" s="31" t="s">
        <v>135</v>
      </c>
      <c r="AT63" s="35" t="b">
        <v>0</v>
      </c>
      <c r="AU63" s="36"/>
      <c r="AV63" s="36"/>
      <c r="AW63" s="31" t="s">
        <v>141</v>
      </c>
      <c r="AX63" s="31" t="s">
        <v>141</v>
      </c>
      <c r="AY63" s="39" t="str">
        <f t="shared" si="3"/>
        <v/>
      </c>
      <c r="AZ63" s="40" t="str">
        <f t="shared" si="4"/>
        <v/>
      </c>
      <c r="BA63" s="41" t="s">
        <v>141</v>
      </c>
      <c r="BB63" s="31" t="s">
        <v>141</v>
      </c>
      <c r="BC63" s="50" t="str">
        <f t="shared" si="5"/>
        <v>N/A</v>
      </c>
      <c r="BD63" s="43" t="str">
        <f t="shared" si="6"/>
        <v>N/A</v>
      </c>
      <c r="BE63" s="31" t="s">
        <v>269</v>
      </c>
      <c r="BF63" s="31" t="s">
        <v>269</v>
      </c>
      <c r="BG63" s="31" t="s">
        <v>142</v>
      </c>
      <c r="BI63" s="31" t="s">
        <v>141</v>
      </c>
      <c r="BJ63" s="48"/>
      <c r="BK63" s="31" t="s">
        <v>142</v>
      </c>
      <c r="BL63" s="31" t="s">
        <v>141</v>
      </c>
      <c r="BM63" s="31" t="s">
        <v>141</v>
      </c>
      <c r="BN63" s="31" t="s">
        <v>141</v>
      </c>
      <c r="BO63" s="31" t="s">
        <v>141</v>
      </c>
      <c r="BP63" s="31" t="s">
        <v>141</v>
      </c>
      <c r="BQ63" s="31" t="s">
        <v>141</v>
      </c>
      <c r="BR63" s="31" t="s">
        <v>141</v>
      </c>
      <c r="BS63" s="31" t="s">
        <v>141</v>
      </c>
      <c r="BT63" s="31" t="s">
        <v>141</v>
      </c>
      <c r="BU63" s="44">
        <v>0.0</v>
      </c>
      <c r="BV63" s="45"/>
      <c r="BW63" s="36" t="str">
        <f t="shared" si="7"/>
        <v/>
      </c>
      <c r="BY63" s="31" t="s">
        <v>141</v>
      </c>
      <c r="BZ63" s="32" t="s">
        <v>236</v>
      </c>
      <c r="CA63" s="49" t="s">
        <v>237</v>
      </c>
      <c r="CB63" s="32" t="s">
        <v>238</v>
      </c>
      <c r="CC63" s="37" t="s">
        <v>239</v>
      </c>
      <c r="CD63" s="31" t="s">
        <v>204</v>
      </c>
      <c r="CE63" s="31" t="s">
        <v>204</v>
      </c>
      <c r="CF63" s="31"/>
      <c r="CG63" s="31" t="s">
        <v>205</v>
      </c>
      <c r="CH63" s="31" t="s">
        <v>206</v>
      </c>
      <c r="CI63" s="31" t="s">
        <v>142</v>
      </c>
      <c r="CJ63" s="31" t="s">
        <v>142</v>
      </c>
      <c r="CK63" s="31" t="s">
        <v>142</v>
      </c>
      <c r="CL63" s="31" t="s">
        <v>142</v>
      </c>
      <c r="CM63" s="31" t="s">
        <v>141</v>
      </c>
      <c r="CN63" s="31" t="s">
        <v>151</v>
      </c>
      <c r="CO63" s="31" t="s">
        <v>151</v>
      </c>
      <c r="CP63" s="31" t="s">
        <v>142</v>
      </c>
      <c r="CQ63" s="31" t="s">
        <v>142</v>
      </c>
      <c r="CR63" s="31" t="s">
        <v>141</v>
      </c>
      <c r="CS63" s="31" t="s">
        <v>141</v>
      </c>
      <c r="CT63" s="31"/>
      <c r="CU63" s="31" t="s">
        <v>152</v>
      </c>
    </row>
    <row r="64">
      <c r="A64" s="27">
        <v>62.0</v>
      </c>
      <c r="B64" s="28">
        <v>43679.0</v>
      </c>
      <c r="C64" s="29">
        <v>0.5416666666666666</v>
      </c>
      <c r="D64" s="29">
        <v>0.5451388888888888</v>
      </c>
      <c r="E64" s="30">
        <f t="shared" si="1"/>
        <v>0.003472222222</v>
      </c>
      <c r="F64" s="31" t="b">
        <f t="shared" si="2"/>
        <v>1</v>
      </c>
      <c r="G64" s="31" t="s">
        <v>122</v>
      </c>
      <c r="H64" s="32" t="s">
        <v>195</v>
      </c>
      <c r="I64" s="31" t="s">
        <v>246</v>
      </c>
      <c r="J64" s="31" t="s">
        <v>246</v>
      </c>
      <c r="K64" s="31" t="s">
        <v>125</v>
      </c>
      <c r="L64" s="31" t="s">
        <v>126</v>
      </c>
      <c r="N64" s="47"/>
      <c r="Q64" s="31" t="s">
        <v>270</v>
      </c>
      <c r="R64" s="31" t="s">
        <v>130</v>
      </c>
      <c r="S64" s="31" t="s">
        <v>131</v>
      </c>
      <c r="T64" s="31" t="s">
        <v>132</v>
      </c>
      <c r="U64" s="31" t="s">
        <v>133</v>
      </c>
      <c r="V64" s="31" t="s">
        <v>134</v>
      </c>
      <c r="W64" s="31" t="s">
        <v>135</v>
      </c>
      <c r="X64" s="51">
        <v>46.488649</v>
      </c>
      <c r="Y64" s="51">
        <v>-122.172948</v>
      </c>
      <c r="Z64" s="35" t="b">
        <v>0</v>
      </c>
      <c r="AA64" s="36">
        <v>2948.0</v>
      </c>
      <c r="AB64" s="36"/>
      <c r="AC64" s="32" t="s">
        <v>271</v>
      </c>
      <c r="AE64" s="31" t="s">
        <v>137</v>
      </c>
      <c r="AF64" s="31" t="s">
        <v>138</v>
      </c>
      <c r="AG64" s="31" t="s">
        <v>272</v>
      </c>
      <c r="AH64" s="31" t="s">
        <v>125</v>
      </c>
      <c r="AI64" s="31" t="s">
        <v>273</v>
      </c>
      <c r="AJ64" s="38">
        <v>5.0</v>
      </c>
      <c r="AK64" s="31" t="s">
        <v>273</v>
      </c>
      <c r="AL64" s="31" t="s">
        <v>274</v>
      </c>
      <c r="AM64" s="31" t="s">
        <v>275</v>
      </c>
      <c r="AN64" s="31" t="s">
        <v>132</v>
      </c>
      <c r="AO64" s="31" t="s">
        <v>133</v>
      </c>
      <c r="AP64" s="31" t="s">
        <v>134</v>
      </c>
      <c r="AQ64" s="31" t="s">
        <v>135</v>
      </c>
      <c r="AR64" s="51">
        <v>46.489419</v>
      </c>
      <c r="AS64" s="51">
        <v>-122.184377</v>
      </c>
      <c r="AT64" s="35" t="b">
        <v>0</v>
      </c>
      <c r="AU64" s="36">
        <v>777.0</v>
      </c>
      <c r="AV64" s="36"/>
      <c r="AW64" s="31" t="s">
        <v>141</v>
      </c>
      <c r="AX64" s="31" t="s">
        <v>141</v>
      </c>
      <c r="AY64" s="39">
        <f t="shared" si="3"/>
        <v>0.5463114444</v>
      </c>
      <c r="AZ64" s="40" t="str">
        <f t="shared" si="4"/>
        <v>N/A</v>
      </c>
      <c r="BA64" s="41" t="s">
        <v>141</v>
      </c>
      <c r="BB64" s="31" t="s">
        <v>141</v>
      </c>
      <c r="BC64" s="42">
        <f t="shared" si="5"/>
        <v>2171</v>
      </c>
      <c r="BD64" s="43">
        <f t="shared" si="6"/>
        <v>434.2</v>
      </c>
      <c r="BE64" s="31" t="s">
        <v>276</v>
      </c>
      <c r="BF64" s="31" t="s">
        <v>276</v>
      </c>
      <c r="BG64" s="31" t="s">
        <v>142</v>
      </c>
      <c r="BH64" s="31" t="s">
        <v>143</v>
      </c>
      <c r="BI64" s="31" t="s">
        <v>141</v>
      </c>
      <c r="BJ64" s="48"/>
      <c r="BK64" s="31" t="s">
        <v>142</v>
      </c>
      <c r="BL64" s="31" t="s">
        <v>141</v>
      </c>
      <c r="BM64" s="31" t="s">
        <v>141</v>
      </c>
      <c r="BN64" s="31" t="s">
        <v>141</v>
      </c>
      <c r="BO64" s="31" t="s">
        <v>141</v>
      </c>
      <c r="BP64" s="31" t="s">
        <v>141</v>
      </c>
      <c r="BQ64" s="31" t="s">
        <v>141</v>
      </c>
      <c r="BR64" s="31" t="s">
        <v>141</v>
      </c>
      <c r="BS64" s="31" t="s">
        <v>141</v>
      </c>
      <c r="BT64" s="31" t="s">
        <v>141</v>
      </c>
      <c r="BU64" s="44">
        <v>0.0</v>
      </c>
      <c r="BV64" s="45"/>
      <c r="BW64" s="36" t="str">
        <f t="shared" si="7"/>
        <v/>
      </c>
      <c r="BY64" s="31" t="s">
        <v>141</v>
      </c>
      <c r="BZ64" s="32" t="s">
        <v>236</v>
      </c>
      <c r="CA64" s="49" t="s">
        <v>237</v>
      </c>
      <c r="CB64" s="32" t="s">
        <v>238</v>
      </c>
      <c r="CC64" s="37" t="s">
        <v>239</v>
      </c>
      <c r="CD64" s="31" t="s">
        <v>204</v>
      </c>
      <c r="CE64" s="31" t="s">
        <v>204</v>
      </c>
      <c r="CF64" s="31"/>
      <c r="CG64" s="31" t="s">
        <v>205</v>
      </c>
      <c r="CH64" s="31" t="s">
        <v>206</v>
      </c>
      <c r="CI64" s="31" t="s">
        <v>142</v>
      </c>
      <c r="CJ64" s="31" t="s">
        <v>142</v>
      </c>
      <c r="CK64" s="31" t="s">
        <v>142</v>
      </c>
      <c r="CL64" s="31" t="s">
        <v>142</v>
      </c>
      <c r="CM64" s="31" t="s">
        <v>141</v>
      </c>
      <c r="CN64" s="31" t="s">
        <v>151</v>
      </c>
      <c r="CO64" s="31" t="s">
        <v>151</v>
      </c>
      <c r="CP64" s="31" t="s">
        <v>142</v>
      </c>
      <c r="CQ64" s="31" t="s">
        <v>277</v>
      </c>
      <c r="CR64" s="31">
        <v>151.925</v>
      </c>
      <c r="CS64" s="31" t="s">
        <v>278</v>
      </c>
      <c r="CT64" s="31"/>
      <c r="CU64" s="31" t="s">
        <v>152</v>
      </c>
      <c r="CV64" s="31"/>
      <c r="CW64" s="31"/>
      <c r="CX64" s="31"/>
      <c r="CY64" s="31"/>
      <c r="CZ64" s="31"/>
      <c r="DA64" s="31" t="s">
        <v>279</v>
      </c>
      <c r="DB64" s="49" t="s">
        <v>280</v>
      </c>
      <c r="DH64" s="31" t="s">
        <v>281</v>
      </c>
    </row>
    <row r="65">
      <c r="A65" s="27">
        <v>63.0</v>
      </c>
      <c r="B65" s="28">
        <v>43679.0</v>
      </c>
      <c r="C65" s="29">
        <v>0.625</v>
      </c>
      <c r="D65" s="29">
        <v>0.6298611111111111</v>
      </c>
      <c r="E65" s="30">
        <f t="shared" si="1"/>
        <v>0.004861111111</v>
      </c>
      <c r="F65" s="31" t="b">
        <f t="shared" si="2"/>
        <v>1</v>
      </c>
      <c r="G65" s="31" t="s">
        <v>122</v>
      </c>
      <c r="H65" s="32" t="s">
        <v>195</v>
      </c>
      <c r="I65" s="31" t="s">
        <v>246</v>
      </c>
      <c r="J65" s="31" t="s">
        <v>246</v>
      </c>
      <c r="K65" s="31" t="s">
        <v>125</v>
      </c>
      <c r="L65" s="31" t="s">
        <v>282</v>
      </c>
      <c r="N65" s="47"/>
      <c r="Q65" s="31" t="s">
        <v>270</v>
      </c>
      <c r="R65" s="31" t="s">
        <v>130</v>
      </c>
      <c r="S65" s="31" t="s">
        <v>131</v>
      </c>
      <c r="T65" s="31" t="s">
        <v>132</v>
      </c>
      <c r="U65" s="31" t="s">
        <v>133</v>
      </c>
      <c r="V65" s="31" t="s">
        <v>134</v>
      </c>
      <c r="W65" s="31" t="s">
        <v>135</v>
      </c>
      <c r="X65" s="51">
        <v>46.488649</v>
      </c>
      <c r="Y65" s="51">
        <v>-122.172948</v>
      </c>
      <c r="Z65" s="35" t="b">
        <v>0</v>
      </c>
      <c r="AA65" s="36">
        <v>2948.0</v>
      </c>
      <c r="AB65" s="36"/>
      <c r="AC65" s="32" t="s">
        <v>271</v>
      </c>
      <c r="AE65" s="31" t="s">
        <v>137</v>
      </c>
      <c r="AF65" s="31" t="s">
        <v>138</v>
      </c>
      <c r="AG65" s="31" t="s">
        <v>283</v>
      </c>
      <c r="AH65" s="31" t="s">
        <v>125</v>
      </c>
      <c r="AJ65" s="38"/>
      <c r="AN65" s="31" t="s">
        <v>132</v>
      </c>
      <c r="AO65" s="31" t="s">
        <v>133</v>
      </c>
      <c r="AP65" s="31" t="s">
        <v>134</v>
      </c>
      <c r="AQ65" s="31" t="s">
        <v>135</v>
      </c>
      <c r="AR65" s="51">
        <v>46.489419</v>
      </c>
      <c r="AS65" s="51">
        <v>-122.184377</v>
      </c>
      <c r="AT65" s="35" t="b">
        <v>0</v>
      </c>
      <c r="AU65" s="36">
        <v>777.0</v>
      </c>
      <c r="AV65" s="36"/>
      <c r="AW65" s="31" t="s">
        <v>141</v>
      </c>
      <c r="AX65" s="31" t="s">
        <v>141</v>
      </c>
      <c r="AY65" s="39">
        <f t="shared" si="3"/>
        <v>0.5463114444</v>
      </c>
      <c r="AZ65" s="40" t="str">
        <f t="shared" si="4"/>
        <v>N/A</v>
      </c>
      <c r="BA65" s="41" t="s">
        <v>141</v>
      </c>
      <c r="BB65" s="31" t="s">
        <v>141</v>
      </c>
      <c r="BC65" s="42">
        <f t="shared" si="5"/>
        <v>2171</v>
      </c>
      <c r="BD65" s="43">
        <f t="shared" si="6"/>
        <v>310.1428571</v>
      </c>
      <c r="BE65" s="31" t="s">
        <v>284</v>
      </c>
      <c r="BF65" s="31" t="s">
        <v>284</v>
      </c>
      <c r="BG65" s="31" t="s">
        <v>142</v>
      </c>
      <c r="BH65" s="31" t="s">
        <v>143</v>
      </c>
      <c r="BI65" s="31" t="s">
        <v>141</v>
      </c>
      <c r="BJ65" s="48"/>
      <c r="BK65" s="31" t="s">
        <v>142</v>
      </c>
      <c r="BL65" s="31" t="s">
        <v>141</v>
      </c>
      <c r="BM65" s="31" t="s">
        <v>141</v>
      </c>
      <c r="BN65" s="31" t="s">
        <v>141</v>
      </c>
      <c r="BO65" s="31" t="s">
        <v>141</v>
      </c>
      <c r="BP65" s="31" t="s">
        <v>141</v>
      </c>
      <c r="BQ65" s="31" t="s">
        <v>141</v>
      </c>
      <c r="BR65" s="31" t="s">
        <v>141</v>
      </c>
      <c r="BS65" s="31" t="s">
        <v>141</v>
      </c>
      <c r="BT65" s="31" t="s">
        <v>141</v>
      </c>
      <c r="BU65" s="44">
        <v>0.0</v>
      </c>
      <c r="BV65" s="45"/>
      <c r="BW65" s="36" t="str">
        <f t="shared" si="7"/>
        <v/>
      </c>
      <c r="BY65" s="31" t="s">
        <v>141</v>
      </c>
      <c r="BZ65" s="32" t="s">
        <v>236</v>
      </c>
      <c r="CA65" s="49" t="s">
        <v>237</v>
      </c>
      <c r="CB65" s="32" t="s">
        <v>238</v>
      </c>
      <c r="CC65" s="37" t="s">
        <v>239</v>
      </c>
      <c r="CD65" s="31" t="s">
        <v>204</v>
      </c>
      <c r="CE65" s="31" t="s">
        <v>204</v>
      </c>
      <c r="CF65" s="31"/>
      <c r="CG65" s="31" t="s">
        <v>205</v>
      </c>
      <c r="CH65" s="31" t="s">
        <v>206</v>
      </c>
      <c r="CI65" s="31" t="s">
        <v>142</v>
      </c>
      <c r="CJ65" s="31" t="s">
        <v>142</v>
      </c>
      <c r="CK65" s="31" t="s">
        <v>142</v>
      </c>
      <c r="CL65" s="31" t="s">
        <v>142</v>
      </c>
      <c r="CM65" s="31" t="s">
        <v>141</v>
      </c>
      <c r="CN65" s="31" t="s">
        <v>151</v>
      </c>
      <c r="CO65" s="31" t="s">
        <v>151</v>
      </c>
      <c r="CP65" s="31" t="s">
        <v>142</v>
      </c>
      <c r="CQ65" s="31" t="s">
        <v>277</v>
      </c>
      <c r="CR65" s="31">
        <v>151.925</v>
      </c>
      <c r="CS65" s="31" t="s">
        <v>278</v>
      </c>
      <c r="CT65" s="31"/>
      <c r="CU65" s="31" t="s">
        <v>152</v>
      </c>
      <c r="CV65" s="31"/>
      <c r="CW65" s="31"/>
      <c r="CX65" s="31"/>
      <c r="CY65" s="31"/>
      <c r="CZ65" s="31"/>
      <c r="DA65" s="31" t="s">
        <v>279</v>
      </c>
      <c r="DB65" s="49" t="s">
        <v>280</v>
      </c>
    </row>
    <row r="66">
      <c r="A66" s="27">
        <v>64.0</v>
      </c>
      <c r="B66" s="28">
        <v>43723.0</v>
      </c>
      <c r="C66" s="29">
        <v>0.5833333333333334</v>
      </c>
      <c r="D66" s="29">
        <v>0.5834143518518519</v>
      </c>
      <c r="E66" s="30">
        <f t="shared" si="1"/>
        <v>0.00008101851852</v>
      </c>
      <c r="F66" s="31" t="b">
        <f t="shared" si="2"/>
        <v>0</v>
      </c>
      <c r="G66" s="31" t="s">
        <v>194</v>
      </c>
      <c r="H66" s="32" t="s">
        <v>195</v>
      </c>
      <c r="I66" s="31" t="s">
        <v>142</v>
      </c>
      <c r="J66" s="31" t="s">
        <v>141</v>
      </c>
      <c r="K66" s="31" t="s">
        <v>285</v>
      </c>
      <c r="L66" s="31" t="s">
        <v>141</v>
      </c>
      <c r="N66" s="47"/>
      <c r="Q66" s="31" t="s">
        <v>197</v>
      </c>
      <c r="R66" s="31" t="s">
        <v>198</v>
      </c>
      <c r="S66" s="31" t="s">
        <v>168</v>
      </c>
      <c r="T66" s="31" t="s">
        <v>286</v>
      </c>
      <c r="U66" s="31" t="s">
        <v>242</v>
      </c>
      <c r="V66" s="31" t="s">
        <v>134</v>
      </c>
      <c r="W66" s="31" t="s">
        <v>135</v>
      </c>
      <c r="Z66" s="35" t="b">
        <v>0</v>
      </c>
      <c r="AA66" s="42"/>
      <c r="AB66" s="42"/>
      <c r="AC66" s="32" t="s">
        <v>199</v>
      </c>
      <c r="AE66" s="31" t="s">
        <v>142</v>
      </c>
      <c r="AF66" s="31" t="s">
        <v>141</v>
      </c>
      <c r="AG66" s="31" t="s">
        <v>141</v>
      </c>
      <c r="AH66" s="31" t="s">
        <v>285</v>
      </c>
      <c r="AJ66" s="38"/>
      <c r="AN66" s="31" t="s">
        <v>286</v>
      </c>
      <c r="AO66" s="31" t="s">
        <v>242</v>
      </c>
      <c r="AP66" s="31" t="s">
        <v>134</v>
      </c>
      <c r="AQ66" s="31" t="s">
        <v>135</v>
      </c>
      <c r="AT66" s="35" t="b">
        <v>0</v>
      </c>
      <c r="AU66" s="36"/>
      <c r="AV66" s="36"/>
      <c r="AW66" s="31" t="s">
        <v>141</v>
      </c>
      <c r="AX66" s="31" t="s">
        <v>141</v>
      </c>
      <c r="AY66" s="39" t="str">
        <f t="shared" si="3"/>
        <v/>
      </c>
      <c r="AZ66" s="40" t="str">
        <f t="shared" si="4"/>
        <v/>
      </c>
      <c r="BA66" s="41" t="s">
        <v>141</v>
      </c>
      <c r="BB66" s="31" t="s">
        <v>141</v>
      </c>
      <c r="BC66" s="50" t="str">
        <f t="shared" si="5"/>
        <v>N/A</v>
      </c>
      <c r="BD66" s="43" t="str">
        <f t="shared" si="6"/>
        <v>N/A</v>
      </c>
      <c r="BE66" s="31" t="s">
        <v>142</v>
      </c>
      <c r="BF66" s="31"/>
      <c r="BG66" s="31" t="s">
        <v>142</v>
      </c>
      <c r="BI66" s="31" t="s">
        <v>141</v>
      </c>
      <c r="BJ66" s="48"/>
      <c r="BK66" s="31" t="s">
        <v>142</v>
      </c>
      <c r="BL66" s="31" t="s">
        <v>141</v>
      </c>
      <c r="BM66" s="31" t="s">
        <v>141</v>
      </c>
      <c r="BN66" s="31" t="s">
        <v>141</v>
      </c>
      <c r="BO66" s="31" t="s">
        <v>141</v>
      </c>
      <c r="BP66" s="31" t="s">
        <v>141</v>
      </c>
      <c r="BQ66" s="31" t="s">
        <v>141</v>
      </c>
      <c r="BR66" s="31" t="s">
        <v>141</v>
      </c>
      <c r="BS66" s="31" t="s">
        <v>141</v>
      </c>
      <c r="BT66" s="31" t="s">
        <v>141</v>
      </c>
      <c r="BU66" s="44">
        <v>0.0</v>
      </c>
      <c r="BV66" s="45"/>
      <c r="BW66" s="36" t="str">
        <f t="shared" si="7"/>
        <v/>
      </c>
      <c r="BY66" s="31" t="s">
        <v>141</v>
      </c>
      <c r="BZ66" s="32" t="s">
        <v>236</v>
      </c>
      <c r="CA66" s="49" t="s">
        <v>237</v>
      </c>
      <c r="CB66" s="32" t="s">
        <v>238</v>
      </c>
      <c r="CC66" s="37" t="s">
        <v>239</v>
      </c>
      <c r="CD66" s="31" t="s">
        <v>145</v>
      </c>
      <c r="CE66" s="31" t="s">
        <v>287</v>
      </c>
      <c r="CF66" s="31"/>
      <c r="CG66" s="31" t="s">
        <v>205</v>
      </c>
      <c r="CH66" s="31" t="s">
        <v>206</v>
      </c>
      <c r="CI66" s="31" t="s">
        <v>142</v>
      </c>
      <c r="CJ66" s="31" t="s">
        <v>142</v>
      </c>
      <c r="CK66" s="31" t="s">
        <v>142</v>
      </c>
      <c r="CL66" s="31" t="s">
        <v>142</v>
      </c>
      <c r="CM66" s="31" t="s">
        <v>141</v>
      </c>
      <c r="CN66" s="31" t="s">
        <v>151</v>
      </c>
      <c r="CO66" s="31" t="s">
        <v>151</v>
      </c>
      <c r="CP66" s="31" t="s">
        <v>142</v>
      </c>
      <c r="CQ66" s="31" t="s">
        <v>142</v>
      </c>
      <c r="CR66" s="31" t="s">
        <v>141</v>
      </c>
      <c r="CS66" s="31" t="s">
        <v>141</v>
      </c>
      <c r="CT66" s="31"/>
      <c r="CU66" s="31" t="s">
        <v>152</v>
      </c>
    </row>
    <row r="67">
      <c r="A67" s="27">
        <v>65.0</v>
      </c>
      <c r="B67" s="28">
        <v>43723.0</v>
      </c>
      <c r="C67" s="29">
        <v>0.5972222222222222</v>
      </c>
      <c r="D67" s="29">
        <v>0.5973148148148149</v>
      </c>
      <c r="E67" s="30">
        <f t="shared" si="1"/>
        <v>0.00009259259259</v>
      </c>
      <c r="F67" s="31" t="b">
        <f t="shared" si="2"/>
        <v>0</v>
      </c>
      <c r="G67" s="31" t="s">
        <v>194</v>
      </c>
      <c r="H67" s="32" t="s">
        <v>195</v>
      </c>
      <c r="I67" s="31" t="s">
        <v>142</v>
      </c>
      <c r="J67" s="31" t="s">
        <v>141</v>
      </c>
      <c r="K67" s="31" t="s">
        <v>285</v>
      </c>
      <c r="L67" s="31" t="s">
        <v>141</v>
      </c>
      <c r="N67" s="47"/>
      <c r="Q67" s="31" t="s">
        <v>197</v>
      </c>
      <c r="R67" s="31" t="s">
        <v>198</v>
      </c>
      <c r="S67" s="31" t="s">
        <v>168</v>
      </c>
      <c r="T67" s="31" t="s">
        <v>286</v>
      </c>
      <c r="U67" s="31" t="s">
        <v>242</v>
      </c>
      <c r="V67" s="31" t="s">
        <v>134</v>
      </c>
      <c r="W67" s="31" t="s">
        <v>135</v>
      </c>
      <c r="Z67" s="35" t="b">
        <v>0</v>
      </c>
      <c r="AA67" s="42"/>
      <c r="AB67" s="42"/>
      <c r="AC67" s="32" t="s">
        <v>199</v>
      </c>
      <c r="AE67" s="31" t="s">
        <v>142</v>
      </c>
      <c r="AF67" s="31" t="s">
        <v>141</v>
      </c>
      <c r="AG67" s="31" t="s">
        <v>141</v>
      </c>
      <c r="AH67" s="31" t="s">
        <v>285</v>
      </c>
      <c r="AJ67" s="38"/>
      <c r="AN67" s="31" t="s">
        <v>286</v>
      </c>
      <c r="AO67" s="31" t="s">
        <v>242</v>
      </c>
      <c r="AP67" s="31" t="s">
        <v>134</v>
      </c>
      <c r="AQ67" s="31" t="s">
        <v>135</v>
      </c>
      <c r="AT67" s="35" t="b">
        <v>0</v>
      </c>
      <c r="AU67" s="36"/>
      <c r="AV67" s="36"/>
      <c r="AW67" s="31" t="s">
        <v>141</v>
      </c>
      <c r="AX67" s="31" t="s">
        <v>141</v>
      </c>
      <c r="AY67" s="39" t="str">
        <f t="shared" si="3"/>
        <v/>
      </c>
      <c r="AZ67" s="40" t="str">
        <f t="shared" si="4"/>
        <v/>
      </c>
      <c r="BA67" s="41" t="s">
        <v>141</v>
      </c>
      <c r="BB67" s="31" t="s">
        <v>141</v>
      </c>
      <c r="BC67" s="50" t="str">
        <f t="shared" si="5"/>
        <v>N/A</v>
      </c>
      <c r="BD67" s="43" t="str">
        <f t="shared" si="6"/>
        <v>N/A</v>
      </c>
      <c r="BE67" s="31" t="s">
        <v>142</v>
      </c>
      <c r="BF67" s="31"/>
      <c r="BG67" s="31" t="s">
        <v>142</v>
      </c>
      <c r="BI67" s="31" t="s">
        <v>141</v>
      </c>
      <c r="BJ67" s="48"/>
      <c r="BK67" s="31" t="s">
        <v>142</v>
      </c>
      <c r="BL67" s="31" t="s">
        <v>141</v>
      </c>
      <c r="BM67" s="31" t="s">
        <v>141</v>
      </c>
      <c r="BN67" s="31" t="s">
        <v>141</v>
      </c>
      <c r="BO67" s="31" t="s">
        <v>141</v>
      </c>
      <c r="BP67" s="31" t="s">
        <v>141</v>
      </c>
      <c r="BQ67" s="31" t="s">
        <v>141</v>
      </c>
      <c r="BR67" s="31" t="s">
        <v>141</v>
      </c>
      <c r="BS67" s="31" t="s">
        <v>141</v>
      </c>
      <c r="BT67" s="31" t="s">
        <v>141</v>
      </c>
      <c r="BU67" s="44">
        <v>0.0</v>
      </c>
      <c r="BV67" s="45"/>
      <c r="BW67" s="36" t="str">
        <f t="shared" si="7"/>
        <v/>
      </c>
      <c r="BY67" s="31" t="s">
        <v>141</v>
      </c>
      <c r="BZ67" s="32" t="s">
        <v>236</v>
      </c>
      <c r="CA67" s="49" t="s">
        <v>237</v>
      </c>
      <c r="CB67" s="32" t="s">
        <v>238</v>
      </c>
      <c r="CC67" s="37" t="s">
        <v>239</v>
      </c>
      <c r="CD67" s="31" t="s">
        <v>145</v>
      </c>
      <c r="CE67" s="31" t="s">
        <v>287</v>
      </c>
      <c r="CF67" s="31"/>
      <c r="CG67" s="31" t="s">
        <v>205</v>
      </c>
      <c r="CH67" s="31" t="s">
        <v>206</v>
      </c>
      <c r="CI67" s="31" t="s">
        <v>142</v>
      </c>
      <c r="CJ67" s="31" t="s">
        <v>142</v>
      </c>
      <c r="CK67" s="31" t="s">
        <v>142</v>
      </c>
      <c r="CL67" s="31" t="s">
        <v>142</v>
      </c>
      <c r="CM67" s="31" t="s">
        <v>141</v>
      </c>
      <c r="CN67" s="31" t="s">
        <v>151</v>
      </c>
      <c r="CO67" s="31" t="s">
        <v>151</v>
      </c>
      <c r="CP67" s="31" t="s">
        <v>142</v>
      </c>
      <c r="CQ67" s="31" t="s">
        <v>142</v>
      </c>
      <c r="CR67" s="31" t="s">
        <v>141</v>
      </c>
      <c r="CS67" s="31" t="s">
        <v>141</v>
      </c>
      <c r="CT67" s="31"/>
      <c r="CU67" s="31" t="s">
        <v>152</v>
      </c>
    </row>
    <row r="68">
      <c r="A68" s="27">
        <v>66.0</v>
      </c>
      <c r="B68" s="28">
        <v>43723.0</v>
      </c>
      <c r="C68" s="29">
        <v>0.625</v>
      </c>
      <c r="D68" s="29">
        <v>0.625462962962963</v>
      </c>
      <c r="E68" s="30">
        <f t="shared" si="1"/>
        <v>0.000462962963</v>
      </c>
      <c r="F68" s="31" t="b">
        <f t="shared" si="2"/>
        <v>1</v>
      </c>
      <c r="G68" s="31" t="s">
        <v>194</v>
      </c>
      <c r="H68" s="32" t="s">
        <v>195</v>
      </c>
      <c r="I68" s="31" t="s">
        <v>142</v>
      </c>
      <c r="J68" s="31" t="s">
        <v>141</v>
      </c>
      <c r="K68" s="31" t="s">
        <v>285</v>
      </c>
      <c r="L68" s="31" t="s">
        <v>141</v>
      </c>
      <c r="N68" s="47"/>
      <c r="Q68" s="31" t="s">
        <v>197</v>
      </c>
      <c r="R68" s="31" t="s">
        <v>198</v>
      </c>
      <c r="S68" s="31" t="s">
        <v>168</v>
      </c>
      <c r="T68" s="31" t="s">
        <v>286</v>
      </c>
      <c r="U68" s="31" t="s">
        <v>242</v>
      </c>
      <c r="V68" s="31" t="s">
        <v>134</v>
      </c>
      <c r="W68" s="31" t="s">
        <v>135</v>
      </c>
      <c r="Z68" s="35" t="b">
        <v>0</v>
      </c>
      <c r="AA68" s="42"/>
      <c r="AB68" s="42"/>
      <c r="AC68" s="32" t="s">
        <v>199</v>
      </c>
      <c r="AE68" s="31" t="s">
        <v>142</v>
      </c>
      <c r="AF68" s="31" t="s">
        <v>141</v>
      </c>
      <c r="AG68" s="31" t="s">
        <v>141</v>
      </c>
      <c r="AH68" s="31" t="s">
        <v>285</v>
      </c>
      <c r="AJ68" s="38"/>
      <c r="AN68" s="31" t="s">
        <v>286</v>
      </c>
      <c r="AO68" s="31" t="s">
        <v>242</v>
      </c>
      <c r="AP68" s="31" t="s">
        <v>134</v>
      </c>
      <c r="AQ68" s="31" t="s">
        <v>135</v>
      </c>
      <c r="AT68" s="35" t="b">
        <v>0</v>
      </c>
      <c r="AU68" s="36"/>
      <c r="AV68" s="36"/>
      <c r="AW68" s="31" t="s">
        <v>141</v>
      </c>
      <c r="AX68" s="31" t="s">
        <v>141</v>
      </c>
      <c r="AY68" s="39" t="str">
        <f t="shared" si="3"/>
        <v/>
      </c>
      <c r="AZ68" s="40" t="str">
        <f t="shared" si="4"/>
        <v/>
      </c>
      <c r="BA68" s="41" t="s">
        <v>141</v>
      </c>
      <c r="BB68" s="31" t="s">
        <v>141</v>
      </c>
      <c r="BC68" s="50" t="str">
        <f t="shared" si="5"/>
        <v>N/A</v>
      </c>
      <c r="BD68" s="43" t="str">
        <f t="shared" si="6"/>
        <v>N/A</v>
      </c>
      <c r="BE68" s="31" t="s">
        <v>142</v>
      </c>
      <c r="BF68" s="31"/>
      <c r="BG68" s="31" t="s">
        <v>142</v>
      </c>
      <c r="BI68" s="31" t="s">
        <v>141</v>
      </c>
      <c r="BJ68" s="48"/>
      <c r="BK68" s="31" t="s">
        <v>142</v>
      </c>
      <c r="BL68" s="31" t="s">
        <v>141</v>
      </c>
      <c r="BM68" s="31" t="s">
        <v>141</v>
      </c>
      <c r="BN68" s="31" t="s">
        <v>141</v>
      </c>
      <c r="BO68" s="31" t="s">
        <v>141</v>
      </c>
      <c r="BP68" s="31" t="s">
        <v>141</v>
      </c>
      <c r="BQ68" s="31" t="s">
        <v>141</v>
      </c>
      <c r="BR68" s="31" t="s">
        <v>141</v>
      </c>
      <c r="BS68" s="31" t="s">
        <v>141</v>
      </c>
      <c r="BT68" s="31" t="s">
        <v>141</v>
      </c>
      <c r="BU68" s="44">
        <v>0.0</v>
      </c>
      <c r="BV68" s="45"/>
      <c r="BW68" s="36" t="str">
        <f t="shared" si="7"/>
        <v/>
      </c>
      <c r="BY68" s="31" t="s">
        <v>141</v>
      </c>
      <c r="BZ68" s="32" t="s">
        <v>236</v>
      </c>
      <c r="CA68" s="49" t="s">
        <v>237</v>
      </c>
      <c r="CB68" s="32" t="s">
        <v>238</v>
      </c>
      <c r="CC68" s="37" t="s">
        <v>239</v>
      </c>
      <c r="CD68" s="31" t="s">
        <v>145</v>
      </c>
      <c r="CE68" s="31" t="s">
        <v>287</v>
      </c>
      <c r="CF68" s="31"/>
      <c r="CG68" s="31" t="s">
        <v>205</v>
      </c>
      <c r="CH68" s="31" t="s">
        <v>206</v>
      </c>
      <c r="CI68" s="31" t="s">
        <v>142</v>
      </c>
      <c r="CJ68" s="31" t="s">
        <v>142</v>
      </c>
      <c r="CK68" s="31" t="s">
        <v>142</v>
      </c>
      <c r="CL68" s="31" t="s">
        <v>142</v>
      </c>
      <c r="CM68" s="31" t="s">
        <v>141</v>
      </c>
      <c r="CN68" s="31" t="s">
        <v>151</v>
      </c>
      <c r="CO68" s="31" t="s">
        <v>151</v>
      </c>
      <c r="CP68" s="31" t="s">
        <v>142</v>
      </c>
      <c r="CQ68" s="31" t="s">
        <v>142</v>
      </c>
      <c r="CR68" s="31" t="s">
        <v>141</v>
      </c>
      <c r="CS68" s="31" t="s">
        <v>141</v>
      </c>
      <c r="CT68" s="31"/>
      <c r="CU68" s="31" t="s">
        <v>152</v>
      </c>
    </row>
    <row r="69">
      <c r="A69" s="27">
        <v>67.0</v>
      </c>
      <c r="B69" s="28">
        <v>43723.0</v>
      </c>
      <c r="C69" s="29">
        <v>0.6527777777777778</v>
      </c>
      <c r="D69" s="29">
        <v>0.6531828703703704</v>
      </c>
      <c r="E69" s="30">
        <f t="shared" si="1"/>
        <v>0.0004050925926</v>
      </c>
      <c r="F69" s="31" t="b">
        <f t="shared" si="2"/>
        <v>1</v>
      </c>
      <c r="G69" s="31" t="s">
        <v>194</v>
      </c>
      <c r="H69" s="32" t="s">
        <v>195</v>
      </c>
      <c r="I69" s="31" t="s">
        <v>142</v>
      </c>
      <c r="J69" s="31" t="s">
        <v>141</v>
      </c>
      <c r="K69" s="31" t="s">
        <v>285</v>
      </c>
      <c r="L69" s="31" t="s">
        <v>141</v>
      </c>
      <c r="N69" s="47"/>
      <c r="Q69" s="31" t="s">
        <v>197</v>
      </c>
      <c r="R69" s="31" t="s">
        <v>198</v>
      </c>
      <c r="S69" s="31" t="s">
        <v>168</v>
      </c>
      <c r="T69" s="31" t="s">
        <v>286</v>
      </c>
      <c r="U69" s="31" t="s">
        <v>242</v>
      </c>
      <c r="V69" s="31" t="s">
        <v>134</v>
      </c>
      <c r="W69" s="31" t="s">
        <v>135</v>
      </c>
      <c r="Z69" s="35" t="b">
        <v>0</v>
      </c>
      <c r="AA69" s="42"/>
      <c r="AB69" s="42"/>
      <c r="AC69" s="32" t="s">
        <v>199</v>
      </c>
      <c r="AE69" s="31" t="s">
        <v>142</v>
      </c>
      <c r="AF69" s="31" t="s">
        <v>141</v>
      </c>
      <c r="AG69" s="31" t="s">
        <v>141</v>
      </c>
      <c r="AH69" s="31" t="s">
        <v>285</v>
      </c>
      <c r="AJ69" s="38"/>
      <c r="AN69" s="31" t="s">
        <v>286</v>
      </c>
      <c r="AO69" s="31" t="s">
        <v>242</v>
      </c>
      <c r="AP69" s="31" t="s">
        <v>134</v>
      </c>
      <c r="AQ69" s="31" t="s">
        <v>135</v>
      </c>
      <c r="AT69" s="35" t="b">
        <v>0</v>
      </c>
      <c r="AU69" s="36"/>
      <c r="AV69" s="36"/>
      <c r="AW69" s="31" t="s">
        <v>141</v>
      </c>
      <c r="AX69" s="31" t="s">
        <v>141</v>
      </c>
      <c r="AY69" s="39" t="str">
        <f t="shared" si="3"/>
        <v/>
      </c>
      <c r="AZ69" s="40" t="str">
        <f t="shared" si="4"/>
        <v/>
      </c>
      <c r="BA69" s="41" t="s">
        <v>141</v>
      </c>
      <c r="BB69" s="31" t="s">
        <v>141</v>
      </c>
      <c r="BC69" s="50" t="str">
        <f t="shared" si="5"/>
        <v>N/A</v>
      </c>
      <c r="BD69" s="43" t="str">
        <f t="shared" si="6"/>
        <v>N/A</v>
      </c>
      <c r="BE69" s="31" t="s">
        <v>142</v>
      </c>
      <c r="BF69" s="31"/>
      <c r="BG69" s="31" t="s">
        <v>142</v>
      </c>
      <c r="BI69" s="31" t="s">
        <v>141</v>
      </c>
      <c r="BJ69" s="48"/>
      <c r="BK69" s="31" t="s">
        <v>142</v>
      </c>
      <c r="BL69" s="31" t="s">
        <v>141</v>
      </c>
      <c r="BM69" s="31" t="s">
        <v>141</v>
      </c>
      <c r="BN69" s="31" t="s">
        <v>141</v>
      </c>
      <c r="BO69" s="31" t="s">
        <v>141</v>
      </c>
      <c r="BP69" s="31" t="s">
        <v>141</v>
      </c>
      <c r="BQ69" s="31" t="s">
        <v>141</v>
      </c>
      <c r="BR69" s="31" t="s">
        <v>141</v>
      </c>
      <c r="BS69" s="31" t="s">
        <v>141</v>
      </c>
      <c r="BT69" s="31" t="s">
        <v>141</v>
      </c>
      <c r="BU69" s="44">
        <v>0.0</v>
      </c>
      <c r="BV69" s="45"/>
      <c r="BW69" s="36" t="str">
        <f t="shared" si="7"/>
        <v/>
      </c>
      <c r="BY69" s="31" t="s">
        <v>141</v>
      </c>
      <c r="BZ69" s="32" t="s">
        <v>236</v>
      </c>
      <c r="CA69" s="49" t="s">
        <v>237</v>
      </c>
      <c r="CB69" s="32" t="s">
        <v>238</v>
      </c>
      <c r="CC69" s="37" t="s">
        <v>239</v>
      </c>
      <c r="CD69" s="31" t="s">
        <v>145</v>
      </c>
      <c r="CE69" s="31" t="s">
        <v>287</v>
      </c>
      <c r="CF69" s="31"/>
      <c r="CG69" s="31" t="s">
        <v>205</v>
      </c>
      <c r="CH69" s="31" t="s">
        <v>206</v>
      </c>
      <c r="CI69" s="31" t="s">
        <v>142</v>
      </c>
      <c r="CJ69" s="31" t="s">
        <v>142</v>
      </c>
      <c r="CK69" s="31" t="s">
        <v>142</v>
      </c>
      <c r="CL69" s="31" t="s">
        <v>142</v>
      </c>
      <c r="CM69" s="31" t="s">
        <v>141</v>
      </c>
      <c r="CN69" s="31" t="s">
        <v>151</v>
      </c>
      <c r="CO69" s="31" t="s">
        <v>151</v>
      </c>
      <c r="CP69" s="31" t="s">
        <v>142</v>
      </c>
      <c r="CQ69" s="31" t="s">
        <v>142</v>
      </c>
      <c r="CR69" s="31" t="s">
        <v>141</v>
      </c>
      <c r="CS69" s="31" t="s">
        <v>141</v>
      </c>
      <c r="CT69" s="31"/>
      <c r="CU69" s="31" t="s">
        <v>152</v>
      </c>
    </row>
    <row r="70">
      <c r="A70" s="27">
        <v>68.0</v>
      </c>
      <c r="B70" s="28">
        <v>43723.0</v>
      </c>
      <c r="C70" s="29">
        <v>0.7083333333333334</v>
      </c>
      <c r="D70" s="29">
        <v>0.7087962962962963</v>
      </c>
      <c r="E70" s="30">
        <f t="shared" si="1"/>
        <v>0.000462962963</v>
      </c>
      <c r="F70" s="31" t="b">
        <f t="shared" si="2"/>
        <v>1</v>
      </c>
      <c r="G70" s="31" t="s">
        <v>194</v>
      </c>
      <c r="H70" s="32" t="s">
        <v>195</v>
      </c>
      <c r="I70" s="31" t="s">
        <v>142</v>
      </c>
      <c r="J70" s="31" t="s">
        <v>141</v>
      </c>
      <c r="K70" s="31" t="s">
        <v>285</v>
      </c>
      <c r="L70" s="31" t="s">
        <v>141</v>
      </c>
      <c r="N70" s="47"/>
      <c r="Q70" s="31" t="s">
        <v>197</v>
      </c>
      <c r="R70" s="31" t="s">
        <v>198</v>
      </c>
      <c r="S70" s="31" t="s">
        <v>168</v>
      </c>
      <c r="T70" s="31" t="s">
        <v>286</v>
      </c>
      <c r="U70" s="31" t="s">
        <v>242</v>
      </c>
      <c r="V70" s="31" t="s">
        <v>134</v>
      </c>
      <c r="W70" s="31" t="s">
        <v>135</v>
      </c>
      <c r="Z70" s="35" t="b">
        <v>0</v>
      </c>
      <c r="AA70" s="42"/>
      <c r="AB70" s="42"/>
      <c r="AC70" s="32" t="s">
        <v>199</v>
      </c>
      <c r="AE70" s="31" t="s">
        <v>142</v>
      </c>
      <c r="AF70" s="31" t="s">
        <v>141</v>
      </c>
      <c r="AG70" s="31" t="s">
        <v>141</v>
      </c>
      <c r="AH70" s="31" t="s">
        <v>285</v>
      </c>
      <c r="AJ70" s="38"/>
      <c r="AN70" s="31" t="s">
        <v>286</v>
      </c>
      <c r="AO70" s="31" t="s">
        <v>242</v>
      </c>
      <c r="AP70" s="31" t="s">
        <v>134</v>
      </c>
      <c r="AQ70" s="31" t="s">
        <v>135</v>
      </c>
      <c r="AT70" s="35" t="b">
        <v>0</v>
      </c>
      <c r="AU70" s="36"/>
      <c r="AV70" s="36"/>
      <c r="AW70" s="31" t="s">
        <v>141</v>
      </c>
      <c r="AX70" s="31" t="s">
        <v>141</v>
      </c>
      <c r="AY70" s="39" t="str">
        <f t="shared" si="3"/>
        <v/>
      </c>
      <c r="AZ70" s="40" t="str">
        <f t="shared" si="4"/>
        <v/>
      </c>
      <c r="BA70" s="41" t="s">
        <v>141</v>
      </c>
      <c r="BB70" s="31" t="s">
        <v>141</v>
      </c>
      <c r="BC70" s="50" t="str">
        <f t="shared" si="5"/>
        <v>N/A</v>
      </c>
      <c r="BD70" s="43" t="str">
        <f t="shared" si="6"/>
        <v>N/A</v>
      </c>
      <c r="BE70" s="31" t="s">
        <v>142</v>
      </c>
      <c r="BF70" s="31"/>
      <c r="BG70" s="31" t="s">
        <v>142</v>
      </c>
      <c r="BI70" s="31" t="s">
        <v>141</v>
      </c>
      <c r="BJ70" s="48"/>
      <c r="BK70" s="31" t="s">
        <v>142</v>
      </c>
      <c r="BL70" s="31" t="s">
        <v>141</v>
      </c>
      <c r="BM70" s="31" t="s">
        <v>141</v>
      </c>
      <c r="BN70" s="31" t="s">
        <v>141</v>
      </c>
      <c r="BO70" s="31" t="s">
        <v>141</v>
      </c>
      <c r="BP70" s="31" t="s">
        <v>141</v>
      </c>
      <c r="BQ70" s="31" t="s">
        <v>141</v>
      </c>
      <c r="BR70" s="31" t="s">
        <v>141</v>
      </c>
      <c r="BS70" s="31" t="s">
        <v>141</v>
      </c>
      <c r="BT70" s="31" t="s">
        <v>141</v>
      </c>
      <c r="BU70" s="44">
        <v>0.0</v>
      </c>
      <c r="BV70" s="45"/>
      <c r="BW70" s="36" t="str">
        <f t="shared" si="7"/>
        <v/>
      </c>
      <c r="BY70" s="31" t="s">
        <v>141</v>
      </c>
      <c r="BZ70" s="32" t="s">
        <v>236</v>
      </c>
      <c r="CA70" s="49" t="s">
        <v>237</v>
      </c>
      <c r="CB70" s="32" t="s">
        <v>238</v>
      </c>
      <c r="CC70" s="37" t="s">
        <v>239</v>
      </c>
      <c r="CD70" s="31" t="s">
        <v>145</v>
      </c>
      <c r="CE70" s="31" t="s">
        <v>287</v>
      </c>
      <c r="CF70" s="31"/>
      <c r="CG70" s="31" t="s">
        <v>205</v>
      </c>
      <c r="CH70" s="31" t="s">
        <v>206</v>
      </c>
      <c r="CI70" s="31" t="s">
        <v>142</v>
      </c>
      <c r="CJ70" s="31" t="s">
        <v>142</v>
      </c>
      <c r="CK70" s="31" t="s">
        <v>142</v>
      </c>
      <c r="CL70" s="31" t="s">
        <v>142</v>
      </c>
      <c r="CM70" s="31" t="s">
        <v>141</v>
      </c>
      <c r="CN70" s="31" t="s">
        <v>151</v>
      </c>
      <c r="CO70" s="31" t="s">
        <v>151</v>
      </c>
      <c r="CP70" s="31" t="s">
        <v>142</v>
      </c>
      <c r="CQ70" s="31" t="s">
        <v>142</v>
      </c>
      <c r="CR70" s="31" t="s">
        <v>141</v>
      </c>
      <c r="CS70" s="31" t="s">
        <v>141</v>
      </c>
      <c r="CT70" s="31"/>
      <c r="CU70" s="31" t="s">
        <v>152</v>
      </c>
    </row>
    <row r="71">
      <c r="A71" s="27">
        <v>69.0</v>
      </c>
      <c r="B71" s="28">
        <v>43911.0</v>
      </c>
      <c r="C71" s="29">
        <v>0.6666666666666666</v>
      </c>
      <c r="D71" s="29">
        <v>0.6667013888888889</v>
      </c>
      <c r="E71" s="30">
        <f t="shared" si="1"/>
        <v>0.00003472222222</v>
      </c>
      <c r="F71" s="31" t="b">
        <f t="shared" si="2"/>
        <v>0</v>
      </c>
      <c r="G71" s="31" t="s">
        <v>194</v>
      </c>
      <c r="H71" s="32" t="s">
        <v>195</v>
      </c>
      <c r="I71" s="31" t="s">
        <v>142</v>
      </c>
      <c r="J71" s="31" t="s">
        <v>141</v>
      </c>
      <c r="K71" s="31" t="s">
        <v>240</v>
      </c>
      <c r="L71" s="31" t="s">
        <v>141</v>
      </c>
      <c r="N71" s="47"/>
      <c r="Q71" s="31" t="s">
        <v>197</v>
      </c>
      <c r="R71" s="31" t="s">
        <v>198</v>
      </c>
      <c r="S71" s="31" t="s">
        <v>198</v>
      </c>
      <c r="T71" s="31" t="s">
        <v>241</v>
      </c>
      <c r="U71" s="31" t="s">
        <v>242</v>
      </c>
      <c r="V71" s="31" t="s">
        <v>134</v>
      </c>
      <c r="W71" s="31" t="s">
        <v>135</v>
      </c>
      <c r="Z71" s="35" t="b">
        <v>0</v>
      </c>
      <c r="AA71" s="42"/>
      <c r="AB71" s="42"/>
      <c r="AC71" s="37" t="s">
        <v>199</v>
      </c>
      <c r="AE71" s="31" t="s">
        <v>142</v>
      </c>
      <c r="AF71" s="31" t="s">
        <v>141</v>
      </c>
      <c r="AG71" s="31" t="s">
        <v>141</v>
      </c>
      <c r="AH71" s="31" t="s">
        <v>240</v>
      </c>
      <c r="AJ71" s="38"/>
      <c r="AN71" s="31" t="s">
        <v>241</v>
      </c>
      <c r="AO71" s="31" t="s">
        <v>242</v>
      </c>
      <c r="AP71" s="31" t="s">
        <v>134</v>
      </c>
      <c r="AQ71" s="31" t="s">
        <v>135</v>
      </c>
      <c r="AT71" s="35" t="b">
        <v>0</v>
      </c>
      <c r="AU71" s="36"/>
      <c r="AV71" s="36"/>
      <c r="AW71" s="31" t="s">
        <v>141</v>
      </c>
      <c r="AX71" s="31" t="s">
        <v>141</v>
      </c>
      <c r="AY71" s="39" t="str">
        <f t="shared" si="3"/>
        <v/>
      </c>
      <c r="AZ71" s="40" t="str">
        <f t="shared" si="4"/>
        <v/>
      </c>
      <c r="BA71" s="41" t="s">
        <v>141</v>
      </c>
      <c r="BB71" s="31" t="s">
        <v>141</v>
      </c>
      <c r="BC71" s="50" t="str">
        <f t="shared" si="5"/>
        <v>N/A</v>
      </c>
      <c r="BD71" s="43" t="str">
        <f t="shared" si="6"/>
        <v>N/A</v>
      </c>
      <c r="BE71" s="31" t="s">
        <v>142</v>
      </c>
      <c r="BF71" s="31"/>
      <c r="BG71" s="31" t="s">
        <v>142</v>
      </c>
      <c r="BI71" s="31" t="s">
        <v>141</v>
      </c>
      <c r="BJ71" s="48"/>
      <c r="BK71" s="31" t="s">
        <v>142</v>
      </c>
      <c r="BL71" s="31" t="s">
        <v>141</v>
      </c>
      <c r="BM71" s="31" t="s">
        <v>141</v>
      </c>
      <c r="BN71" s="31" t="s">
        <v>141</v>
      </c>
      <c r="BO71" s="31" t="s">
        <v>141</v>
      </c>
      <c r="BP71" s="31" t="s">
        <v>141</v>
      </c>
      <c r="BQ71" s="31" t="s">
        <v>141</v>
      </c>
      <c r="BR71" s="31" t="s">
        <v>141</v>
      </c>
      <c r="BS71" s="31" t="s">
        <v>141</v>
      </c>
      <c r="BT71" s="31" t="s">
        <v>141</v>
      </c>
      <c r="BU71" s="44">
        <v>0.0</v>
      </c>
      <c r="BV71" s="45"/>
      <c r="BW71" s="36" t="str">
        <f t="shared" si="7"/>
        <v/>
      </c>
      <c r="BY71" s="31" t="s">
        <v>141</v>
      </c>
      <c r="BZ71" s="32" t="s">
        <v>236</v>
      </c>
      <c r="CA71" s="49" t="s">
        <v>237</v>
      </c>
      <c r="CB71" s="32" t="s">
        <v>238</v>
      </c>
      <c r="CC71" s="37" t="s">
        <v>239</v>
      </c>
      <c r="CD71" s="31" t="s">
        <v>145</v>
      </c>
      <c r="CE71" s="31" t="s">
        <v>287</v>
      </c>
      <c r="CF71" s="31"/>
      <c r="CG71" s="31" t="s">
        <v>288</v>
      </c>
      <c r="CH71" s="31" t="s">
        <v>206</v>
      </c>
      <c r="CI71" s="31" t="s">
        <v>142</v>
      </c>
      <c r="CJ71" s="31" t="s">
        <v>142</v>
      </c>
      <c r="CK71" s="31" t="s">
        <v>142</v>
      </c>
      <c r="CL71" s="31" t="s">
        <v>142</v>
      </c>
      <c r="CM71" s="31" t="s">
        <v>141</v>
      </c>
      <c r="CN71" s="31" t="s">
        <v>151</v>
      </c>
      <c r="CO71" s="31" t="s">
        <v>151</v>
      </c>
      <c r="CP71" s="31" t="s">
        <v>142</v>
      </c>
      <c r="CQ71" s="31" t="s">
        <v>142</v>
      </c>
      <c r="CR71" s="31" t="s">
        <v>141</v>
      </c>
      <c r="CS71" s="31" t="s">
        <v>141</v>
      </c>
      <c r="CT71" s="31"/>
      <c r="CU71" s="31" t="s">
        <v>152</v>
      </c>
    </row>
    <row r="72">
      <c r="A72" s="27">
        <v>70.0</v>
      </c>
      <c r="B72" s="28">
        <v>43911.0</v>
      </c>
      <c r="C72" s="29">
        <v>0.6805555555555556</v>
      </c>
      <c r="D72" s="29">
        <v>0.6805902777777778</v>
      </c>
      <c r="E72" s="30">
        <f t="shared" si="1"/>
        <v>0.00003472222222</v>
      </c>
      <c r="F72" s="31" t="b">
        <f t="shared" si="2"/>
        <v>0</v>
      </c>
      <c r="G72" s="31" t="s">
        <v>194</v>
      </c>
      <c r="H72" s="32" t="s">
        <v>195</v>
      </c>
      <c r="I72" s="31" t="s">
        <v>142</v>
      </c>
      <c r="J72" s="31" t="s">
        <v>141</v>
      </c>
      <c r="K72" s="31" t="s">
        <v>240</v>
      </c>
      <c r="L72" s="31" t="s">
        <v>141</v>
      </c>
      <c r="N72" s="47"/>
      <c r="Q72" s="31" t="s">
        <v>197</v>
      </c>
      <c r="R72" s="31" t="s">
        <v>198</v>
      </c>
      <c r="S72" s="31" t="s">
        <v>198</v>
      </c>
      <c r="T72" s="31" t="s">
        <v>241</v>
      </c>
      <c r="U72" s="31" t="s">
        <v>242</v>
      </c>
      <c r="V72" s="31" t="s">
        <v>134</v>
      </c>
      <c r="W72" s="31" t="s">
        <v>135</v>
      </c>
      <c r="Z72" s="35" t="b">
        <v>0</v>
      </c>
      <c r="AA72" s="42"/>
      <c r="AB72" s="42"/>
      <c r="AC72" s="37" t="s">
        <v>199</v>
      </c>
      <c r="AE72" s="31" t="s">
        <v>142</v>
      </c>
      <c r="AF72" s="31" t="s">
        <v>141</v>
      </c>
      <c r="AG72" s="31" t="s">
        <v>141</v>
      </c>
      <c r="AH72" s="31" t="s">
        <v>240</v>
      </c>
      <c r="AJ72" s="38"/>
      <c r="AN72" s="31" t="s">
        <v>241</v>
      </c>
      <c r="AO72" s="31" t="s">
        <v>242</v>
      </c>
      <c r="AP72" s="31" t="s">
        <v>134</v>
      </c>
      <c r="AQ72" s="31" t="s">
        <v>135</v>
      </c>
      <c r="AT72" s="35" t="b">
        <v>0</v>
      </c>
      <c r="AU72" s="36"/>
      <c r="AV72" s="36"/>
      <c r="AW72" s="31" t="s">
        <v>141</v>
      </c>
      <c r="AX72" s="31" t="s">
        <v>141</v>
      </c>
      <c r="AY72" s="39" t="str">
        <f t="shared" si="3"/>
        <v/>
      </c>
      <c r="AZ72" s="40" t="str">
        <f t="shared" si="4"/>
        <v/>
      </c>
      <c r="BA72" s="41" t="s">
        <v>141</v>
      </c>
      <c r="BB72" s="31" t="s">
        <v>141</v>
      </c>
      <c r="BC72" s="50" t="str">
        <f t="shared" si="5"/>
        <v>N/A</v>
      </c>
      <c r="BD72" s="43" t="str">
        <f t="shared" si="6"/>
        <v>N/A</v>
      </c>
      <c r="BE72" s="31" t="s">
        <v>142</v>
      </c>
      <c r="BF72" s="31"/>
      <c r="BG72" s="31" t="s">
        <v>142</v>
      </c>
      <c r="BI72" s="31" t="s">
        <v>141</v>
      </c>
      <c r="BJ72" s="48"/>
      <c r="BK72" s="31" t="s">
        <v>142</v>
      </c>
      <c r="BL72" s="31" t="s">
        <v>141</v>
      </c>
      <c r="BM72" s="31" t="s">
        <v>141</v>
      </c>
      <c r="BN72" s="31" t="s">
        <v>141</v>
      </c>
      <c r="BO72" s="31" t="s">
        <v>141</v>
      </c>
      <c r="BP72" s="31" t="s">
        <v>141</v>
      </c>
      <c r="BQ72" s="31" t="s">
        <v>141</v>
      </c>
      <c r="BR72" s="31" t="s">
        <v>141</v>
      </c>
      <c r="BS72" s="31" t="s">
        <v>141</v>
      </c>
      <c r="BT72" s="31" t="s">
        <v>141</v>
      </c>
      <c r="BU72" s="44">
        <v>0.0</v>
      </c>
      <c r="BV72" s="45"/>
      <c r="BW72" s="36" t="str">
        <f t="shared" si="7"/>
        <v/>
      </c>
      <c r="BY72" s="31" t="s">
        <v>141</v>
      </c>
      <c r="BZ72" s="32" t="s">
        <v>236</v>
      </c>
      <c r="CA72" s="49" t="s">
        <v>237</v>
      </c>
      <c r="CB72" s="32" t="s">
        <v>238</v>
      </c>
      <c r="CC72" s="37" t="s">
        <v>239</v>
      </c>
      <c r="CD72" s="31" t="s">
        <v>145</v>
      </c>
      <c r="CE72" s="31" t="s">
        <v>287</v>
      </c>
      <c r="CF72" s="31"/>
      <c r="CG72" s="31" t="s">
        <v>288</v>
      </c>
      <c r="CH72" s="31" t="s">
        <v>206</v>
      </c>
      <c r="CI72" s="31" t="s">
        <v>142</v>
      </c>
      <c r="CJ72" s="31" t="s">
        <v>142</v>
      </c>
      <c r="CK72" s="31" t="s">
        <v>142</v>
      </c>
      <c r="CL72" s="31" t="s">
        <v>142</v>
      </c>
      <c r="CM72" s="31" t="s">
        <v>141</v>
      </c>
      <c r="CN72" s="31" t="s">
        <v>151</v>
      </c>
      <c r="CO72" s="31" t="s">
        <v>151</v>
      </c>
      <c r="CP72" s="31" t="s">
        <v>142</v>
      </c>
      <c r="CQ72" s="31" t="s">
        <v>142</v>
      </c>
      <c r="CR72" s="31" t="s">
        <v>141</v>
      </c>
      <c r="CS72" s="31" t="s">
        <v>141</v>
      </c>
      <c r="CT72" s="31"/>
      <c r="CU72" s="31" t="s">
        <v>152</v>
      </c>
    </row>
    <row r="73">
      <c r="A73" s="27">
        <v>71.0</v>
      </c>
      <c r="B73" s="28">
        <v>43911.0</v>
      </c>
      <c r="C73" s="29">
        <v>0.6944444444444444</v>
      </c>
      <c r="D73" s="29">
        <v>0.6944675925925926</v>
      </c>
      <c r="E73" s="30">
        <f t="shared" si="1"/>
        <v>0.00002314814815</v>
      </c>
      <c r="F73" s="31" t="b">
        <f t="shared" si="2"/>
        <v>0</v>
      </c>
      <c r="G73" s="31" t="s">
        <v>194</v>
      </c>
      <c r="H73" s="32" t="s">
        <v>195</v>
      </c>
      <c r="I73" s="31" t="s">
        <v>142</v>
      </c>
      <c r="J73" s="31" t="s">
        <v>141</v>
      </c>
      <c r="K73" s="31" t="s">
        <v>240</v>
      </c>
      <c r="L73" s="31" t="s">
        <v>141</v>
      </c>
      <c r="N73" s="47"/>
      <c r="Q73" s="31" t="s">
        <v>197</v>
      </c>
      <c r="R73" s="31" t="s">
        <v>198</v>
      </c>
      <c r="S73" s="31" t="s">
        <v>198</v>
      </c>
      <c r="T73" s="31" t="s">
        <v>241</v>
      </c>
      <c r="U73" s="31" t="s">
        <v>242</v>
      </c>
      <c r="V73" s="31" t="s">
        <v>134</v>
      </c>
      <c r="W73" s="31" t="s">
        <v>135</v>
      </c>
      <c r="Z73" s="35" t="b">
        <v>0</v>
      </c>
      <c r="AA73" s="42"/>
      <c r="AB73" s="42"/>
      <c r="AC73" s="37" t="s">
        <v>199</v>
      </c>
      <c r="AE73" s="31" t="s">
        <v>142</v>
      </c>
      <c r="AF73" s="31" t="s">
        <v>141</v>
      </c>
      <c r="AG73" s="31" t="s">
        <v>141</v>
      </c>
      <c r="AH73" s="31" t="s">
        <v>240</v>
      </c>
      <c r="AJ73" s="38"/>
      <c r="AN73" s="31" t="s">
        <v>241</v>
      </c>
      <c r="AO73" s="31" t="s">
        <v>242</v>
      </c>
      <c r="AP73" s="31" t="s">
        <v>134</v>
      </c>
      <c r="AQ73" s="31" t="s">
        <v>135</v>
      </c>
      <c r="AT73" s="35" t="b">
        <v>0</v>
      </c>
      <c r="AU73" s="36"/>
      <c r="AV73" s="36"/>
      <c r="AW73" s="31" t="s">
        <v>141</v>
      </c>
      <c r="AX73" s="31" t="s">
        <v>141</v>
      </c>
      <c r="AY73" s="39" t="str">
        <f t="shared" si="3"/>
        <v/>
      </c>
      <c r="AZ73" s="40" t="str">
        <f t="shared" si="4"/>
        <v/>
      </c>
      <c r="BA73" s="41" t="s">
        <v>141</v>
      </c>
      <c r="BB73" s="31" t="s">
        <v>141</v>
      </c>
      <c r="BC73" s="50" t="str">
        <f t="shared" si="5"/>
        <v>N/A</v>
      </c>
      <c r="BD73" s="43" t="str">
        <f t="shared" si="6"/>
        <v>N/A</v>
      </c>
      <c r="BE73" s="31" t="s">
        <v>142</v>
      </c>
      <c r="BF73" s="31"/>
      <c r="BG73" s="31" t="s">
        <v>142</v>
      </c>
      <c r="BI73" s="31" t="s">
        <v>141</v>
      </c>
      <c r="BJ73" s="48"/>
      <c r="BK73" s="31" t="s">
        <v>142</v>
      </c>
      <c r="BL73" s="31" t="s">
        <v>141</v>
      </c>
      <c r="BM73" s="31" t="s">
        <v>141</v>
      </c>
      <c r="BN73" s="31" t="s">
        <v>141</v>
      </c>
      <c r="BO73" s="31" t="s">
        <v>141</v>
      </c>
      <c r="BP73" s="31" t="s">
        <v>141</v>
      </c>
      <c r="BQ73" s="31" t="s">
        <v>141</v>
      </c>
      <c r="BR73" s="31" t="s">
        <v>141</v>
      </c>
      <c r="BS73" s="31" t="s">
        <v>141</v>
      </c>
      <c r="BT73" s="31" t="s">
        <v>141</v>
      </c>
      <c r="BU73" s="44">
        <v>0.0</v>
      </c>
      <c r="BV73" s="45"/>
      <c r="BW73" s="36" t="str">
        <f t="shared" si="7"/>
        <v/>
      </c>
      <c r="BY73" s="31" t="s">
        <v>141</v>
      </c>
      <c r="BZ73" s="32" t="s">
        <v>236</v>
      </c>
      <c r="CA73" s="49" t="s">
        <v>237</v>
      </c>
      <c r="CB73" s="32" t="s">
        <v>238</v>
      </c>
      <c r="CC73" s="37" t="s">
        <v>239</v>
      </c>
      <c r="CD73" s="31" t="s">
        <v>145</v>
      </c>
      <c r="CE73" s="31" t="s">
        <v>287</v>
      </c>
      <c r="CF73" s="31"/>
      <c r="CG73" s="31" t="s">
        <v>288</v>
      </c>
      <c r="CH73" s="31" t="s">
        <v>206</v>
      </c>
      <c r="CI73" s="31" t="s">
        <v>142</v>
      </c>
      <c r="CJ73" s="31" t="s">
        <v>142</v>
      </c>
      <c r="CK73" s="31" t="s">
        <v>142</v>
      </c>
      <c r="CL73" s="31" t="s">
        <v>142</v>
      </c>
      <c r="CM73" s="31" t="s">
        <v>141</v>
      </c>
      <c r="CN73" s="31" t="s">
        <v>151</v>
      </c>
      <c r="CO73" s="31" t="s">
        <v>151</v>
      </c>
      <c r="CP73" s="31" t="s">
        <v>142</v>
      </c>
      <c r="CQ73" s="31" t="s">
        <v>142</v>
      </c>
      <c r="CR73" s="31" t="s">
        <v>141</v>
      </c>
      <c r="CS73" s="31" t="s">
        <v>141</v>
      </c>
      <c r="CT73" s="31"/>
      <c r="CU73" s="31" t="s">
        <v>152</v>
      </c>
    </row>
    <row r="74">
      <c r="A74" s="27">
        <v>72.0</v>
      </c>
      <c r="B74" s="28">
        <v>43943.0</v>
      </c>
      <c r="C74" s="29">
        <v>0.6666666666666666</v>
      </c>
      <c r="D74" s="29">
        <v>0.6666782407407408</v>
      </c>
      <c r="E74" s="30">
        <f t="shared" si="1"/>
        <v>0.00001157407407</v>
      </c>
      <c r="F74" s="31" t="b">
        <f t="shared" si="2"/>
        <v>0</v>
      </c>
      <c r="G74" s="31" t="s">
        <v>194</v>
      </c>
      <c r="H74" s="32" t="s">
        <v>195</v>
      </c>
      <c r="I74" s="31" t="s">
        <v>142</v>
      </c>
      <c r="J74" s="31" t="s">
        <v>141</v>
      </c>
      <c r="K74" s="31" t="s">
        <v>289</v>
      </c>
      <c r="L74" s="31" t="s">
        <v>141</v>
      </c>
      <c r="N74" s="47"/>
      <c r="Q74" s="31" t="s">
        <v>197</v>
      </c>
      <c r="R74" s="31" t="s">
        <v>167</v>
      </c>
      <c r="S74" s="31" t="s">
        <v>168</v>
      </c>
      <c r="T74" s="31" t="s">
        <v>286</v>
      </c>
      <c r="U74" s="31" t="s">
        <v>242</v>
      </c>
      <c r="V74" s="31" t="s">
        <v>134</v>
      </c>
      <c r="W74" s="31" t="s">
        <v>135</v>
      </c>
      <c r="Z74" s="35" t="b">
        <v>0</v>
      </c>
      <c r="AA74" s="42"/>
      <c r="AB74" s="42"/>
      <c r="AC74" s="37" t="s">
        <v>199</v>
      </c>
      <c r="AE74" s="31" t="s">
        <v>142</v>
      </c>
      <c r="AF74" s="31" t="s">
        <v>141</v>
      </c>
      <c r="AG74" s="31" t="s">
        <v>141</v>
      </c>
      <c r="AH74" s="31" t="s">
        <v>289</v>
      </c>
      <c r="AJ74" s="38"/>
      <c r="AN74" s="31" t="s">
        <v>286</v>
      </c>
      <c r="AO74" s="31" t="s">
        <v>242</v>
      </c>
      <c r="AP74" s="31" t="s">
        <v>134</v>
      </c>
      <c r="AQ74" s="31" t="s">
        <v>135</v>
      </c>
      <c r="AT74" s="35" t="b">
        <v>0</v>
      </c>
      <c r="AU74" s="36"/>
      <c r="AV74" s="36"/>
      <c r="AW74" s="31" t="s">
        <v>141</v>
      </c>
      <c r="AX74" s="31" t="s">
        <v>141</v>
      </c>
      <c r="AY74" s="39" t="str">
        <f t="shared" si="3"/>
        <v/>
      </c>
      <c r="AZ74" s="40" t="str">
        <f t="shared" si="4"/>
        <v/>
      </c>
      <c r="BA74" s="41" t="s">
        <v>141</v>
      </c>
      <c r="BB74" s="31" t="s">
        <v>141</v>
      </c>
      <c r="BC74" s="50" t="str">
        <f t="shared" si="5"/>
        <v>N/A</v>
      </c>
      <c r="BD74" s="43" t="str">
        <f t="shared" si="6"/>
        <v>N/A</v>
      </c>
      <c r="BE74" s="31" t="s">
        <v>142</v>
      </c>
      <c r="BF74" s="31"/>
      <c r="BG74" s="31" t="s">
        <v>142</v>
      </c>
      <c r="BI74" s="31" t="s">
        <v>141</v>
      </c>
      <c r="BJ74" s="48"/>
      <c r="BK74" s="31" t="s">
        <v>142</v>
      </c>
      <c r="BL74" s="31" t="s">
        <v>141</v>
      </c>
      <c r="BM74" s="31" t="s">
        <v>141</v>
      </c>
      <c r="BN74" s="31" t="s">
        <v>141</v>
      </c>
      <c r="BO74" s="31" t="s">
        <v>141</v>
      </c>
      <c r="BP74" s="31" t="s">
        <v>141</v>
      </c>
      <c r="BQ74" s="31" t="s">
        <v>141</v>
      </c>
      <c r="BR74" s="31" t="s">
        <v>141</v>
      </c>
      <c r="BS74" s="31" t="s">
        <v>141</v>
      </c>
      <c r="BT74" s="31" t="s">
        <v>141</v>
      </c>
      <c r="BU74" s="44">
        <v>0.0</v>
      </c>
      <c r="BV74" s="45"/>
      <c r="BW74" s="36" t="str">
        <f t="shared" si="7"/>
        <v/>
      </c>
      <c r="BY74" s="31" t="s">
        <v>141</v>
      </c>
      <c r="BZ74" s="32" t="s">
        <v>236</v>
      </c>
      <c r="CA74" s="49" t="s">
        <v>237</v>
      </c>
      <c r="CB74" s="32" t="s">
        <v>238</v>
      </c>
      <c r="CC74" s="37" t="s">
        <v>239</v>
      </c>
      <c r="CD74" s="31" t="s">
        <v>145</v>
      </c>
      <c r="CE74" s="31" t="s">
        <v>287</v>
      </c>
      <c r="CF74" s="31"/>
      <c r="CG74" s="31" t="s">
        <v>288</v>
      </c>
      <c r="CH74" s="31" t="s">
        <v>206</v>
      </c>
      <c r="CI74" s="31" t="s">
        <v>142</v>
      </c>
      <c r="CJ74" s="31" t="s">
        <v>142</v>
      </c>
      <c r="CK74" s="31" t="s">
        <v>142</v>
      </c>
      <c r="CL74" s="31" t="s">
        <v>142</v>
      </c>
      <c r="CM74" s="31" t="s">
        <v>141</v>
      </c>
      <c r="CN74" s="31" t="s">
        <v>151</v>
      </c>
      <c r="CO74" s="31" t="s">
        <v>151</v>
      </c>
      <c r="CP74" s="31" t="s">
        <v>142</v>
      </c>
      <c r="CQ74" s="31" t="s">
        <v>142</v>
      </c>
      <c r="CR74" s="31" t="s">
        <v>141</v>
      </c>
      <c r="CS74" s="31" t="s">
        <v>141</v>
      </c>
      <c r="CT74" s="31"/>
      <c r="CU74" s="31" t="s">
        <v>152</v>
      </c>
    </row>
    <row r="75">
      <c r="A75" s="27">
        <v>73.0</v>
      </c>
      <c r="B75" s="28">
        <v>43943.0</v>
      </c>
      <c r="C75" s="29">
        <v>0.6805555555555556</v>
      </c>
      <c r="D75" s="29">
        <v>0.6805787037037037</v>
      </c>
      <c r="E75" s="30">
        <f t="shared" si="1"/>
        <v>0.00002314814815</v>
      </c>
      <c r="F75" s="31" t="b">
        <f t="shared" si="2"/>
        <v>0</v>
      </c>
      <c r="G75" s="31" t="s">
        <v>194</v>
      </c>
      <c r="H75" s="32" t="s">
        <v>195</v>
      </c>
      <c r="I75" s="31" t="s">
        <v>142</v>
      </c>
      <c r="J75" s="31" t="s">
        <v>141</v>
      </c>
      <c r="K75" s="31" t="s">
        <v>289</v>
      </c>
      <c r="L75" s="31" t="s">
        <v>141</v>
      </c>
      <c r="N75" s="47"/>
      <c r="Q75" s="31" t="s">
        <v>197</v>
      </c>
      <c r="R75" s="31" t="s">
        <v>167</v>
      </c>
      <c r="S75" s="31" t="s">
        <v>168</v>
      </c>
      <c r="T75" s="31" t="s">
        <v>286</v>
      </c>
      <c r="U75" s="31" t="s">
        <v>242</v>
      </c>
      <c r="V75" s="31" t="s">
        <v>134</v>
      </c>
      <c r="W75" s="31" t="s">
        <v>135</v>
      </c>
      <c r="Z75" s="35" t="b">
        <v>0</v>
      </c>
      <c r="AA75" s="42"/>
      <c r="AB75" s="42"/>
      <c r="AC75" s="37" t="s">
        <v>199</v>
      </c>
      <c r="AE75" s="31" t="s">
        <v>142</v>
      </c>
      <c r="AF75" s="31" t="s">
        <v>141</v>
      </c>
      <c r="AG75" s="31" t="s">
        <v>141</v>
      </c>
      <c r="AH75" s="31" t="s">
        <v>289</v>
      </c>
      <c r="AJ75" s="38"/>
      <c r="AN75" s="31" t="s">
        <v>286</v>
      </c>
      <c r="AO75" s="31" t="s">
        <v>242</v>
      </c>
      <c r="AP75" s="31" t="s">
        <v>134</v>
      </c>
      <c r="AQ75" s="31" t="s">
        <v>135</v>
      </c>
      <c r="AT75" s="35" t="b">
        <v>0</v>
      </c>
      <c r="AU75" s="36"/>
      <c r="AV75" s="36"/>
      <c r="AW75" s="31" t="s">
        <v>141</v>
      </c>
      <c r="AX75" s="31" t="s">
        <v>141</v>
      </c>
      <c r="AY75" s="39" t="str">
        <f t="shared" si="3"/>
        <v/>
      </c>
      <c r="AZ75" s="40" t="str">
        <f t="shared" si="4"/>
        <v/>
      </c>
      <c r="BA75" s="41" t="s">
        <v>141</v>
      </c>
      <c r="BB75" s="31" t="s">
        <v>141</v>
      </c>
      <c r="BC75" s="50" t="str">
        <f t="shared" si="5"/>
        <v>N/A</v>
      </c>
      <c r="BD75" s="43" t="str">
        <f t="shared" si="6"/>
        <v>N/A</v>
      </c>
      <c r="BE75" s="31" t="s">
        <v>142</v>
      </c>
      <c r="BF75" s="31"/>
      <c r="BG75" s="31" t="s">
        <v>142</v>
      </c>
      <c r="BI75" s="31" t="s">
        <v>141</v>
      </c>
      <c r="BJ75" s="48"/>
      <c r="BK75" s="31" t="s">
        <v>142</v>
      </c>
      <c r="BL75" s="31" t="s">
        <v>141</v>
      </c>
      <c r="BM75" s="31" t="s">
        <v>141</v>
      </c>
      <c r="BN75" s="31" t="s">
        <v>141</v>
      </c>
      <c r="BO75" s="31" t="s">
        <v>141</v>
      </c>
      <c r="BP75" s="31" t="s">
        <v>141</v>
      </c>
      <c r="BQ75" s="31" t="s">
        <v>141</v>
      </c>
      <c r="BR75" s="31" t="s">
        <v>141</v>
      </c>
      <c r="BS75" s="31" t="s">
        <v>141</v>
      </c>
      <c r="BT75" s="31" t="s">
        <v>141</v>
      </c>
      <c r="BU75" s="44">
        <v>0.0</v>
      </c>
      <c r="BV75" s="45"/>
      <c r="BW75" s="36" t="str">
        <f t="shared" si="7"/>
        <v/>
      </c>
      <c r="BY75" s="31" t="s">
        <v>141</v>
      </c>
      <c r="BZ75" s="32" t="s">
        <v>236</v>
      </c>
      <c r="CA75" s="49" t="s">
        <v>237</v>
      </c>
      <c r="CB75" s="32" t="s">
        <v>238</v>
      </c>
      <c r="CC75" s="37" t="s">
        <v>239</v>
      </c>
      <c r="CD75" s="31" t="s">
        <v>145</v>
      </c>
      <c r="CE75" s="31" t="s">
        <v>287</v>
      </c>
      <c r="CF75" s="31"/>
      <c r="CG75" s="31" t="s">
        <v>288</v>
      </c>
      <c r="CH75" s="31" t="s">
        <v>206</v>
      </c>
      <c r="CI75" s="31" t="s">
        <v>142</v>
      </c>
      <c r="CJ75" s="31" t="s">
        <v>142</v>
      </c>
      <c r="CK75" s="31" t="s">
        <v>142</v>
      </c>
      <c r="CL75" s="31" t="s">
        <v>142</v>
      </c>
      <c r="CM75" s="31" t="s">
        <v>141</v>
      </c>
      <c r="CN75" s="31" t="s">
        <v>151</v>
      </c>
      <c r="CO75" s="31" t="s">
        <v>151</v>
      </c>
      <c r="CP75" s="31" t="s">
        <v>142</v>
      </c>
      <c r="CQ75" s="31" t="s">
        <v>142</v>
      </c>
      <c r="CR75" s="31" t="s">
        <v>141</v>
      </c>
      <c r="CS75" s="31" t="s">
        <v>141</v>
      </c>
      <c r="CT75" s="31"/>
      <c r="CU75" s="31" t="s">
        <v>152</v>
      </c>
    </row>
    <row r="76">
      <c r="A76" s="27">
        <v>74.0</v>
      </c>
      <c r="B76" s="28">
        <v>43943.0</v>
      </c>
      <c r="C76" s="29">
        <v>0.6944444444444444</v>
      </c>
      <c r="D76" s="29">
        <v>0.6944791666666666</v>
      </c>
      <c r="E76" s="30">
        <f t="shared" si="1"/>
        <v>0.00003472222222</v>
      </c>
      <c r="F76" s="31" t="b">
        <f t="shared" si="2"/>
        <v>0</v>
      </c>
      <c r="G76" s="31" t="s">
        <v>194</v>
      </c>
      <c r="H76" s="32" t="s">
        <v>195</v>
      </c>
      <c r="I76" s="31" t="s">
        <v>142</v>
      </c>
      <c r="J76" s="31" t="s">
        <v>141</v>
      </c>
      <c r="K76" s="31" t="s">
        <v>289</v>
      </c>
      <c r="L76" s="31" t="s">
        <v>141</v>
      </c>
      <c r="N76" s="47"/>
      <c r="Q76" s="31" t="s">
        <v>197</v>
      </c>
      <c r="R76" s="31" t="s">
        <v>167</v>
      </c>
      <c r="S76" s="31" t="s">
        <v>168</v>
      </c>
      <c r="T76" s="31" t="s">
        <v>286</v>
      </c>
      <c r="U76" s="31" t="s">
        <v>242</v>
      </c>
      <c r="V76" s="31" t="s">
        <v>134</v>
      </c>
      <c r="W76" s="31" t="s">
        <v>135</v>
      </c>
      <c r="Z76" s="35" t="b">
        <v>0</v>
      </c>
      <c r="AA76" s="42"/>
      <c r="AB76" s="42"/>
      <c r="AC76" s="37" t="s">
        <v>199</v>
      </c>
      <c r="AE76" s="31" t="s">
        <v>142</v>
      </c>
      <c r="AF76" s="31" t="s">
        <v>141</v>
      </c>
      <c r="AG76" s="31" t="s">
        <v>141</v>
      </c>
      <c r="AH76" s="31" t="s">
        <v>289</v>
      </c>
      <c r="AJ76" s="38"/>
      <c r="AN76" s="31" t="s">
        <v>286</v>
      </c>
      <c r="AO76" s="31" t="s">
        <v>242</v>
      </c>
      <c r="AP76" s="31" t="s">
        <v>134</v>
      </c>
      <c r="AQ76" s="31" t="s">
        <v>135</v>
      </c>
      <c r="AT76" s="35" t="b">
        <v>0</v>
      </c>
      <c r="AU76" s="36"/>
      <c r="AV76" s="36"/>
      <c r="AW76" s="31" t="s">
        <v>141</v>
      </c>
      <c r="AX76" s="31" t="s">
        <v>141</v>
      </c>
      <c r="AY76" s="39" t="str">
        <f t="shared" si="3"/>
        <v/>
      </c>
      <c r="AZ76" s="40" t="str">
        <f t="shared" si="4"/>
        <v/>
      </c>
      <c r="BA76" s="41" t="s">
        <v>141</v>
      </c>
      <c r="BB76" s="31" t="s">
        <v>141</v>
      </c>
      <c r="BC76" s="50" t="str">
        <f t="shared" si="5"/>
        <v>N/A</v>
      </c>
      <c r="BD76" s="43" t="str">
        <f t="shared" si="6"/>
        <v>N/A</v>
      </c>
      <c r="BE76" s="31" t="s">
        <v>142</v>
      </c>
      <c r="BF76" s="31"/>
      <c r="BG76" s="31" t="s">
        <v>142</v>
      </c>
      <c r="BI76" s="31" t="s">
        <v>141</v>
      </c>
      <c r="BJ76" s="48"/>
      <c r="BK76" s="31" t="s">
        <v>142</v>
      </c>
      <c r="BL76" s="31" t="s">
        <v>141</v>
      </c>
      <c r="BM76" s="31" t="s">
        <v>141</v>
      </c>
      <c r="BN76" s="31" t="s">
        <v>141</v>
      </c>
      <c r="BO76" s="31" t="s">
        <v>141</v>
      </c>
      <c r="BP76" s="31" t="s">
        <v>141</v>
      </c>
      <c r="BQ76" s="31" t="s">
        <v>141</v>
      </c>
      <c r="BR76" s="31" t="s">
        <v>141</v>
      </c>
      <c r="BS76" s="31" t="s">
        <v>141</v>
      </c>
      <c r="BT76" s="31" t="s">
        <v>141</v>
      </c>
      <c r="BU76" s="44">
        <v>0.0</v>
      </c>
      <c r="BV76" s="45"/>
      <c r="BW76" s="36" t="str">
        <f t="shared" si="7"/>
        <v/>
      </c>
      <c r="BY76" s="31" t="s">
        <v>141</v>
      </c>
      <c r="BZ76" s="32" t="s">
        <v>236</v>
      </c>
      <c r="CA76" s="49" t="s">
        <v>237</v>
      </c>
      <c r="CB76" s="32" t="s">
        <v>238</v>
      </c>
      <c r="CC76" s="37" t="s">
        <v>239</v>
      </c>
      <c r="CD76" s="31" t="s">
        <v>145</v>
      </c>
      <c r="CE76" s="31" t="s">
        <v>287</v>
      </c>
      <c r="CF76" s="31"/>
      <c r="CG76" s="31" t="s">
        <v>288</v>
      </c>
      <c r="CH76" s="31" t="s">
        <v>206</v>
      </c>
      <c r="CI76" s="31" t="s">
        <v>142</v>
      </c>
      <c r="CJ76" s="31" t="s">
        <v>142</v>
      </c>
      <c r="CK76" s="31" t="s">
        <v>142</v>
      </c>
      <c r="CL76" s="31" t="s">
        <v>142</v>
      </c>
      <c r="CM76" s="31" t="s">
        <v>141</v>
      </c>
      <c r="CN76" s="31" t="s">
        <v>151</v>
      </c>
      <c r="CO76" s="31" t="s">
        <v>151</v>
      </c>
      <c r="CP76" s="31" t="s">
        <v>142</v>
      </c>
      <c r="CQ76" s="31" t="s">
        <v>142</v>
      </c>
      <c r="CR76" s="31" t="s">
        <v>141</v>
      </c>
      <c r="CS76" s="31" t="s">
        <v>141</v>
      </c>
      <c r="CT76" s="31"/>
      <c r="CU76" s="31" t="s">
        <v>152</v>
      </c>
    </row>
    <row r="77">
      <c r="A77" s="27">
        <v>75.0</v>
      </c>
      <c r="B77" s="28">
        <v>43957.0</v>
      </c>
      <c r="C77" s="29">
        <v>0.6666666666666666</v>
      </c>
      <c r="D77" s="29">
        <v>0.6666898148148148</v>
      </c>
      <c r="E77" s="30">
        <f t="shared" si="1"/>
        <v>0.00002314814815</v>
      </c>
      <c r="F77" s="31" t="b">
        <f t="shared" si="2"/>
        <v>0</v>
      </c>
      <c r="G77" s="31" t="s">
        <v>194</v>
      </c>
      <c r="H77" s="32" t="s">
        <v>195</v>
      </c>
      <c r="I77" s="31" t="s">
        <v>142</v>
      </c>
      <c r="J77" s="31" t="s">
        <v>141</v>
      </c>
      <c r="K77" s="31" t="s">
        <v>290</v>
      </c>
      <c r="L77" s="31" t="s">
        <v>141</v>
      </c>
      <c r="N77" s="47"/>
      <c r="Q77" s="31" t="s">
        <v>197</v>
      </c>
      <c r="R77" s="31" t="s">
        <v>130</v>
      </c>
      <c r="S77" s="31" t="s">
        <v>198</v>
      </c>
      <c r="T77" s="31" t="s">
        <v>291</v>
      </c>
      <c r="U77" s="31" t="s">
        <v>242</v>
      </c>
      <c r="V77" s="31" t="s">
        <v>134</v>
      </c>
      <c r="W77" s="31" t="s">
        <v>135</v>
      </c>
      <c r="Z77" s="35" t="b">
        <v>0</v>
      </c>
      <c r="AA77" s="42"/>
      <c r="AB77" s="42"/>
      <c r="AC77" s="37" t="s">
        <v>199</v>
      </c>
      <c r="AE77" s="31" t="s">
        <v>142</v>
      </c>
      <c r="AF77" s="31" t="s">
        <v>141</v>
      </c>
      <c r="AG77" s="31" t="s">
        <v>141</v>
      </c>
      <c r="AH77" s="31" t="s">
        <v>290</v>
      </c>
      <c r="AJ77" s="38"/>
      <c r="AN77" s="31" t="s">
        <v>291</v>
      </c>
      <c r="AO77" s="31" t="s">
        <v>242</v>
      </c>
      <c r="AP77" s="31" t="s">
        <v>134</v>
      </c>
      <c r="AQ77" s="31" t="s">
        <v>135</v>
      </c>
      <c r="AT77" s="35" t="b">
        <v>0</v>
      </c>
      <c r="AU77" s="36"/>
      <c r="AV77" s="36"/>
      <c r="AW77" s="31" t="s">
        <v>141</v>
      </c>
      <c r="AX77" s="31" t="s">
        <v>141</v>
      </c>
      <c r="AY77" s="39" t="str">
        <f t="shared" si="3"/>
        <v/>
      </c>
      <c r="AZ77" s="40" t="str">
        <f t="shared" si="4"/>
        <v/>
      </c>
      <c r="BA77" s="41" t="s">
        <v>141</v>
      </c>
      <c r="BB77" s="31" t="s">
        <v>141</v>
      </c>
      <c r="BC77" s="50" t="str">
        <f t="shared" si="5"/>
        <v>N/A</v>
      </c>
      <c r="BD77" s="43" t="str">
        <f t="shared" si="6"/>
        <v>N/A</v>
      </c>
      <c r="BE77" s="31" t="s">
        <v>142</v>
      </c>
      <c r="BF77" s="31"/>
      <c r="BG77" s="31" t="s">
        <v>142</v>
      </c>
      <c r="BI77" s="31" t="s">
        <v>141</v>
      </c>
      <c r="BJ77" s="48"/>
      <c r="BK77" s="31" t="s">
        <v>142</v>
      </c>
      <c r="BL77" s="31" t="s">
        <v>141</v>
      </c>
      <c r="BM77" s="31" t="s">
        <v>141</v>
      </c>
      <c r="BN77" s="31" t="s">
        <v>141</v>
      </c>
      <c r="BO77" s="31" t="s">
        <v>141</v>
      </c>
      <c r="BP77" s="31" t="s">
        <v>141</v>
      </c>
      <c r="BQ77" s="31" t="s">
        <v>141</v>
      </c>
      <c r="BR77" s="31" t="s">
        <v>141</v>
      </c>
      <c r="BS77" s="31" t="s">
        <v>141</v>
      </c>
      <c r="BT77" s="31" t="s">
        <v>141</v>
      </c>
      <c r="BU77" s="44">
        <v>0.0</v>
      </c>
      <c r="BV77" s="45"/>
      <c r="BW77" s="36" t="str">
        <f t="shared" si="7"/>
        <v/>
      </c>
      <c r="BY77" s="31" t="s">
        <v>141</v>
      </c>
      <c r="BZ77" s="32" t="s">
        <v>236</v>
      </c>
      <c r="CA77" s="49" t="s">
        <v>237</v>
      </c>
      <c r="CB77" s="32" t="s">
        <v>238</v>
      </c>
      <c r="CC77" s="37" t="s">
        <v>239</v>
      </c>
      <c r="CD77" s="31" t="s">
        <v>145</v>
      </c>
      <c r="CE77" s="31" t="s">
        <v>287</v>
      </c>
      <c r="CF77" s="31"/>
      <c r="CG77" s="31" t="s">
        <v>288</v>
      </c>
      <c r="CH77" s="31" t="s">
        <v>206</v>
      </c>
      <c r="CI77" s="31" t="s">
        <v>142</v>
      </c>
      <c r="CJ77" s="31" t="s">
        <v>142</v>
      </c>
      <c r="CK77" s="31" t="s">
        <v>142</v>
      </c>
      <c r="CL77" s="31" t="s">
        <v>142</v>
      </c>
      <c r="CM77" s="31" t="s">
        <v>141</v>
      </c>
      <c r="CN77" s="31" t="s">
        <v>151</v>
      </c>
      <c r="CO77" s="31" t="s">
        <v>151</v>
      </c>
      <c r="CP77" s="31" t="s">
        <v>142</v>
      </c>
      <c r="CQ77" s="31" t="s">
        <v>142</v>
      </c>
      <c r="CR77" s="31" t="s">
        <v>141</v>
      </c>
      <c r="CS77" s="31" t="s">
        <v>141</v>
      </c>
      <c r="CT77" s="31"/>
      <c r="CU77" s="31" t="s">
        <v>152</v>
      </c>
    </row>
    <row r="78">
      <c r="A78" s="27">
        <v>76.0</v>
      </c>
      <c r="B78" s="28">
        <v>43957.0</v>
      </c>
      <c r="C78" s="29">
        <v>0.6805555555555556</v>
      </c>
      <c r="D78" s="29">
        <v>0.6805787037037037</v>
      </c>
      <c r="E78" s="30">
        <f t="shared" si="1"/>
        <v>0.00002314814815</v>
      </c>
      <c r="F78" s="31" t="b">
        <f t="shared" si="2"/>
        <v>0</v>
      </c>
      <c r="G78" s="31" t="s">
        <v>194</v>
      </c>
      <c r="H78" s="32" t="s">
        <v>195</v>
      </c>
      <c r="I78" s="31" t="s">
        <v>142</v>
      </c>
      <c r="J78" s="31" t="s">
        <v>141</v>
      </c>
      <c r="K78" s="31" t="s">
        <v>290</v>
      </c>
      <c r="L78" s="31" t="s">
        <v>141</v>
      </c>
      <c r="N78" s="47"/>
      <c r="Q78" s="31" t="s">
        <v>197</v>
      </c>
      <c r="R78" s="31" t="s">
        <v>130</v>
      </c>
      <c r="S78" s="31" t="s">
        <v>198</v>
      </c>
      <c r="T78" s="31" t="s">
        <v>291</v>
      </c>
      <c r="U78" s="31" t="s">
        <v>242</v>
      </c>
      <c r="V78" s="31" t="s">
        <v>134</v>
      </c>
      <c r="W78" s="31" t="s">
        <v>135</v>
      </c>
      <c r="Z78" s="35" t="b">
        <v>0</v>
      </c>
      <c r="AA78" s="42"/>
      <c r="AB78" s="42"/>
      <c r="AC78" s="37" t="s">
        <v>199</v>
      </c>
      <c r="AE78" s="31" t="s">
        <v>142</v>
      </c>
      <c r="AF78" s="31" t="s">
        <v>141</v>
      </c>
      <c r="AG78" s="31" t="s">
        <v>141</v>
      </c>
      <c r="AH78" s="31" t="s">
        <v>290</v>
      </c>
      <c r="AJ78" s="38"/>
      <c r="AN78" s="31" t="s">
        <v>291</v>
      </c>
      <c r="AO78" s="31" t="s">
        <v>242</v>
      </c>
      <c r="AP78" s="31" t="s">
        <v>134</v>
      </c>
      <c r="AQ78" s="31" t="s">
        <v>135</v>
      </c>
      <c r="AT78" s="35" t="b">
        <v>0</v>
      </c>
      <c r="AU78" s="36"/>
      <c r="AV78" s="36"/>
      <c r="AW78" s="31" t="s">
        <v>141</v>
      </c>
      <c r="AX78" s="31" t="s">
        <v>141</v>
      </c>
      <c r="AY78" s="39" t="str">
        <f t="shared" si="3"/>
        <v/>
      </c>
      <c r="AZ78" s="40" t="str">
        <f t="shared" si="4"/>
        <v/>
      </c>
      <c r="BA78" s="41" t="s">
        <v>141</v>
      </c>
      <c r="BB78" s="31" t="s">
        <v>141</v>
      </c>
      <c r="BC78" s="50" t="str">
        <f t="shared" si="5"/>
        <v>N/A</v>
      </c>
      <c r="BD78" s="43" t="str">
        <f t="shared" si="6"/>
        <v>N/A</v>
      </c>
      <c r="BE78" s="31" t="s">
        <v>142</v>
      </c>
      <c r="BF78" s="31"/>
      <c r="BG78" s="31" t="s">
        <v>142</v>
      </c>
      <c r="BI78" s="31" t="s">
        <v>141</v>
      </c>
      <c r="BJ78" s="48"/>
      <c r="BK78" s="31" t="s">
        <v>142</v>
      </c>
      <c r="BL78" s="31" t="s">
        <v>141</v>
      </c>
      <c r="BM78" s="31" t="s">
        <v>141</v>
      </c>
      <c r="BN78" s="31" t="s">
        <v>141</v>
      </c>
      <c r="BO78" s="31" t="s">
        <v>141</v>
      </c>
      <c r="BP78" s="31" t="s">
        <v>141</v>
      </c>
      <c r="BQ78" s="31" t="s">
        <v>141</v>
      </c>
      <c r="BR78" s="31" t="s">
        <v>141</v>
      </c>
      <c r="BS78" s="31" t="s">
        <v>141</v>
      </c>
      <c r="BT78" s="31" t="s">
        <v>141</v>
      </c>
      <c r="BU78" s="44">
        <v>0.0</v>
      </c>
      <c r="BV78" s="45"/>
      <c r="BW78" s="36" t="str">
        <f t="shared" si="7"/>
        <v/>
      </c>
      <c r="BY78" s="31" t="s">
        <v>141</v>
      </c>
      <c r="BZ78" s="32" t="s">
        <v>236</v>
      </c>
      <c r="CA78" s="49" t="s">
        <v>237</v>
      </c>
      <c r="CB78" s="32" t="s">
        <v>238</v>
      </c>
      <c r="CC78" s="37" t="s">
        <v>239</v>
      </c>
      <c r="CD78" s="31" t="s">
        <v>145</v>
      </c>
      <c r="CE78" s="31" t="s">
        <v>287</v>
      </c>
      <c r="CF78" s="31"/>
      <c r="CG78" s="31" t="s">
        <v>288</v>
      </c>
      <c r="CH78" s="31" t="s">
        <v>206</v>
      </c>
      <c r="CI78" s="31" t="s">
        <v>142</v>
      </c>
      <c r="CJ78" s="31" t="s">
        <v>142</v>
      </c>
      <c r="CK78" s="31" t="s">
        <v>142</v>
      </c>
      <c r="CL78" s="31" t="s">
        <v>142</v>
      </c>
      <c r="CM78" s="31" t="s">
        <v>141</v>
      </c>
      <c r="CN78" s="31" t="s">
        <v>151</v>
      </c>
      <c r="CO78" s="31" t="s">
        <v>151</v>
      </c>
      <c r="CP78" s="31" t="s">
        <v>142</v>
      </c>
      <c r="CQ78" s="31" t="s">
        <v>142</v>
      </c>
      <c r="CR78" s="31" t="s">
        <v>141</v>
      </c>
      <c r="CS78" s="31" t="s">
        <v>141</v>
      </c>
      <c r="CT78" s="31"/>
      <c r="CU78" s="31" t="s">
        <v>152</v>
      </c>
    </row>
    <row r="79">
      <c r="A79" s="27">
        <v>77.0</v>
      </c>
      <c r="B79" s="28">
        <v>43957.0</v>
      </c>
      <c r="C79" s="29">
        <v>0.6944444444444444</v>
      </c>
      <c r="D79" s="29">
        <v>0.6944791666666666</v>
      </c>
      <c r="E79" s="30">
        <f t="shared" si="1"/>
        <v>0.00003472222222</v>
      </c>
      <c r="F79" s="31" t="b">
        <f t="shared" si="2"/>
        <v>0</v>
      </c>
      <c r="G79" s="31" t="s">
        <v>194</v>
      </c>
      <c r="H79" s="32" t="s">
        <v>195</v>
      </c>
      <c r="I79" s="31" t="s">
        <v>142</v>
      </c>
      <c r="J79" s="31" t="s">
        <v>141</v>
      </c>
      <c r="K79" s="31" t="s">
        <v>290</v>
      </c>
      <c r="L79" s="31" t="s">
        <v>141</v>
      </c>
      <c r="N79" s="47"/>
      <c r="Q79" s="31" t="s">
        <v>197</v>
      </c>
      <c r="R79" s="31" t="s">
        <v>130</v>
      </c>
      <c r="S79" s="31" t="s">
        <v>198</v>
      </c>
      <c r="T79" s="31" t="s">
        <v>291</v>
      </c>
      <c r="U79" s="31" t="s">
        <v>242</v>
      </c>
      <c r="V79" s="31" t="s">
        <v>134</v>
      </c>
      <c r="W79" s="31" t="s">
        <v>135</v>
      </c>
      <c r="Z79" s="35" t="b">
        <v>0</v>
      </c>
      <c r="AA79" s="42"/>
      <c r="AB79" s="42"/>
      <c r="AC79" s="37" t="s">
        <v>199</v>
      </c>
      <c r="AE79" s="31" t="s">
        <v>142</v>
      </c>
      <c r="AF79" s="31" t="s">
        <v>141</v>
      </c>
      <c r="AG79" s="31" t="s">
        <v>141</v>
      </c>
      <c r="AH79" s="31" t="s">
        <v>290</v>
      </c>
      <c r="AJ79" s="38"/>
      <c r="AN79" s="31" t="s">
        <v>291</v>
      </c>
      <c r="AO79" s="31" t="s">
        <v>242</v>
      </c>
      <c r="AP79" s="31" t="s">
        <v>134</v>
      </c>
      <c r="AQ79" s="31" t="s">
        <v>135</v>
      </c>
      <c r="AT79" s="35" t="b">
        <v>0</v>
      </c>
      <c r="AU79" s="36"/>
      <c r="AV79" s="36"/>
      <c r="AW79" s="31" t="s">
        <v>141</v>
      </c>
      <c r="AX79" s="31" t="s">
        <v>141</v>
      </c>
      <c r="AY79" s="39" t="str">
        <f t="shared" si="3"/>
        <v/>
      </c>
      <c r="AZ79" s="40" t="str">
        <f t="shared" si="4"/>
        <v/>
      </c>
      <c r="BA79" s="41" t="s">
        <v>141</v>
      </c>
      <c r="BB79" s="31" t="s">
        <v>141</v>
      </c>
      <c r="BC79" s="50" t="str">
        <f t="shared" si="5"/>
        <v>N/A</v>
      </c>
      <c r="BD79" s="43" t="str">
        <f t="shared" si="6"/>
        <v>N/A</v>
      </c>
      <c r="BE79" s="31" t="s">
        <v>142</v>
      </c>
      <c r="BF79" s="31"/>
      <c r="BG79" s="31" t="s">
        <v>142</v>
      </c>
      <c r="BI79" s="31" t="s">
        <v>141</v>
      </c>
      <c r="BJ79" s="48"/>
      <c r="BK79" s="31" t="s">
        <v>142</v>
      </c>
      <c r="BL79" s="31" t="s">
        <v>141</v>
      </c>
      <c r="BM79" s="31" t="s">
        <v>141</v>
      </c>
      <c r="BN79" s="31" t="s">
        <v>141</v>
      </c>
      <c r="BO79" s="31" t="s">
        <v>141</v>
      </c>
      <c r="BP79" s="31" t="s">
        <v>141</v>
      </c>
      <c r="BQ79" s="31" t="s">
        <v>141</v>
      </c>
      <c r="BR79" s="31" t="s">
        <v>141</v>
      </c>
      <c r="BS79" s="31" t="s">
        <v>141</v>
      </c>
      <c r="BT79" s="31" t="s">
        <v>141</v>
      </c>
      <c r="BU79" s="44">
        <v>0.0</v>
      </c>
      <c r="BV79" s="45"/>
      <c r="BW79" s="36" t="str">
        <f t="shared" si="7"/>
        <v/>
      </c>
      <c r="BY79" s="31" t="s">
        <v>141</v>
      </c>
      <c r="BZ79" s="32" t="s">
        <v>236</v>
      </c>
      <c r="CA79" s="49" t="s">
        <v>237</v>
      </c>
      <c r="CB79" s="32" t="s">
        <v>238</v>
      </c>
      <c r="CC79" s="37" t="s">
        <v>239</v>
      </c>
      <c r="CD79" s="31" t="s">
        <v>145</v>
      </c>
      <c r="CE79" s="31" t="s">
        <v>287</v>
      </c>
      <c r="CF79" s="31"/>
      <c r="CG79" s="31" t="s">
        <v>288</v>
      </c>
      <c r="CH79" s="31" t="s">
        <v>206</v>
      </c>
      <c r="CI79" s="31" t="s">
        <v>142</v>
      </c>
      <c r="CJ79" s="31" t="s">
        <v>142</v>
      </c>
      <c r="CK79" s="31" t="s">
        <v>142</v>
      </c>
      <c r="CL79" s="31" t="s">
        <v>142</v>
      </c>
      <c r="CM79" s="31" t="s">
        <v>141</v>
      </c>
      <c r="CN79" s="31" t="s">
        <v>151</v>
      </c>
      <c r="CO79" s="31" t="s">
        <v>151</v>
      </c>
      <c r="CP79" s="31" t="s">
        <v>142</v>
      </c>
      <c r="CQ79" s="31" t="s">
        <v>142</v>
      </c>
      <c r="CR79" s="31" t="s">
        <v>141</v>
      </c>
      <c r="CS79" s="31" t="s">
        <v>141</v>
      </c>
      <c r="CT79" s="31"/>
      <c r="CU79" s="31" t="s">
        <v>152</v>
      </c>
    </row>
    <row r="80">
      <c r="A80" s="27">
        <v>78.0</v>
      </c>
      <c r="B80" s="28">
        <v>43969.0</v>
      </c>
      <c r="C80" s="29">
        <v>0.6666666666666666</v>
      </c>
      <c r="D80" s="29">
        <v>0.6666782407407408</v>
      </c>
      <c r="E80" s="30">
        <f t="shared" si="1"/>
        <v>0.00001157407407</v>
      </c>
      <c r="F80" s="31" t="b">
        <f t="shared" si="2"/>
        <v>0</v>
      </c>
      <c r="G80" s="31" t="s">
        <v>194</v>
      </c>
      <c r="H80" s="32" t="s">
        <v>195</v>
      </c>
      <c r="I80" s="31" t="s">
        <v>142</v>
      </c>
      <c r="J80" s="31" t="s">
        <v>141</v>
      </c>
      <c r="K80" s="31" t="s">
        <v>240</v>
      </c>
      <c r="L80" s="31" t="s">
        <v>141</v>
      </c>
      <c r="N80" s="47"/>
      <c r="Q80" s="31" t="s">
        <v>197</v>
      </c>
      <c r="R80" s="31" t="s">
        <v>198</v>
      </c>
      <c r="S80" s="31" t="s">
        <v>198</v>
      </c>
      <c r="T80" s="31" t="s">
        <v>241</v>
      </c>
      <c r="U80" s="31" t="s">
        <v>242</v>
      </c>
      <c r="V80" s="31" t="s">
        <v>134</v>
      </c>
      <c r="W80" s="31" t="s">
        <v>135</v>
      </c>
      <c r="Z80" s="35" t="b">
        <v>0</v>
      </c>
      <c r="AA80" s="42"/>
      <c r="AB80" s="42"/>
      <c r="AC80" s="37" t="s">
        <v>199</v>
      </c>
      <c r="AE80" s="31" t="s">
        <v>142</v>
      </c>
      <c r="AF80" s="31" t="s">
        <v>141</v>
      </c>
      <c r="AG80" s="31" t="s">
        <v>141</v>
      </c>
      <c r="AH80" s="31" t="s">
        <v>240</v>
      </c>
      <c r="AJ80" s="38"/>
      <c r="AN80" s="31" t="s">
        <v>241</v>
      </c>
      <c r="AO80" s="31" t="s">
        <v>242</v>
      </c>
      <c r="AP80" s="31" t="s">
        <v>134</v>
      </c>
      <c r="AQ80" s="31" t="s">
        <v>135</v>
      </c>
      <c r="AT80" s="35" t="b">
        <v>0</v>
      </c>
      <c r="AU80" s="36"/>
      <c r="AV80" s="36"/>
      <c r="AW80" s="31" t="s">
        <v>141</v>
      </c>
      <c r="AX80" s="31" t="s">
        <v>141</v>
      </c>
      <c r="AY80" s="39" t="str">
        <f t="shared" si="3"/>
        <v/>
      </c>
      <c r="AZ80" s="40" t="str">
        <f t="shared" si="4"/>
        <v/>
      </c>
      <c r="BA80" s="41" t="s">
        <v>141</v>
      </c>
      <c r="BB80" s="31" t="s">
        <v>141</v>
      </c>
      <c r="BC80" s="50" t="str">
        <f t="shared" si="5"/>
        <v>N/A</v>
      </c>
      <c r="BD80" s="43" t="str">
        <f t="shared" si="6"/>
        <v>N/A</v>
      </c>
      <c r="BE80" s="31" t="s">
        <v>142</v>
      </c>
      <c r="BF80" s="31"/>
      <c r="BG80" s="31" t="s">
        <v>142</v>
      </c>
      <c r="BI80" s="31" t="s">
        <v>141</v>
      </c>
      <c r="BJ80" s="48"/>
      <c r="BK80" s="31" t="s">
        <v>142</v>
      </c>
      <c r="BL80" s="31" t="s">
        <v>141</v>
      </c>
      <c r="BM80" s="31" t="s">
        <v>141</v>
      </c>
      <c r="BN80" s="31" t="s">
        <v>141</v>
      </c>
      <c r="BO80" s="31" t="s">
        <v>141</v>
      </c>
      <c r="BP80" s="31" t="s">
        <v>141</v>
      </c>
      <c r="BQ80" s="31" t="s">
        <v>141</v>
      </c>
      <c r="BR80" s="31" t="s">
        <v>141</v>
      </c>
      <c r="BS80" s="31" t="s">
        <v>141</v>
      </c>
      <c r="BT80" s="31" t="s">
        <v>141</v>
      </c>
      <c r="BU80" s="44">
        <v>0.0</v>
      </c>
      <c r="BV80" s="45"/>
      <c r="BW80" s="36" t="str">
        <f t="shared" si="7"/>
        <v/>
      </c>
      <c r="BY80" s="31" t="s">
        <v>141</v>
      </c>
      <c r="BZ80" s="32" t="s">
        <v>236</v>
      </c>
      <c r="CA80" s="49" t="s">
        <v>237</v>
      </c>
      <c r="CB80" s="32" t="s">
        <v>238</v>
      </c>
      <c r="CC80" s="37" t="s">
        <v>239</v>
      </c>
      <c r="CD80" s="31" t="s">
        <v>145</v>
      </c>
      <c r="CE80" s="31" t="s">
        <v>287</v>
      </c>
      <c r="CF80" s="31"/>
      <c r="CG80" s="31" t="s">
        <v>288</v>
      </c>
      <c r="CH80" s="31" t="s">
        <v>206</v>
      </c>
      <c r="CI80" s="31" t="s">
        <v>142</v>
      </c>
      <c r="CJ80" s="31" t="s">
        <v>142</v>
      </c>
      <c r="CK80" s="31" t="s">
        <v>142</v>
      </c>
      <c r="CL80" s="31" t="s">
        <v>142</v>
      </c>
      <c r="CM80" s="31" t="s">
        <v>141</v>
      </c>
      <c r="CN80" s="31" t="s">
        <v>151</v>
      </c>
      <c r="CO80" s="31" t="s">
        <v>151</v>
      </c>
      <c r="CP80" s="31" t="s">
        <v>142</v>
      </c>
      <c r="CQ80" s="31" t="s">
        <v>142</v>
      </c>
      <c r="CR80" s="31" t="s">
        <v>141</v>
      </c>
      <c r="CS80" s="31" t="s">
        <v>141</v>
      </c>
      <c r="CT80" s="31"/>
      <c r="CU80" s="31" t="s">
        <v>152</v>
      </c>
    </row>
    <row r="81">
      <c r="A81" s="27">
        <v>79.0</v>
      </c>
      <c r="B81" s="28">
        <v>43969.0</v>
      </c>
      <c r="C81" s="29">
        <v>0.6805555555555556</v>
      </c>
      <c r="D81" s="29">
        <v>0.6806018518518518</v>
      </c>
      <c r="E81" s="30">
        <f t="shared" si="1"/>
        <v>0.0000462962963</v>
      </c>
      <c r="F81" s="31" t="b">
        <f t="shared" si="2"/>
        <v>0</v>
      </c>
      <c r="G81" s="31" t="s">
        <v>194</v>
      </c>
      <c r="H81" s="32" t="s">
        <v>195</v>
      </c>
      <c r="I81" s="31" t="s">
        <v>142</v>
      </c>
      <c r="J81" s="31" t="s">
        <v>141</v>
      </c>
      <c r="K81" s="31" t="s">
        <v>240</v>
      </c>
      <c r="L81" s="31" t="s">
        <v>141</v>
      </c>
      <c r="N81" s="47"/>
      <c r="Q81" s="31" t="s">
        <v>197</v>
      </c>
      <c r="R81" s="31" t="s">
        <v>198</v>
      </c>
      <c r="S81" s="31" t="s">
        <v>198</v>
      </c>
      <c r="T81" s="31" t="s">
        <v>241</v>
      </c>
      <c r="U81" s="31" t="s">
        <v>242</v>
      </c>
      <c r="V81" s="31" t="s">
        <v>134</v>
      </c>
      <c r="W81" s="31" t="s">
        <v>135</v>
      </c>
      <c r="Z81" s="35" t="b">
        <v>0</v>
      </c>
      <c r="AA81" s="42"/>
      <c r="AB81" s="42"/>
      <c r="AC81" s="37" t="s">
        <v>199</v>
      </c>
      <c r="AE81" s="31" t="s">
        <v>142</v>
      </c>
      <c r="AF81" s="31" t="s">
        <v>141</v>
      </c>
      <c r="AG81" s="31" t="s">
        <v>141</v>
      </c>
      <c r="AH81" s="31" t="s">
        <v>240</v>
      </c>
      <c r="AJ81" s="38"/>
      <c r="AN81" s="31" t="s">
        <v>241</v>
      </c>
      <c r="AO81" s="31" t="s">
        <v>242</v>
      </c>
      <c r="AP81" s="31" t="s">
        <v>134</v>
      </c>
      <c r="AQ81" s="31" t="s">
        <v>135</v>
      </c>
      <c r="AT81" s="35" t="b">
        <v>0</v>
      </c>
      <c r="AU81" s="36"/>
      <c r="AV81" s="36"/>
      <c r="AW81" s="31" t="s">
        <v>141</v>
      </c>
      <c r="AX81" s="31" t="s">
        <v>141</v>
      </c>
      <c r="AY81" s="39" t="str">
        <f t="shared" si="3"/>
        <v/>
      </c>
      <c r="AZ81" s="40" t="str">
        <f t="shared" si="4"/>
        <v/>
      </c>
      <c r="BA81" s="41" t="s">
        <v>141</v>
      </c>
      <c r="BB81" s="31" t="s">
        <v>141</v>
      </c>
      <c r="BC81" s="50" t="str">
        <f t="shared" si="5"/>
        <v>N/A</v>
      </c>
      <c r="BD81" s="43" t="str">
        <f t="shared" si="6"/>
        <v>N/A</v>
      </c>
      <c r="BE81" s="31" t="s">
        <v>142</v>
      </c>
      <c r="BF81" s="31"/>
      <c r="BG81" s="31" t="s">
        <v>142</v>
      </c>
      <c r="BI81" s="31" t="s">
        <v>141</v>
      </c>
      <c r="BJ81" s="48"/>
      <c r="BK81" s="31" t="s">
        <v>142</v>
      </c>
      <c r="BL81" s="31" t="s">
        <v>141</v>
      </c>
      <c r="BM81" s="31" t="s">
        <v>141</v>
      </c>
      <c r="BN81" s="31" t="s">
        <v>141</v>
      </c>
      <c r="BO81" s="31" t="s">
        <v>141</v>
      </c>
      <c r="BP81" s="31" t="s">
        <v>141</v>
      </c>
      <c r="BQ81" s="31" t="s">
        <v>141</v>
      </c>
      <c r="BR81" s="31" t="s">
        <v>141</v>
      </c>
      <c r="BS81" s="31" t="s">
        <v>141</v>
      </c>
      <c r="BT81" s="31" t="s">
        <v>141</v>
      </c>
      <c r="BU81" s="44">
        <v>0.0</v>
      </c>
      <c r="BV81" s="45"/>
      <c r="BW81" s="36" t="str">
        <f t="shared" si="7"/>
        <v/>
      </c>
      <c r="BY81" s="31" t="s">
        <v>141</v>
      </c>
      <c r="BZ81" s="32" t="s">
        <v>236</v>
      </c>
      <c r="CA81" s="49" t="s">
        <v>237</v>
      </c>
      <c r="CB81" s="32" t="s">
        <v>238</v>
      </c>
      <c r="CC81" s="37" t="s">
        <v>239</v>
      </c>
      <c r="CD81" s="31" t="s">
        <v>145</v>
      </c>
      <c r="CE81" s="31" t="s">
        <v>287</v>
      </c>
      <c r="CF81" s="31"/>
      <c r="CG81" s="31" t="s">
        <v>288</v>
      </c>
      <c r="CH81" s="31" t="s">
        <v>206</v>
      </c>
      <c r="CI81" s="31" t="s">
        <v>142</v>
      </c>
      <c r="CJ81" s="31" t="s">
        <v>142</v>
      </c>
      <c r="CK81" s="31" t="s">
        <v>142</v>
      </c>
      <c r="CL81" s="31" t="s">
        <v>142</v>
      </c>
      <c r="CM81" s="31" t="s">
        <v>141</v>
      </c>
      <c r="CN81" s="31" t="s">
        <v>151</v>
      </c>
      <c r="CO81" s="31" t="s">
        <v>151</v>
      </c>
      <c r="CP81" s="31" t="s">
        <v>142</v>
      </c>
      <c r="CQ81" s="31" t="s">
        <v>142</v>
      </c>
      <c r="CR81" s="31" t="s">
        <v>141</v>
      </c>
      <c r="CS81" s="31" t="s">
        <v>141</v>
      </c>
      <c r="CT81" s="31"/>
      <c r="CU81" s="31" t="s">
        <v>152</v>
      </c>
    </row>
    <row r="82">
      <c r="A82" s="27">
        <v>80.0</v>
      </c>
      <c r="B82" s="28">
        <v>43969.0</v>
      </c>
      <c r="C82" s="29">
        <v>0.6944444444444444</v>
      </c>
      <c r="D82" s="29">
        <v>0.6944791666666666</v>
      </c>
      <c r="E82" s="30">
        <f t="shared" si="1"/>
        <v>0.00003472222222</v>
      </c>
      <c r="F82" s="31" t="b">
        <f t="shared" si="2"/>
        <v>0</v>
      </c>
      <c r="G82" s="31" t="s">
        <v>194</v>
      </c>
      <c r="H82" s="32" t="s">
        <v>195</v>
      </c>
      <c r="I82" s="31" t="s">
        <v>142</v>
      </c>
      <c r="J82" s="31" t="s">
        <v>141</v>
      </c>
      <c r="K82" s="31" t="s">
        <v>240</v>
      </c>
      <c r="L82" s="31" t="s">
        <v>141</v>
      </c>
      <c r="N82" s="47"/>
      <c r="Q82" s="31" t="s">
        <v>197</v>
      </c>
      <c r="R82" s="31" t="s">
        <v>198</v>
      </c>
      <c r="S82" s="31" t="s">
        <v>198</v>
      </c>
      <c r="T82" s="31" t="s">
        <v>241</v>
      </c>
      <c r="U82" s="31" t="s">
        <v>242</v>
      </c>
      <c r="V82" s="31" t="s">
        <v>134</v>
      </c>
      <c r="W82" s="31" t="s">
        <v>135</v>
      </c>
      <c r="Z82" s="35" t="b">
        <v>0</v>
      </c>
      <c r="AA82" s="42"/>
      <c r="AB82" s="42"/>
      <c r="AC82" s="37" t="s">
        <v>199</v>
      </c>
      <c r="AE82" s="31" t="s">
        <v>142</v>
      </c>
      <c r="AF82" s="31" t="s">
        <v>141</v>
      </c>
      <c r="AG82" s="31" t="s">
        <v>141</v>
      </c>
      <c r="AH82" s="31" t="s">
        <v>240</v>
      </c>
      <c r="AJ82" s="38"/>
      <c r="AN82" s="31" t="s">
        <v>241</v>
      </c>
      <c r="AO82" s="31" t="s">
        <v>242</v>
      </c>
      <c r="AP82" s="31" t="s">
        <v>134</v>
      </c>
      <c r="AQ82" s="31" t="s">
        <v>135</v>
      </c>
      <c r="AT82" s="35" t="b">
        <v>0</v>
      </c>
      <c r="AU82" s="36"/>
      <c r="AV82" s="36"/>
      <c r="AW82" s="31" t="s">
        <v>141</v>
      </c>
      <c r="AX82" s="31" t="s">
        <v>141</v>
      </c>
      <c r="AY82" s="39" t="str">
        <f t="shared" si="3"/>
        <v/>
      </c>
      <c r="AZ82" s="40" t="str">
        <f t="shared" si="4"/>
        <v/>
      </c>
      <c r="BA82" s="41" t="s">
        <v>141</v>
      </c>
      <c r="BB82" s="31" t="s">
        <v>141</v>
      </c>
      <c r="BC82" s="50" t="str">
        <f t="shared" si="5"/>
        <v>N/A</v>
      </c>
      <c r="BD82" s="43" t="str">
        <f t="shared" si="6"/>
        <v>N/A</v>
      </c>
      <c r="BE82" s="31" t="s">
        <v>142</v>
      </c>
      <c r="BF82" s="31"/>
      <c r="BG82" s="31" t="s">
        <v>142</v>
      </c>
      <c r="BI82" s="31" t="s">
        <v>141</v>
      </c>
      <c r="BJ82" s="48"/>
      <c r="BK82" s="31" t="s">
        <v>142</v>
      </c>
      <c r="BL82" s="31" t="s">
        <v>141</v>
      </c>
      <c r="BM82" s="31" t="s">
        <v>141</v>
      </c>
      <c r="BN82" s="31" t="s">
        <v>141</v>
      </c>
      <c r="BO82" s="31" t="s">
        <v>141</v>
      </c>
      <c r="BP82" s="31" t="s">
        <v>141</v>
      </c>
      <c r="BQ82" s="31" t="s">
        <v>141</v>
      </c>
      <c r="BR82" s="31" t="s">
        <v>141</v>
      </c>
      <c r="BS82" s="31" t="s">
        <v>141</v>
      </c>
      <c r="BT82" s="31" t="s">
        <v>141</v>
      </c>
      <c r="BU82" s="44">
        <v>0.0</v>
      </c>
      <c r="BV82" s="45"/>
      <c r="BW82" s="36" t="str">
        <f t="shared" si="7"/>
        <v/>
      </c>
      <c r="BY82" s="31" t="s">
        <v>141</v>
      </c>
      <c r="BZ82" s="32" t="s">
        <v>236</v>
      </c>
      <c r="CA82" s="49" t="s">
        <v>237</v>
      </c>
      <c r="CB82" s="32" t="s">
        <v>238</v>
      </c>
      <c r="CC82" s="37" t="s">
        <v>239</v>
      </c>
      <c r="CD82" s="31" t="s">
        <v>145</v>
      </c>
      <c r="CE82" s="31" t="s">
        <v>287</v>
      </c>
      <c r="CF82" s="31"/>
      <c r="CG82" s="31" t="s">
        <v>288</v>
      </c>
      <c r="CH82" s="31" t="s">
        <v>206</v>
      </c>
      <c r="CI82" s="31" t="s">
        <v>142</v>
      </c>
      <c r="CJ82" s="31" t="s">
        <v>142</v>
      </c>
      <c r="CK82" s="31" t="s">
        <v>142</v>
      </c>
      <c r="CL82" s="31" t="s">
        <v>142</v>
      </c>
      <c r="CM82" s="31" t="s">
        <v>141</v>
      </c>
      <c r="CN82" s="31" t="s">
        <v>151</v>
      </c>
      <c r="CO82" s="31" t="s">
        <v>151</v>
      </c>
      <c r="CP82" s="31" t="s">
        <v>142</v>
      </c>
      <c r="CQ82" s="31" t="s">
        <v>142</v>
      </c>
      <c r="CR82" s="31" t="s">
        <v>141</v>
      </c>
      <c r="CS82" s="31" t="s">
        <v>141</v>
      </c>
      <c r="CT82" s="31"/>
      <c r="CU82" s="31" t="s">
        <v>152</v>
      </c>
    </row>
    <row r="83">
      <c r="A83" s="27">
        <v>81.0</v>
      </c>
      <c r="B83" s="28">
        <v>44039.0</v>
      </c>
      <c r="C83" s="29">
        <v>0.5</v>
      </c>
      <c r="D83" s="29">
        <v>0.5034722222222222</v>
      </c>
      <c r="E83" s="30">
        <f t="shared" si="1"/>
        <v>0.003472222222</v>
      </c>
      <c r="F83" s="31" t="b">
        <f t="shared" si="2"/>
        <v>1</v>
      </c>
      <c r="G83" s="31" t="s">
        <v>122</v>
      </c>
      <c r="H83" s="32" t="s">
        <v>195</v>
      </c>
      <c r="I83" s="31" t="s">
        <v>246</v>
      </c>
      <c r="J83" s="31" t="s">
        <v>246</v>
      </c>
      <c r="K83" s="31" t="s">
        <v>125</v>
      </c>
      <c r="L83" s="31" t="s">
        <v>282</v>
      </c>
      <c r="M83" s="31" t="s">
        <v>143</v>
      </c>
      <c r="N83" s="33">
        <v>4.0</v>
      </c>
      <c r="O83" s="31" t="s">
        <v>143</v>
      </c>
      <c r="P83" s="31" t="s">
        <v>292</v>
      </c>
      <c r="Q83" s="31" t="s">
        <v>270</v>
      </c>
      <c r="R83" s="31" t="s">
        <v>130</v>
      </c>
      <c r="S83" s="31" t="s">
        <v>131</v>
      </c>
      <c r="T83" s="31" t="s">
        <v>132</v>
      </c>
      <c r="U83" s="31" t="s">
        <v>133</v>
      </c>
      <c r="V83" s="31" t="s">
        <v>134</v>
      </c>
      <c r="W83" s="31" t="s">
        <v>135</v>
      </c>
      <c r="X83" s="51">
        <v>46.488649</v>
      </c>
      <c r="Y83" s="51">
        <v>-122.172948</v>
      </c>
      <c r="Z83" s="35" t="b">
        <v>0</v>
      </c>
      <c r="AA83" s="36">
        <v>2948.0</v>
      </c>
      <c r="AB83" s="36"/>
      <c r="AC83" s="32" t="s">
        <v>271</v>
      </c>
      <c r="AD83" s="31" t="s">
        <v>274</v>
      </c>
      <c r="AE83" s="31" t="s">
        <v>137</v>
      </c>
      <c r="AF83" s="31" t="s">
        <v>138</v>
      </c>
      <c r="AG83" s="31" t="s">
        <v>272</v>
      </c>
      <c r="AH83" s="31" t="s">
        <v>293</v>
      </c>
      <c r="AI83" s="31" t="s">
        <v>143</v>
      </c>
      <c r="AJ83" s="38">
        <v>5.0</v>
      </c>
      <c r="AK83" s="31" t="s">
        <v>143</v>
      </c>
      <c r="AL83" s="31" t="s">
        <v>274</v>
      </c>
      <c r="AN83" s="31" t="s">
        <v>132</v>
      </c>
      <c r="AO83" s="31" t="s">
        <v>133</v>
      </c>
      <c r="AP83" s="31" t="s">
        <v>134</v>
      </c>
      <c r="AQ83" s="31" t="s">
        <v>135</v>
      </c>
      <c r="AR83" s="51">
        <v>46.489419</v>
      </c>
      <c r="AS83" s="51">
        <v>-122.184377</v>
      </c>
      <c r="AT83" s="35" t="b">
        <v>0</v>
      </c>
      <c r="AU83" s="36">
        <v>777.0</v>
      </c>
      <c r="AV83" s="36"/>
      <c r="AW83" s="31" t="s">
        <v>141</v>
      </c>
      <c r="AX83" s="31" t="s">
        <v>141</v>
      </c>
      <c r="AY83" s="39">
        <f t="shared" si="3"/>
        <v>0.5463114444</v>
      </c>
      <c r="AZ83" s="40" t="str">
        <f t="shared" si="4"/>
        <v>N/A</v>
      </c>
      <c r="BA83" s="41" t="s">
        <v>141</v>
      </c>
      <c r="BB83" s="31" t="s">
        <v>141</v>
      </c>
      <c r="BC83" s="42">
        <f t="shared" si="5"/>
        <v>2171</v>
      </c>
      <c r="BD83" s="43">
        <f t="shared" si="6"/>
        <v>434.2</v>
      </c>
      <c r="BE83" s="52" t="s">
        <v>294</v>
      </c>
      <c r="BF83" s="31"/>
      <c r="BG83" s="31" t="s">
        <v>142</v>
      </c>
      <c r="BH83" s="31" t="s">
        <v>143</v>
      </c>
      <c r="BI83" s="31" t="s">
        <v>141</v>
      </c>
      <c r="BJ83" s="48"/>
      <c r="BK83" s="31" t="s">
        <v>142</v>
      </c>
      <c r="BL83" s="31" t="s">
        <v>141</v>
      </c>
      <c r="BM83" s="31" t="s">
        <v>141</v>
      </c>
      <c r="BN83" s="31" t="s">
        <v>141</v>
      </c>
      <c r="BO83" s="31" t="s">
        <v>141</v>
      </c>
      <c r="BP83" s="31" t="s">
        <v>141</v>
      </c>
      <c r="BQ83" s="31" t="s">
        <v>141</v>
      </c>
      <c r="BR83" s="31" t="s">
        <v>141</v>
      </c>
      <c r="BS83" s="31" t="s">
        <v>141</v>
      </c>
      <c r="BT83" s="31" t="s">
        <v>141</v>
      </c>
      <c r="BU83" s="44">
        <v>0.0</v>
      </c>
      <c r="BV83" s="45"/>
      <c r="BW83" s="36" t="str">
        <f t="shared" si="7"/>
        <v/>
      </c>
      <c r="BY83" s="31" t="s">
        <v>141</v>
      </c>
      <c r="BZ83" s="32" t="s">
        <v>236</v>
      </c>
      <c r="CA83" s="49" t="s">
        <v>237</v>
      </c>
      <c r="CB83" s="32" t="s">
        <v>238</v>
      </c>
      <c r="CC83" s="37" t="s">
        <v>239</v>
      </c>
      <c r="CD83" s="31" t="s">
        <v>145</v>
      </c>
      <c r="CE83" s="31" t="s">
        <v>287</v>
      </c>
      <c r="CF83" s="31"/>
      <c r="CG83" s="31" t="s">
        <v>288</v>
      </c>
      <c r="CH83" s="31" t="s">
        <v>206</v>
      </c>
      <c r="CI83" s="31" t="s">
        <v>142</v>
      </c>
      <c r="CJ83" s="31" t="s">
        <v>142</v>
      </c>
      <c r="CK83" s="31" t="s">
        <v>142</v>
      </c>
      <c r="CL83" s="31" t="s">
        <v>142</v>
      </c>
      <c r="CM83" s="31" t="s">
        <v>141</v>
      </c>
      <c r="CN83" s="31" t="s">
        <v>151</v>
      </c>
      <c r="CO83" s="31" t="s">
        <v>151</v>
      </c>
      <c r="CP83" s="31" t="s">
        <v>142</v>
      </c>
      <c r="CQ83" s="31" t="s">
        <v>277</v>
      </c>
      <c r="CR83" s="31">
        <v>151.925</v>
      </c>
      <c r="CS83" s="31" t="s">
        <v>246</v>
      </c>
      <c r="CT83" s="31"/>
      <c r="CU83" s="31" t="s">
        <v>152</v>
      </c>
      <c r="DB83" s="49" t="s">
        <v>295</v>
      </c>
    </row>
    <row r="84">
      <c r="A84" s="27">
        <v>82.0</v>
      </c>
      <c r="B84" s="28">
        <v>44039.0</v>
      </c>
      <c r="C84" s="29">
        <v>0.5694444444444444</v>
      </c>
      <c r="D84" s="29">
        <v>0.5729166666666666</v>
      </c>
      <c r="E84" s="30">
        <f t="shared" si="1"/>
        <v>0.003472222222</v>
      </c>
      <c r="F84" s="31" t="b">
        <f t="shared" si="2"/>
        <v>1</v>
      </c>
      <c r="G84" s="31" t="s">
        <v>122</v>
      </c>
      <c r="H84" s="32" t="s">
        <v>195</v>
      </c>
      <c r="I84" s="31" t="s">
        <v>246</v>
      </c>
      <c r="J84" s="31" t="s">
        <v>246</v>
      </c>
      <c r="K84" s="31" t="s">
        <v>125</v>
      </c>
      <c r="L84" s="31" t="s">
        <v>282</v>
      </c>
      <c r="M84" s="31" t="s">
        <v>143</v>
      </c>
      <c r="N84" s="33">
        <v>6.0</v>
      </c>
      <c r="O84" s="31" t="s">
        <v>296</v>
      </c>
      <c r="P84" s="31" t="s">
        <v>297</v>
      </c>
      <c r="Q84" s="31" t="s">
        <v>270</v>
      </c>
      <c r="R84" s="31" t="s">
        <v>130</v>
      </c>
      <c r="S84" s="31" t="s">
        <v>131</v>
      </c>
      <c r="T84" s="31" t="s">
        <v>132</v>
      </c>
      <c r="U84" s="31" t="s">
        <v>133</v>
      </c>
      <c r="V84" s="31" t="s">
        <v>134</v>
      </c>
      <c r="W84" s="31" t="s">
        <v>135</v>
      </c>
      <c r="X84" s="51">
        <v>46.488649</v>
      </c>
      <c r="Y84" s="51">
        <v>-122.172948</v>
      </c>
      <c r="Z84" s="35" t="b">
        <v>0</v>
      </c>
      <c r="AA84" s="36">
        <v>2948.0</v>
      </c>
      <c r="AB84" s="36"/>
      <c r="AC84" s="32" t="s">
        <v>271</v>
      </c>
      <c r="AD84" s="31" t="s">
        <v>274</v>
      </c>
      <c r="AE84" s="31" t="s">
        <v>298</v>
      </c>
      <c r="AF84" s="31" t="s">
        <v>138</v>
      </c>
      <c r="AG84" s="31" t="s">
        <v>272</v>
      </c>
      <c r="AH84" s="31" t="s">
        <v>293</v>
      </c>
      <c r="AI84" s="31" t="s">
        <v>296</v>
      </c>
      <c r="AJ84" s="38">
        <v>7.0</v>
      </c>
      <c r="AK84" s="31" t="s">
        <v>296</v>
      </c>
      <c r="AL84" s="31" t="s">
        <v>299</v>
      </c>
      <c r="AN84" s="31" t="s">
        <v>132</v>
      </c>
      <c r="AO84" s="31" t="s">
        <v>133</v>
      </c>
      <c r="AP84" s="31" t="s">
        <v>134</v>
      </c>
      <c r="AQ84" s="31" t="s">
        <v>135</v>
      </c>
      <c r="AR84" s="51">
        <v>46.489419</v>
      </c>
      <c r="AS84" s="51">
        <v>-122.184377</v>
      </c>
      <c r="AT84" s="35" t="b">
        <v>0</v>
      </c>
      <c r="AU84" s="36">
        <v>777.0</v>
      </c>
      <c r="AV84" s="36"/>
      <c r="AW84" s="31" t="s">
        <v>141</v>
      </c>
      <c r="AX84" s="31" t="s">
        <v>141</v>
      </c>
      <c r="AY84" s="39">
        <f t="shared" si="3"/>
        <v>0.5463114444</v>
      </c>
      <c r="AZ84" s="40" t="str">
        <f t="shared" si="4"/>
        <v>N/A</v>
      </c>
      <c r="BA84" s="41" t="s">
        <v>141</v>
      </c>
      <c r="BB84" s="31" t="s">
        <v>141</v>
      </c>
      <c r="BC84" s="42">
        <f t="shared" si="5"/>
        <v>2171</v>
      </c>
      <c r="BD84" s="43">
        <f t="shared" si="6"/>
        <v>434.2</v>
      </c>
      <c r="BE84" s="31" t="s">
        <v>142</v>
      </c>
      <c r="BF84" s="31"/>
      <c r="BG84" s="31" t="s">
        <v>142</v>
      </c>
      <c r="BH84" s="31" t="s">
        <v>143</v>
      </c>
      <c r="BI84" s="31" t="s">
        <v>141</v>
      </c>
      <c r="BJ84" s="48"/>
      <c r="BK84" s="31" t="s">
        <v>142</v>
      </c>
      <c r="BL84" s="31" t="s">
        <v>141</v>
      </c>
      <c r="BM84" s="31" t="s">
        <v>141</v>
      </c>
      <c r="BN84" s="31" t="s">
        <v>141</v>
      </c>
      <c r="BO84" s="31" t="s">
        <v>141</v>
      </c>
      <c r="BP84" s="31" t="s">
        <v>141</v>
      </c>
      <c r="BQ84" s="31" t="s">
        <v>141</v>
      </c>
      <c r="BR84" s="31" t="s">
        <v>141</v>
      </c>
      <c r="BS84" s="31" t="s">
        <v>141</v>
      </c>
      <c r="BT84" s="31" t="s">
        <v>141</v>
      </c>
      <c r="BU84" s="44">
        <v>0.0</v>
      </c>
      <c r="BV84" s="45"/>
      <c r="BW84" s="36" t="str">
        <f t="shared" si="7"/>
        <v/>
      </c>
      <c r="BY84" s="31" t="s">
        <v>141</v>
      </c>
      <c r="BZ84" s="32" t="s">
        <v>236</v>
      </c>
      <c r="CA84" s="49" t="s">
        <v>237</v>
      </c>
      <c r="CB84" s="32" t="s">
        <v>238</v>
      </c>
      <c r="CC84" s="37" t="s">
        <v>239</v>
      </c>
      <c r="CD84" s="31" t="s">
        <v>145</v>
      </c>
      <c r="CE84" s="31" t="s">
        <v>287</v>
      </c>
      <c r="CF84" s="31"/>
      <c r="CG84" s="31" t="s">
        <v>288</v>
      </c>
      <c r="CH84" s="31" t="s">
        <v>206</v>
      </c>
      <c r="CI84" s="31" t="s">
        <v>142</v>
      </c>
      <c r="CJ84" s="31" t="s">
        <v>142</v>
      </c>
      <c r="CK84" s="31" t="s">
        <v>142</v>
      </c>
      <c r="CL84" s="31" t="s">
        <v>142</v>
      </c>
      <c r="CM84" s="31" t="s">
        <v>141</v>
      </c>
      <c r="CN84" s="31" t="s">
        <v>151</v>
      </c>
      <c r="CO84" s="31" t="s">
        <v>151</v>
      </c>
      <c r="CP84" s="31" t="s">
        <v>142</v>
      </c>
      <c r="CQ84" s="31" t="s">
        <v>277</v>
      </c>
      <c r="CR84" s="31">
        <v>151.925</v>
      </c>
      <c r="CS84" s="31" t="s">
        <v>246</v>
      </c>
      <c r="CT84" s="31"/>
      <c r="CU84" s="31" t="s">
        <v>152</v>
      </c>
      <c r="DB84" s="49" t="s">
        <v>295</v>
      </c>
    </row>
    <row r="85">
      <c r="A85" s="27">
        <v>83.0</v>
      </c>
      <c r="B85" s="28">
        <v>44039.0</v>
      </c>
      <c r="C85" s="29">
        <v>0.6493055555555556</v>
      </c>
      <c r="D85" s="29">
        <v>0.6548611111111111</v>
      </c>
      <c r="E85" s="30">
        <f t="shared" si="1"/>
        <v>0.005555555556</v>
      </c>
      <c r="F85" s="31" t="b">
        <f t="shared" si="2"/>
        <v>1</v>
      </c>
      <c r="G85" s="31" t="s">
        <v>122</v>
      </c>
      <c r="H85" s="32" t="s">
        <v>195</v>
      </c>
      <c r="I85" s="31" t="s">
        <v>246</v>
      </c>
      <c r="J85" s="31" t="s">
        <v>246</v>
      </c>
      <c r="K85" s="31" t="s">
        <v>125</v>
      </c>
      <c r="L85" s="31" t="s">
        <v>282</v>
      </c>
      <c r="M85" s="31" t="s">
        <v>143</v>
      </c>
      <c r="N85" s="33">
        <v>5.0</v>
      </c>
      <c r="O85" s="31" t="s">
        <v>143</v>
      </c>
      <c r="P85" s="31" t="s">
        <v>274</v>
      </c>
      <c r="Q85" s="31" t="s">
        <v>270</v>
      </c>
      <c r="R85" s="31" t="s">
        <v>130</v>
      </c>
      <c r="S85" s="31" t="s">
        <v>131</v>
      </c>
      <c r="T85" s="31" t="s">
        <v>132</v>
      </c>
      <c r="U85" s="31" t="s">
        <v>133</v>
      </c>
      <c r="V85" s="31" t="s">
        <v>134</v>
      </c>
      <c r="W85" s="31" t="s">
        <v>135</v>
      </c>
      <c r="X85" s="51">
        <v>46.488649</v>
      </c>
      <c r="Y85" s="51">
        <v>-122.172948</v>
      </c>
      <c r="Z85" s="35" t="b">
        <v>0</v>
      </c>
      <c r="AA85" s="36">
        <v>2948.0</v>
      </c>
      <c r="AB85" s="36"/>
      <c r="AC85" s="32" t="s">
        <v>271</v>
      </c>
      <c r="AD85" s="31" t="s">
        <v>274</v>
      </c>
      <c r="AE85" s="31" t="s">
        <v>137</v>
      </c>
      <c r="AF85" s="31" t="s">
        <v>138</v>
      </c>
      <c r="AG85" s="31" t="s">
        <v>300</v>
      </c>
      <c r="AH85" s="31" t="s">
        <v>293</v>
      </c>
      <c r="AI85" s="31" t="s">
        <v>296</v>
      </c>
      <c r="AJ85" s="38">
        <v>9.0</v>
      </c>
      <c r="AK85" s="31" t="s">
        <v>296</v>
      </c>
      <c r="AL85" s="31" t="s">
        <v>299</v>
      </c>
      <c r="AM85" s="31" t="s">
        <v>301</v>
      </c>
      <c r="AN85" s="31" t="s">
        <v>132</v>
      </c>
      <c r="AO85" s="31" t="s">
        <v>133</v>
      </c>
      <c r="AP85" s="31" t="s">
        <v>134</v>
      </c>
      <c r="AQ85" s="31" t="s">
        <v>135</v>
      </c>
      <c r="AR85" s="51">
        <v>46.489419</v>
      </c>
      <c r="AS85" s="51">
        <v>-122.184377</v>
      </c>
      <c r="AT85" s="35" t="b">
        <v>0</v>
      </c>
      <c r="AU85" s="36">
        <v>777.0</v>
      </c>
      <c r="AV85" s="36"/>
      <c r="AW85" s="31" t="s">
        <v>141</v>
      </c>
      <c r="AX85" s="31" t="s">
        <v>141</v>
      </c>
      <c r="AY85" s="39">
        <f t="shared" si="3"/>
        <v>0.5463114444</v>
      </c>
      <c r="AZ85" s="40" t="str">
        <f t="shared" si="4"/>
        <v>N/A</v>
      </c>
      <c r="BA85" s="41" t="s">
        <v>141</v>
      </c>
      <c r="BB85" s="31" t="s">
        <v>141</v>
      </c>
      <c r="BC85" s="42">
        <f t="shared" si="5"/>
        <v>2171</v>
      </c>
      <c r="BD85" s="43">
        <f t="shared" si="6"/>
        <v>271.375</v>
      </c>
      <c r="BE85" s="31" t="s">
        <v>142</v>
      </c>
      <c r="BF85" s="31"/>
      <c r="BG85" s="31" t="s">
        <v>142</v>
      </c>
      <c r="BH85" s="31" t="s">
        <v>143</v>
      </c>
      <c r="BI85" s="31" t="s">
        <v>141</v>
      </c>
      <c r="BJ85" s="48"/>
      <c r="BK85" s="31" t="s">
        <v>142</v>
      </c>
      <c r="BL85" s="31" t="s">
        <v>141</v>
      </c>
      <c r="BM85" s="31" t="s">
        <v>141</v>
      </c>
      <c r="BN85" s="31" t="s">
        <v>141</v>
      </c>
      <c r="BO85" s="31" t="s">
        <v>141</v>
      </c>
      <c r="BP85" s="31" t="s">
        <v>141</v>
      </c>
      <c r="BQ85" s="31" t="s">
        <v>141</v>
      </c>
      <c r="BR85" s="31" t="s">
        <v>141</v>
      </c>
      <c r="BS85" s="31" t="s">
        <v>141</v>
      </c>
      <c r="BT85" s="31" t="s">
        <v>141</v>
      </c>
      <c r="BU85" s="44">
        <v>0.0</v>
      </c>
      <c r="BV85" s="45"/>
      <c r="BW85" s="36" t="str">
        <f t="shared" si="7"/>
        <v/>
      </c>
      <c r="BY85" s="31" t="s">
        <v>141</v>
      </c>
      <c r="BZ85" s="32" t="s">
        <v>236</v>
      </c>
      <c r="CA85" s="49" t="s">
        <v>237</v>
      </c>
      <c r="CB85" s="32" t="s">
        <v>238</v>
      </c>
      <c r="CC85" s="37" t="s">
        <v>239</v>
      </c>
      <c r="CD85" s="31" t="s">
        <v>145</v>
      </c>
      <c r="CE85" s="31" t="s">
        <v>287</v>
      </c>
      <c r="CF85" s="31"/>
      <c r="CG85" s="31" t="s">
        <v>288</v>
      </c>
      <c r="CH85" s="31" t="s">
        <v>206</v>
      </c>
      <c r="CI85" s="31" t="s">
        <v>142</v>
      </c>
      <c r="CJ85" s="31" t="s">
        <v>142</v>
      </c>
      <c r="CK85" s="31" t="s">
        <v>142</v>
      </c>
      <c r="CL85" s="31" t="s">
        <v>142</v>
      </c>
      <c r="CM85" s="31" t="s">
        <v>141</v>
      </c>
      <c r="CN85" s="31" t="s">
        <v>151</v>
      </c>
      <c r="CO85" s="31" t="s">
        <v>151</v>
      </c>
      <c r="CP85" s="31" t="s">
        <v>142</v>
      </c>
      <c r="CQ85" s="31" t="s">
        <v>277</v>
      </c>
      <c r="CR85" s="31">
        <v>151.925</v>
      </c>
      <c r="CS85" s="31" t="s">
        <v>246</v>
      </c>
      <c r="CT85" s="31"/>
      <c r="CU85" s="31" t="s">
        <v>152</v>
      </c>
      <c r="DB85" s="49" t="s">
        <v>295</v>
      </c>
    </row>
    <row r="86">
      <c r="A86" s="27">
        <v>84.0</v>
      </c>
      <c r="B86" s="28">
        <v>44040.0</v>
      </c>
      <c r="C86" s="29">
        <v>0.5243055555555556</v>
      </c>
      <c r="D86" s="29">
        <v>0.5486111111111112</v>
      </c>
      <c r="E86" s="30">
        <f t="shared" si="1"/>
        <v>0.02430555556</v>
      </c>
      <c r="F86" s="31" t="b">
        <f t="shared" si="2"/>
        <v>1</v>
      </c>
      <c r="G86" s="31" t="s">
        <v>122</v>
      </c>
      <c r="H86" s="32" t="s">
        <v>195</v>
      </c>
      <c r="I86" s="31" t="s">
        <v>246</v>
      </c>
      <c r="J86" s="31" t="s">
        <v>246</v>
      </c>
      <c r="K86" s="31" t="s">
        <v>125</v>
      </c>
      <c r="L86" s="31" t="s">
        <v>282</v>
      </c>
      <c r="M86" s="31" t="s">
        <v>143</v>
      </c>
      <c r="N86" s="33">
        <v>5.0</v>
      </c>
      <c r="O86" s="31" t="s">
        <v>143</v>
      </c>
      <c r="P86" s="31" t="s">
        <v>302</v>
      </c>
      <c r="Q86" s="31" t="s">
        <v>270</v>
      </c>
      <c r="R86" s="31" t="s">
        <v>130</v>
      </c>
      <c r="S86" s="31" t="s">
        <v>131</v>
      </c>
      <c r="T86" s="31" t="s">
        <v>132</v>
      </c>
      <c r="U86" s="31" t="s">
        <v>133</v>
      </c>
      <c r="V86" s="31" t="s">
        <v>134</v>
      </c>
      <c r="W86" s="31" t="s">
        <v>135</v>
      </c>
      <c r="X86" s="51">
        <v>46.488649</v>
      </c>
      <c r="Y86" s="51">
        <v>-122.172948</v>
      </c>
      <c r="Z86" s="35" t="b">
        <v>0</v>
      </c>
      <c r="AA86" s="36">
        <v>2948.0</v>
      </c>
      <c r="AB86" s="36"/>
      <c r="AC86" s="32" t="s">
        <v>271</v>
      </c>
      <c r="AD86" s="31" t="s">
        <v>274</v>
      </c>
      <c r="AE86" s="31" t="s">
        <v>137</v>
      </c>
      <c r="AF86" s="31" t="s">
        <v>138</v>
      </c>
      <c r="AG86" s="31" t="s">
        <v>272</v>
      </c>
      <c r="AH86" s="31" t="s">
        <v>293</v>
      </c>
      <c r="AI86" s="31" t="s">
        <v>296</v>
      </c>
      <c r="AJ86" s="38">
        <v>9.0</v>
      </c>
      <c r="AK86" s="31" t="s">
        <v>296</v>
      </c>
      <c r="AL86" s="31" t="s">
        <v>303</v>
      </c>
      <c r="AN86" s="31" t="s">
        <v>132</v>
      </c>
      <c r="AO86" s="31" t="s">
        <v>133</v>
      </c>
      <c r="AP86" s="31" t="s">
        <v>134</v>
      </c>
      <c r="AQ86" s="31" t="s">
        <v>135</v>
      </c>
      <c r="AR86" s="51">
        <v>46.489419</v>
      </c>
      <c r="AS86" s="51">
        <v>-122.184377</v>
      </c>
      <c r="AT86" s="35" t="b">
        <v>0</v>
      </c>
      <c r="AU86" s="36">
        <v>777.0</v>
      </c>
      <c r="AV86" s="36"/>
      <c r="AW86" s="31" t="s">
        <v>141</v>
      </c>
      <c r="AX86" s="31" t="s">
        <v>141</v>
      </c>
      <c r="AY86" s="39">
        <f t="shared" si="3"/>
        <v>0.5463114444</v>
      </c>
      <c r="AZ86" s="40" t="str">
        <f t="shared" si="4"/>
        <v>N/A</v>
      </c>
      <c r="BA86" s="41" t="s">
        <v>141</v>
      </c>
      <c r="BB86" s="31" t="s">
        <v>141</v>
      </c>
      <c r="BC86" s="42">
        <f t="shared" si="5"/>
        <v>2171</v>
      </c>
      <c r="BD86" s="43">
        <f t="shared" si="6"/>
        <v>62.02857143</v>
      </c>
      <c r="BE86" s="31" t="s">
        <v>142</v>
      </c>
      <c r="BF86" s="31"/>
      <c r="BG86" s="31" t="s">
        <v>142</v>
      </c>
      <c r="BH86" s="31" t="s">
        <v>143</v>
      </c>
      <c r="BI86" s="31" t="s">
        <v>141</v>
      </c>
      <c r="BJ86" s="48"/>
      <c r="BK86" s="31" t="s">
        <v>142</v>
      </c>
      <c r="BL86" s="31" t="s">
        <v>141</v>
      </c>
      <c r="BM86" s="31" t="s">
        <v>141</v>
      </c>
      <c r="BN86" s="31" t="s">
        <v>141</v>
      </c>
      <c r="BO86" s="31" t="s">
        <v>141</v>
      </c>
      <c r="BP86" s="31" t="s">
        <v>141</v>
      </c>
      <c r="BQ86" s="31" t="s">
        <v>141</v>
      </c>
      <c r="BR86" s="31" t="s">
        <v>141</v>
      </c>
      <c r="BS86" s="31" t="s">
        <v>141</v>
      </c>
      <c r="BT86" s="31" t="s">
        <v>141</v>
      </c>
      <c r="BU86" s="44">
        <v>0.0</v>
      </c>
      <c r="BV86" s="45"/>
      <c r="BW86" s="36" t="str">
        <f t="shared" si="7"/>
        <v/>
      </c>
      <c r="BY86" s="31" t="s">
        <v>141</v>
      </c>
      <c r="BZ86" s="32" t="s">
        <v>236</v>
      </c>
      <c r="CA86" s="49" t="s">
        <v>237</v>
      </c>
      <c r="CB86" s="32" t="s">
        <v>238</v>
      </c>
      <c r="CC86" s="37" t="s">
        <v>239</v>
      </c>
      <c r="CD86" s="31" t="s">
        <v>145</v>
      </c>
      <c r="CE86" s="31" t="s">
        <v>287</v>
      </c>
      <c r="CF86" s="31"/>
      <c r="CG86" s="31" t="s">
        <v>288</v>
      </c>
      <c r="CH86" s="31" t="s">
        <v>206</v>
      </c>
      <c r="CI86" s="31" t="s">
        <v>142</v>
      </c>
      <c r="CJ86" s="31" t="s">
        <v>142</v>
      </c>
      <c r="CK86" s="31" t="s">
        <v>142</v>
      </c>
      <c r="CL86" s="31" t="s">
        <v>142</v>
      </c>
      <c r="CM86" s="31" t="s">
        <v>141</v>
      </c>
      <c r="CN86" s="31" t="s">
        <v>151</v>
      </c>
      <c r="CO86" s="31" t="s">
        <v>151</v>
      </c>
      <c r="CP86" s="31" t="s">
        <v>142</v>
      </c>
      <c r="CQ86" s="31" t="s">
        <v>277</v>
      </c>
      <c r="CR86" s="31">
        <v>151.925</v>
      </c>
      <c r="CS86" s="31" t="s">
        <v>246</v>
      </c>
      <c r="CT86" s="31"/>
      <c r="CU86" s="31" t="s">
        <v>152</v>
      </c>
      <c r="DB86" s="49" t="s">
        <v>304</v>
      </c>
    </row>
    <row r="87">
      <c r="A87" s="27">
        <v>85.0</v>
      </c>
      <c r="B87" s="28">
        <v>44040.0</v>
      </c>
      <c r="C87" s="29">
        <v>0.6006944444444444</v>
      </c>
      <c r="D87" s="29">
        <v>0.6319444444444444</v>
      </c>
      <c r="E87" s="30">
        <f t="shared" si="1"/>
        <v>0.03125</v>
      </c>
      <c r="F87" s="31" t="b">
        <f t="shared" si="2"/>
        <v>1</v>
      </c>
      <c r="G87" s="31" t="s">
        <v>122</v>
      </c>
      <c r="H87" s="32" t="s">
        <v>195</v>
      </c>
      <c r="I87" s="31" t="s">
        <v>246</v>
      </c>
      <c r="J87" s="31" t="s">
        <v>246</v>
      </c>
      <c r="K87" s="31" t="s">
        <v>125</v>
      </c>
      <c r="L87" s="31" t="s">
        <v>282</v>
      </c>
      <c r="M87" s="31" t="s">
        <v>143</v>
      </c>
      <c r="N87" s="33">
        <v>5.0</v>
      </c>
      <c r="O87" s="31" t="s">
        <v>143</v>
      </c>
      <c r="P87" s="31" t="s">
        <v>274</v>
      </c>
      <c r="Q87" s="31" t="s">
        <v>270</v>
      </c>
      <c r="R87" s="31" t="s">
        <v>130</v>
      </c>
      <c r="S87" s="31" t="s">
        <v>131</v>
      </c>
      <c r="T87" s="31" t="s">
        <v>132</v>
      </c>
      <c r="U87" s="31" t="s">
        <v>133</v>
      </c>
      <c r="V87" s="31" t="s">
        <v>134</v>
      </c>
      <c r="W87" s="31" t="s">
        <v>135</v>
      </c>
      <c r="X87" s="51">
        <v>46.488649</v>
      </c>
      <c r="Y87" s="51">
        <v>-122.172948</v>
      </c>
      <c r="Z87" s="35" t="b">
        <v>0</v>
      </c>
      <c r="AA87" s="36">
        <v>2948.0</v>
      </c>
      <c r="AB87" s="36"/>
      <c r="AC87" s="32" t="s">
        <v>271</v>
      </c>
      <c r="AD87" s="31" t="s">
        <v>274</v>
      </c>
      <c r="AE87" s="31" t="s">
        <v>137</v>
      </c>
      <c r="AF87" s="31" t="s">
        <v>138</v>
      </c>
      <c r="AG87" s="31" t="s">
        <v>272</v>
      </c>
      <c r="AH87" s="31" t="s">
        <v>140</v>
      </c>
      <c r="AI87" s="31" t="s">
        <v>296</v>
      </c>
      <c r="AJ87" s="38">
        <v>10.0</v>
      </c>
      <c r="AK87" s="31" t="s">
        <v>296</v>
      </c>
      <c r="AL87" s="31" t="s">
        <v>305</v>
      </c>
      <c r="AN87" s="31" t="s">
        <v>132</v>
      </c>
      <c r="AO87" s="31" t="s">
        <v>133</v>
      </c>
      <c r="AP87" s="31" t="s">
        <v>134</v>
      </c>
      <c r="AQ87" s="31" t="s">
        <v>135</v>
      </c>
      <c r="AR87" s="51">
        <v>46.489419</v>
      </c>
      <c r="AS87" s="51">
        <v>-122.184377</v>
      </c>
      <c r="AT87" s="35" t="b">
        <v>0</v>
      </c>
      <c r="AU87" s="36">
        <v>777.0</v>
      </c>
      <c r="AV87" s="36"/>
      <c r="AW87" s="31" t="s">
        <v>141</v>
      </c>
      <c r="AX87" s="31" t="s">
        <v>141</v>
      </c>
      <c r="AY87" s="39">
        <f t="shared" si="3"/>
        <v>0.5463114444</v>
      </c>
      <c r="AZ87" s="40" t="str">
        <f t="shared" si="4"/>
        <v>N/A</v>
      </c>
      <c r="BA87" s="41" t="s">
        <v>141</v>
      </c>
      <c r="BB87" s="31" t="s">
        <v>141</v>
      </c>
      <c r="BC87" s="42">
        <f t="shared" si="5"/>
        <v>2171</v>
      </c>
      <c r="BD87" s="43">
        <f t="shared" si="6"/>
        <v>48.24444444</v>
      </c>
      <c r="BE87" s="31" t="s">
        <v>142</v>
      </c>
      <c r="BF87" s="31"/>
      <c r="BG87" s="31" t="s">
        <v>142</v>
      </c>
      <c r="BH87" s="31" t="s">
        <v>143</v>
      </c>
      <c r="BI87" s="31" t="s">
        <v>141</v>
      </c>
      <c r="BJ87" s="48"/>
      <c r="BK87" s="31" t="s">
        <v>142</v>
      </c>
      <c r="BL87" s="31" t="s">
        <v>141</v>
      </c>
      <c r="BM87" s="31" t="s">
        <v>141</v>
      </c>
      <c r="BN87" s="31" t="s">
        <v>141</v>
      </c>
      <c r="BO87" s="31" t="s">
        <v>141</v>
      </c>
      <c r="BP87" s="31" t="s">
        <v>141</v>
      </c>
      <c r="BQ87" s="31" t="s">
        <v>141</v>
      </c>
      <c r="BR87" s="31" t="s">
        <v>141</v>
      </c>
      <c r="BS87" s="31" t="s">
        <v>141</v>
      </c>
      <c r="BT87" s="31" t="s">
        <v>141</v>
      </c>
      <c r="BU87" s="44">
        <v>0.0</v>
      </c>
      <c r="BV87" s="45"/>
      <c r="BW87" s="36" t="str">
        <f t="shared" si="7"/>
        <v/>
      </c>
      <c r="BY87" s="31" t="s">
        <v>141</v>
      </c>
      <c r="BZ87" s="32" t="s">
        <v>236</v>
      </c>
      <c r="CA87" s="49" t="s">
        <v>237</v>
      </c>
      <c r="CB87" s="32" t="s">
        <v>238</v>
      </c>
      <c r="CC87" s="37" t="s">
        <v>239</v>
      </c>
      <c r="CD87" s="31" t="s">
        <v>145</v>
      </c>
      <c r="CE87" s="31" t="s">
        <v>287</v>
      </c>
      <c r="CF87" s="31"/>
      <c r="CG87" s="31" t="s">
        <v>288</v>
      </c>
      <c r="CH87" s="31" t="s">
        <v>206</v>
      </c>
      <c r="CI87" s="31" t="s">
        <v>142</v>
      </c>
      <c r="CJ87" s="31" t="s">
        <v>142</v>
      </c>
      <c r="CK87" s="31" t="s">
        <v>142</v>
      </c>
      <c r="CL87" s="31" t="s">
        <v>142</v>
      </c>
      <c r="CM87" s="31" t="s">
        <v>141</v>
      </c>
      <c r="CN87" s="31" t="s">
        <v>151</v>
      </c>
      <c r="CO87" s="31" t="s">
        <v>151</v>
      </c>
      <c r="CP87" s="31" t="s">
        <v>142</v>
      </c>
      <c r="CQ87" s="31" t="s">
        <v>277</v>
      </c>
      <c r="CR87" s="31">
        <v>151.925</v>
      </c>
      <c r="CS87" s="31" t="s">
        <v>246</v>
      </c>
      <c r="CT87" s="31"/>
      <c r="CU87" s="31" t="s">
        <v>152</v>
      </c>
      <c r="DB87" s="49" t="s">
        <v>304</v>
      </c>
      <c r="DH87" s="49" t="s">
        <v>306</v>
      </c>
    </row>
    <row r="88">
      <c r="A88" s="27">
        <v>86.0</v>
      </c>
      <c r="B88" s="28">
        <v>44041.0</v>
      </c>
      <c r="C88" s="29">
        <v>0.4652777777777778</v>
      </c>
      <c r="D88" s="29">
        <v>0.46875</v>
      </c>
      <c r="E88" s="30">
        <f t="shared" si="1"/>
        <v>0.003472222222</v>
      </c>
      <c r="F88" s="31" t="b">
        <f t="shared" si="2"/>
        <v>1</v>
      </c>
      <c r="G88" s="31" t="s">
        <v>122</v>
      </c>
      <c r="H88" s="32" t="s">
        <v>195</v>
      </c>
      <c r="I88" s="31" t="s">
        <v>246</v>
      </c>
      <c r="J88" s="31" t="s">
        <v>246</v>
      </c>
      <c r="K88" s="31" t="s">
        <v>125</v>
      </c>
      <c r="L88" s="31" t="s">
        <v>126</v>
      </c>
      <c r="M88" s="31" t="s">
        <v>127</v>
      </c>
      <c r="N88" s="33">
        <v>4.0</v>
      </c>
      <c r="O88" s="31" t="s">
        <v>127</v>
      </c>
      <c r="P88" s="31" t="s">
        <v>307</v>
      </c>
      <c r="Q88" s="31" t="s">
        <v>270</v>
      </c>
      <c r="R88" s="31" t="s">
        <v>130</v>
      </c>
      <c r="S88" s="31" t="s">
        <v>131</v>
      </c>
      <c r="T88" s="31" t="s">
        <v>132</v>
      </c>
      <c r="U88" s="31" t="s">
        <v>133</v>
      </c>
      <c r="V88" s="31" t="s">
        <v>134</v>
      </c>
      <c r="W88" s="31" t="s">
        <v>135</v>
      </c>
      <c r="X88" s="51">
        <v>46.488649</v>
      </c>
      <c r="Y88" s="51">
        <v>-122.172948</v>
      </c>
      <c r="Z88" s="35" t="b">
        <v>0</v>
      </c>
      <c r="AA88" s="36">
        <v>2948.0</v>
      </c>
      <c r="AB88" s="36"/>
      <c r="AC88" s="32" t="s">
        <v>271</v>
      </c>
      <c r="AD88" s="31" t="s">
        <v>274</v>
      </c>
      <c r="AE88" s="31" t="s">
        <v>298</v>
      </c>
      <c r="AF88" s="31" t="s">
        <v>138</v>
      </c>
      <c r="AG88" s="31" t="s">
        <v>272</v>
      </c>
      <c r="AH88" s="31" t="s">
        <v>140</v>
      </c>
      <c r="AI88" s="31" t="s">
        <v>296</v>
      </c>
      <c r="AJ88" s="38">
        <v>7.0</v>
      </c>
      <c r="AK88" s="31" t="s">
        <v>296</v>
      </c>
      <c r="AL88" s="31" t="s">
        <v>308</v>
      </c>
      <c r="AN88" s="31" t="s">
        <v>132</v>
      </c>
      <c r="AO88" s="31" t="s">
        <v>133</v>
      </c>
      <c r="AP88" s="31" t="s">
        <v>134</v>
      </c>
      <c r="AQ88" s="31" t="s">
        <v>135</v>
      </c>
      <c r="AR88" s="51">
        <v>46.489419</v>
      </c>
      <c r="AS88" s="51">
        <v>-122.184377</v>
      </c>
      <c r="AT88" s="35" t="b">
        <v>0</v>
      </c>
      <c r="AU88" s="36">
        <v>777.0</v>
      </c>
      <c r="AV88" s="36"/>
      <c r="AW88" s="31" t="s">
        <v>141</v>
      </c>
      <c r="AX88" s="31" t="s">
        <v>141</v>
      </c>
      <c r="AY88" s="39">
        <f t="shared" si="3"/>
        <v>0.5463114444</v>
      </c>
      <c r="AZ88" s="40" t="str">
        <f t="shared" si="4"/>
        <v>N/A</v>
      </c>
      <c r="BA88" s="41" t="s">
        <v>141</v>
      </c>
      <c r="BB88" s="31" t="s">
        <v>141</v>
      </c>
      <c r="BC88" s="42">
        <f t="shared" si="5"/>
        <v>2171</v>
      </c>
      <c r="BD88" s="43">
        <f t="shared" si="6"/>
        <v>434.2</v>
      </c>
      <c r="BE88" s="31" t="s">
        <v>142</v>
      </c>
      <c r="BF88" s="31"/>
      <c r="BG88" s="31" t="s">
        <v>142</v>
      </c>
      <c r="BH88" s="31" t="s">
        <v>143</v>
      </c>
      <c r="BI88" s="31" t="s">
        <v>141</v>
      </c>
      <c r="BJ88" s="48"/>
      <c r="BK88" s="31" t="s">
        <v>142</v>
      </c>
      <c r="BL88" s="31" t="s">
        <v>141</v>
      </c>
      <c r="BM88" s="31" t="s">
        <v>141</v>
      </c>
      <c r="BN88" s="31" t="s">
        <v>141</v>
      </c>
      <c r="BO88" s="31" t="s">
        <v>141</v>
      </c>
      <c r="BP88" s="31" t="s">
        <v>141</v>
      </c>
      <c r="BQ88" s="31" t="s">
        <v>141</v>
      </c>
      <c r="BR88" s="31" t="s">
        <v>141</v>
      </c>
      <c r="BS88" s="31" t="s">
        <v>141</v>
      </c>
      <c r="BT88" s="31" t="s">
        <v>141</v>
      </c>
      <c r="BU88" s="44">
        <v>0.0</v>
      </c>
      <c r="BV88" s="45"/>
      <c r="BW88" s="36" t="str">
        <f t="shared" si="7"/>
        <v/>
      </c>
      <c r="BY88" s="31" t="s">
        <v>141</v>
      </c>
      <c r="BZ88" s="32" t="s">
        <v>236</v>
      </c>
      <c r="CA88" s="49" t="s">
        <v>237</v>
      </c>
      <c r="CB88" s="32" t="s">
        <v>238</v>
      </c>
      <c r="CC88" s="37" t="s">
        <v>239</v>
      </c>
      <c r="CD88" s="31" t="s">
        <v>145</v>
      </c>
      <c r="CE88" s="31" t="s">
        <v>287</v>
      </c>
      <c r="CF88" s="31"/>
      <c r="CG88" s="31" t="s">
        <v>288</v>
      </c>
      <c r="CH88" s="31" t="s">
        <v>206</v>
      </c>
      <c r="CI88" s="31" t="s">
        <v>142</v>
      </c>
      <c r="CJ88" s="31" t="s">
        <v>142</v>
      </c>
      <c r="CK88" s="31" t="s">
        <v>142</v>
      </c>
      <c r="CL88" s="31" t="s">
        <v>142</v>
      </c>
      <c r="CM88" s="31" t="s">
        <v>141</v>
      </c>
      <c r="CN88" s="31" t="s">
        <v>151</v>
      </c>
      <c r="CO88" s="31" t="s">
        <v>151</v>
      </c>
      <c r="CP88" s="31" t="s">
        <v>142</v>
      </c>
      <c r="CQ88" s="31" t="s">
        <v>277</v>
      </c>
      <c r="CR88" s="31">
        <v>151.925</v>
      </c>
      <c r="CS88" s="31" t="s">
        <v>246</v>
      </c>
      <c r="CT88" s="31"/>
      <c r="CU88" s="31" t="s">
        <v>152</v>
      </c>
      <c r="DB88" s="49" t="s">
        <v>309</v>
      </c>
    </row>
    <row r="89">
      <c r="A89" s="27">
        <v>87.0</v>
      </c>
      <c r="B89" s="28">
        <v>44041.0</v>
      </c>
      <c r="C89" s="29">
        <v>0.6666666666666666</v>
      </c>
      <c r="D89" s="29">
        <v>0.8125</v>
      </c>
      <c r="E89" s="30">
        <f t="shared" si="1"/>
        <v>0.1458333333</v>
      </c>
      <c r="F89" s="31" t="b">
        <f t="shared" si="2"/>
        <v>1</v>
      </c>
      <c r="G89" s="31" t="s">
        <v>122</v>
      </c>
      <c r="H89" s="32" t="s">
        <v>195</v>
      </c>
      <c r="I89" s="31" t="s">
        <v>142</v>
      </c>
      <c r="J89" s="31" t="s">
        <v>310</v>
      </c>
      <c r="K89" s="31" t="s">
        <v>125</v>
      </c>
      <c r="L89" s="31" t="s">
        <v>282</v>
      </c>
      <c r="M89" s="31" t="s">
        <v>143</v>
      </c>
      <c r="N89" s="33">
        <v>5.0</v>
      </c>
      <c r="O89" s="31" t="s">
        <v>143</v>
      </c>
      <c r="P89" s="31" t="s">
        <v>311</v>
      </c>
      <c r="Q89" s="31" t="s">
        <v>270</v>
      </c>
      <c r="R89" s="31" t="s">
        <v>130</v>
      </c>
      <c r="S89" s="31" t="s">
        <v>131</v>
      </c>
      <c r="T89" s="31" t="s">
        <v>132</v>
      </c>
      <c r="U89" s="31" t="s">
        <v>133</v>
      </c>
      <c r="V89" s="31" t="s">
        <v>134</v>
      </c>
      <c r="W89" s="31" t="s">
        <v>135</v>
      </c>
      <c r="X89" s="51">
        <v>46.488649</v>
      </c>
      <c r="Y89" s="51">
        <v>-122.172948</v>
      </c>
      <c r="Z89" s="35" t="b">
        <v>0</v>
      </c>
      <c r="AA89" s="36">
        <v>2948.0</v>
      </c>
      <c r="AB89" s="36"/>
      <c r="AC89" s="32" t="s">
        <v>271</v>
      </c>
      <c r="AD89" s="31" t="s">
        <v>274</v>
      </c>
      <c r="AE89" s="31" t="s">
        <v>137</v>
      </c>
      <c r="AF89" s="31" t="s">
        <v>138</v>
      </c>
      <c r="AG89" s="31" t="s">
        <v>312</v>
      </c>
      <c r="AH89" s="31" t="s">
        <v>140</v>
      </c>
      <c r="AI89" s="31" t="s">
        <v>143</v>
      </c>
      <c r="AJ89" s="38">
        <v>4.0</v>
      </c>
      <c r="AK89" s="31" t="s">
        <v>143</v>
      </c>
      <c r="AL89" s="31" t="s">
        <v>313</v>
      </c>
      <c r="AN89" s="31" t="s">
        <v>132</v>
      </c>
      <c r="AO89" s="31" t="s">
        <v>133</v>
      </c>
      <c r="AP89" s="31" t="s">
        <v>134</v>
      </c>
      <c r="AQ89" s="31" t="s">
        <v>135</v>
      </c>
      <c r="AR89" s="51">
        <v>46.489419</v>
      </c>
      <c r="AS89" s="51">
        <v>-122.184377</v>
      </c>
      <c r="AT89" s="35" t="b">
        <v>0</v>
      </c>
      <c r="AU89" s="36">
        <v>777.0</v>
      </c>
      <c r="AV89" s="36"/>
      <c r="AW89" s="31" t="s">
        <v>141</v>
      </c>
      <c r="AX89" s="31" t="s">
        <v>141</v>
      </c>
      <c r="AY89" s="39">
        <f t="shared" si="3"/>
        <v>0.5463114444</v>
      </c>
      <c r="AZ89" s="40" t="str">
        <f t="shared" si="4"/>
        <v>N/A</v>
      </c>
      <c r="BA89" s="41" t="s">
        <v>141</v>
      </c>
      <c r="BB89" s="31" t="s">
        <v>141</v>
      </c>
      <c r="BC89" s="42">
        <f t="shared" si="5"/>
        <v>2171</v>
      </c>
      <c r="BD89" s="43">
        <f t="shared" si="6"/>
        <v>10.33809524</v>
      </c>
      <c r="BE89" s="31" t="s">
        <v>142</v>
      </c>
      <c r="BF89" s="31"/>
      <c r="BG89" s="31" t="s">
        <v>142</v>
      </c>
      <c r="BH89" s="31" t="s">
        <v>143</v>
      </c>
      <c r="BI89" s="31" t="s">
        <v>141</v>
      </c>
      <c r="BJ89" s="48"/>
      <c r="BK89" s="31" t="s">
        <v>142</v>
      </c>
      <c r="BL89" s="31" t="s">
        <v>141</v>
      </c>
      <c r="BM89" s="31" t="s">
        <v>141</v>
      </c>
      <c r="BN89" s="31" t="s">
        <v>141</v>
      </c>
      <c r="BO89" s="31" t="s">
        <v>141</v>
      </c>
      <c r="BP89" s="31" t="s">
        <v>141</v>
      </c>
      <c r="BQ89" s="31" t="s">
        <v>141</v>
      </c>
      <c r="BR89" s="31" t="s">
        <v>141</v>
      </c>
      <c r="BS89" s="31" t="s">
        <v>141</v>
      </c>
      <c r="BT89" s="31" t="s">
        <v>141</v>
      </c>
      <c r="BU89" s="44">
        <v>0.0</v>
      </c>
      <c r="BV89" s="45">
        <v>3250.0</v>
      </c>
      <c r="BW89" s="36">
        <f t="shared" si="7"/>
        <v>302</v>
      </c>
      <c r="BX89" s="31" t="s">
        <v>314</v>
      </c>
      <c r="BY89" s="31" t="s">
        <v>141</v>
      </c>
      <c r="BZ89" s="32" t="s">
        <v>236</v>
      </c>
      <c r="CA89" s="49" t="s">
        <v>237</v>
      </c>
      <c r="CB89" s="32" t="s">
        <v>238</v>
      </c>
      <c r="CC89" s="37" t="s">
        <v>239</v>
      </c>
      <c r="CD89" s="31" t="s">
        <v>145</v>
      </c>
      <c r="CE89" s="31" t="s">
        <v>287</v>
      </c>
      <c r="CF89" s="31"/>
      <c r="CG89" s="31" t="s">
        <v>288</v>
      </c>
      <c r="CH89" s="31" t="s">
        <v>206</v>
      </c>
      <c r="CI89" s="31" t="s">
        <v>142</v>
      </c>
      <c r="CJ89" s="31" t="s">
        <v>142</v>
      </c>
      <c r="CK89" s="31" t="s">
        <v>142</v>
      </c>
      <c r="CL89" s="31" t="s">
        <v>142</v>
      </c>
      <c r="CM89" s="31" t="s">
        <v>141</v>
      </c>
      <c r="CN89" s="31" t="s">
        <v>151</v>
      </c>
      <c r="CO89" s="31" t="s">
        <v>151</v>
      </c>
      <c r="CP89" s="31" t="s">
        <v>142</v>
      </c>
      <c r="CQ89" s="31" t="s">
        <v>277</v>
      </c>
      <c r="CR89" s="31">
        <v>151.925</v>
      </c>
      <c r="CS89" s="31" t="s">
        <v>310</v>
      </c>
      <c r="CU89" s="31" t="s">
        <v>152</v>
      </c>
      <c r="CV89" s="31"/>
      <c r="CW89" s="31"/>
      <c r="CX89" s="31"/>
      <c r="CY89" s="31"/>
      <c r="CZ89" s="31"/>
      <c r="DA89" s="31" t="s">
        <v>310</v>
      </c>
      <c r="DB89" s="49" t="s">
        <v>309</v>
      </c>
      <c r="DC89" s="31" t="s">
        <v>315</v>
      </c>
      <c r="DD89" s="31" t="s">
        <v>310</v>
      </c>
      <c r="DE89" s="31" t="s">
        <v>142</v>
      </c>
      <c r="DF89" s="31" t="s">
        <v>144</v>
      </c>
      <c r="DG89" s="31"/>
      <c r="DH89" s="31" t="s">
        <v>316</v>
      </c>
      <c r="DJ89" s="31" t="s">
        <v>317</v>
      </c>
      <c r="DK89" s="31" t="s">
        <v>160</v>
      </c>
      <c r="DL89" s="31" t="s">
        <v>160</v>
      </c>
      <c r="DM89" s="31" t="s">
        <v>160</v>
      </c>
      <c r="DN89" s="31" t="s">
        <v>318</v>
      </c>
      <c r="DO89" s="31" t="s">
        <v>319</v>
      </c>
      <c r="DQ89" s="31" t="s">
        <v>320</v>
      </c>
    </row>
    <row r="90">
      <c r="A90" s="27">
        <v>88.0</v>
      </c>
      <c r="B90" s="28">
        <v>44045.0</v>
      </c>
      <c r="C90" s="29">
        <v>0.5416666666666666</v>
      </c>
      <c r="D90" s="29">
        <v>0.5444444444444444</v>
      </c>
      <c r="E90" s="30">
        <f t="shared" si="1"/>
        <v>0.002777777778</v>
      </c>
      <c r="F90" s="31" t="b">
        <f t="shared" si="2"/>
        <v>1</v>
      </c>
      <c r="G90" s="31" t="s">
        <v>122</v>
      </c>
      <c r="H90" s="32" t="s">
        <v>195</v>
      </c>
      <c r="I90" s="31" t="s">
        <v>142</v>
      </c>
      <c r="J90" s="31" t="s">
        <v>155</v>
      </c>
      <c r="K90" s="31" t="s">
        <v>321</v>
      </c>
      <c r="L90" s="31" t="s">
        <v>322</v>
      </c>
      <c r="M90" s="31" t="s">
        <v>273</v>
      </c>
      <c r="N90" s="47"/>
      <c r="O90" s="31" t="s">
        <v>273</v>
      </c>
      <c r="Q90" s="31" t="s">
        <v>270</v>
      </c>
      <c r="R90" s="31" t="s">
        <v>198</v>
      </c>
      <c r="S90" s="31" t="s">
        <v>198</v>
      </c>
      <c r="T90" s="31" t="s">
        <v>323</v>
      </c>
      <c r="U90" s="31" t="s">
        <v>324</v>
      </c>
      <c r="V90" s="31" t="s">
        <v>134</v>
      </c>
      <c r="W90" s="31" t="s">
        <v>135</v>
      </c>
      <c r="X90" s="51">
        <v>48.609242</v>
      </c>
      <c r="Y90" s="51">
        <v>-122.425977</v>
      </c>
      <c r="Z90" s="35" t="b">
        <v>0</v>
      </c>
      <c r="AA90" s="36">
        <v>1300.0</v>
      </c>
      <c r="AB90" s="36"/>
      <c r="AC90" s="32" t="s">
        <v>271</v>
      </c>
      <c r="AE90" s="31" t="s">
        <v>298</v>
      </c>
      <c r="AF90" s="31" t="s">
        <v>138</v>
      </c>
      <c r="AG90" s="31" t="s">
        <v>325</v>
      </c>
      <c r="AH90" s="31" t="s">
        <v>326</v>
      </c>
      <c r="AJ90" s="38"/>
      <c r="AN90" s="31" t="s">
        <v>323</v>
      </c>
      <c r="AO90" s="31" t="s">
        <v>324</v>
      </c>
      <c r="AP90" s="31" t="s">
        <v>134</v>
      </c>
      <c r="AQ90" s="31" t="s">
        <v>135</v>
      </c>
      <c r="AR90" s="51">
        <v>48.593379</v>
      </c>
      <c r="AS90" s="53">
        <v>-122.420077</v>
      </c>
      <c r="AT90" s="35" t="b">
        <v>0</v>
      </c>
      <c r="AU90" s="36">
        <f t="shared" ref="AU90:AU93" si="8">AVERAGE(AU$139:AU$140)</f>
        <v>214.5</v>
      </c>
      <c r="AV90" s="36"/>
      <c r="AW90" s="31" t="s">
        <v>141</v>
      </c>
      <c r="AX90" s="31" t="s">
        <v>141</v>
      </c>
      <c r="AY90" s="39">
        <f t="shared" si="3"/>
        <v>1.128762622</v>
      </c>
      <c r="AZ90" s="40" t="str">
        <f t="shared" si="4"/>
        <v>N/A</v>
      </c>
      <c r="BA90" s="41" t="s">
        <v>141</v>
      </c>
      <c r="BB90" s="31" t="s">
        <v>141</v>
      </c>
      <c r="BC90" s="42">
        <f t="shared" si="5"/>
        <v>1085.5</v>
      </c>
      <c r="BD90" s="43">
        <f t="shared" si="6"/>
        <v>271.375</v>
      </c>
      <c r="BE90" s="31" t="s">
        <v>142</v>
      </c>
      <c r="BF90" s="31"/>
      <c r="BG90" s="31" t="s">
        <v>142</v>
      </c>
      <c r="BH90" s="31" t="s">
        <v>327</v>
      </c>
      <c r="BI90" s="31" t="s">
        <v>141</v>
      </c>
      <c r="BJ90" s="48"/>
      <c r="BK90" s="31" t="s">
        <v>142</v>
      </c>
      <c r="BL90" s="31" t="s">
        <v>141</v>
      </c>
      <c r="BM90" s="31" t="s">
        <v>141</v>
      </c>
      <c r="BN90" s="31" t="s">
        <v>141</v>
      </c>
      <c r="BO90" s="31" t="s">
        <v>141</v>
      </c>
      <c r="BP90" s="31" t="s">
        <v>141</v>
      </c>
      <c r="BQ90" s="31" t="s">
        <v>141</v>
      </c>
      <c r="BR90" s="31" t="s">
        <v>141</v>
      </c>
      <c r="BS90" s="31" t="s">
        <v>141</v>
      </c>
      <c r="BT90" s="31" t="s">
        <v>141</v>
      </c>
      <c r="BU90" s="44">
        <v>0.0</v>
      </c>
      <c r="BV90" s="45"/>
      <c r="BW90" s="36" t="str">
        <f t="shared" si="7"/>
        <v/>
      </c>
      <c r="BY90" s="31" t="s">
        <v>141</v>
      </c>
      <c r="BZ90" s="32" t="s">
        <v>236</v>
      </c>
      <c r="CA90" s="49" t="s">
        <v>237</v>
      </c>
      <c r="CB90" s="32" t="s">
        <v>238</v>
      </c>
      <c r="CC90" s="37" t="s">
        <v>239</v>
      </c>
      <c r="CD90" s="31" t="s">
        <v>145</v>
      </c>
      <c r="CE90" s="31" t="s">
        <v>287</v>
      </c>
      <c r="CF90" s="31"/>
      <c r="CG90" s="31" t="s">
        <v>288</v>
      </c>
      <c r="CH90" s="31" t="s">
        <v>206</v>
      </c>
      <c r="CI90" s="31" t="s">
        <v>142</v>
      </c>
      <c r="CJ90" s="31" t="s">
        <v>142</v>
      </c>
      <c r="CK90" s="31" t="s">
        <v>142</v>
      </c>
      <c r="CL90" s="31" t="s">
        <v>142</v>
      </c>
      <c r="CM90" s="31" t="s">
        <v>141</v>
      </c>
      <c r="CN90" s="31" t="s">
        <v>151</v>
      </c>
      <c r="CO90" s="31" t="s">
        <v>151</v>
      </c>
      <c r="CP90" s="31" t="s">
        <v>142</v>
      </c>
      <c r="CQ90" s="31" t="s">
        <v>277</v>
      </c>
      <c r="CR90" s="31">
        <v>151.925</v>
      </c>
      <c r="CS90" s="31" t="s">
        <v>155</v>
      </c>
      <c r="CU90" s="31" t="s">
        <v>152</v>
      </c>
      <c r="DB90" s="31" t="s">
        <v>155</v>
      </c>
    </row>
    <row r="91">
      <c r="A91" s="27">
        <v>89.0</v>
      </c>
      <c r="B91" s="28">
        <v>44045.0</v>
      </c>
      <c r="C91" s="29">
        <v>0.6666666666666666</v>
      </c>
      <c r="D91" s="29">
        <v>0.6694444444444444</v>
      </c>
      <c r="E91" s="30">
        <f t="shared" si="1"/>
        <v>0.002777777778</v>
      </c>
      <c r="F91" s="31" t="b">
        <f t="shared" si="2"/>
        <v>1</v>
      </c>
      <c r="G91" s="31" t="s">
        <v>122</v>
      </c>
      <c r="H91" s="32" t="s">
        <v>195</v>
      </c>
      <c r="I91" s="31" t="s">
        <v>142</v>
      </c>
      <c r="J91" s="31" t="s">
        <v>328</v>
      </c>
      <c r="K91" s="31" t="s">
        <v>321</v>
      </c>
      <c r="L91" s="31" t="s">
        <v>282</v>
      </c>
      <c r="M91" s="31" t="s">
        <v>143</v>
      </c>
      <c r="N91" s="47"/>
      <c r="O91" s="31" t="s">
        <v>143</v>
      </c>
      <c r="Q91" s="31" t="s">
        <v>270</v>
      </c>
      <c r="R91" s="31" t="s">
        <v>198</v>
      </c>
      <c r="S91" s="31" t="s">
        <v>198</v>
      </c>
      <c r="T91" s="31" t="s">
        <v>323</v>
      </c>
      <c r="U91" s="31" t="s">
        <v>324</v>
      </c>
      <c r="V91" s="31" t="s">
        <v>134</v>
      </c>
      <c r="W91" s="31" t="s">
        <v>135</v>
      </c>
      <c r="X91" s="51">
        <v>48.609856</v>
      </c>
      <c r="Y91" s="53">
        <v>-122.427205</v>
      </c>
      <c r="Z91" s="35" t="b">
        <v>0</v>
      </c>
      <c r="AA91" s="36">
        <v>1300.0</v>
      </c>
      <c r="AB91" s="36"/>
      <c r="AC91" s="32" t="s">
        <v>271</v>
      </c>
      <c r="AE91" s="31" t="s">
        <v>298</v>
      </c>
      <c r="AF91" s="31" t="s">
        <v>138</v>
      </c>
      <c r="AG91" s="31" t="s">
        <v>325</v>
      </c>
      <c r="AH91" s="31" t="s">
        <v>326</v>
      </c>
      <c r="AJ91" s="38"/>
      <c r="AN91" s="31" t="s">
        <v>323</v>
      </c>
      <c r="AO91" s="31" t="s">
        <v>324</v>
      </c>
      <c r="AP91" s="31" t="s">
        <v>134</v>
      </c>
      <c r="AQ91" s="31" t="s">
        <v>135</v>
      </c>
      <c r="AR91" s="51">
        <v>48.593379</v>
      </c>
      <c r="AS91" s="53">
        <v>-122.420077</v>
      </c>
      <c r="AT91" s="35" t="b">
        <v>0</v>
      </c>
      <c r="AU91" s="36">
        <f t="shared" si="8"/>
        <v>214.5</v>
      </c>
      <c r="AV91" s="36"/>
      <c r="AW91" s="31" t="s">
        <v>141</v>
      </c>
      <c r="AX91" s="31" t="s">
        <v>141</v>
      </c>
      <c r="AY91" s="39">
        <f t="shared" si="3"/>
        <v>1.184192928</v>
      </c>
      <c r="AZ91" s="40" t="str">
        <f t="shared" si="4"/>
        <v>N/A</v>
      </c>
      <c r="BA91" s="41" t="s">
        <v>141</v>
      </c>
      <c r="BB91" s="31" t="s">
        <v>141</v>
      </c>
      <c r="BC91" s="42">
        <f t="shared" si="5"/>
        <v>1085.5</v>
      </c>
      <c r="BD91" s="43">
        <f t="shared" si="6"/>
        <v>271.375</v>
      </c>
      <c r="BE91" s="31" t="s">
        <v>142</v>
      </c>
      <c r="BF91" s="31"/>
      <c r="BG91" s="31" t="s">
        <v>142</v>
      </c>
      <c r="BH91" s="31" t="s">
        <v>327</v>
      </c>
      <c r="BI91" s="31" t="s">
        <v>141</v>
      </c>
      <c r="BJ91" s="48"/>
      <c r="BK91" s="31" t="s">
        <v>142</v>
      </c>
      <c r="BL91" s="31" t="s">
        <v>141</v>
      </c>
      <c r="BM91" s="31" t="s">
        <v>141</v>
      </c>
      <c r="BN91" s="31" t="s">
        <v>141</v>
      </c>
      <c r="BO91" s="31" t="s">
        <v>141</v>
      </c>
      <c r="BP91" s="31" t="s">
        <v>141</v>
      </c>
      <c r="BQ91" s="31" t="s">
        <v>141</v>
      </c>
      <c r="BR91" s="31" t="s">
        <v>141</v>
      </c>
      <c r="BS91" s="31" t="s">
        <v>141</v>
      </c>
      <c r="BT91" s="31" t="s">
        <v>141</v>
      </c>
      <c r="BU91" s="44">
        <v>0.0</v>
      </c>
      <c r="BV91" s="45"/>
      <c r="BW91" s="36" t="str">
        <f t="shared" si="7"/>
        <v/>
      </c>
      <c r="BY91" s="31" t="s">
        <v>141</v>
      </c>
      <c r="BZ91" s="32" t="s">
        <v>236</v>
      </c>
      <c r="CA91" s="49" t="s">
        <v>237</v>
      </c>
      <c r="CB91" s="32" t="s">
        <v>238</v>
      </c>
      <c r="CC91" s="37" t="s">
        <v>239</v>
      </c>
      <c r="CD91" s="31" t="s">
        <v>145</v>
      </c>
      <c r="CE91" s="31" t="s">
        <v>287</v>
      </c>
      <c r="CF91" s="31"/>
      <c r="CG91" s="31" t="s">
        <v>288</v>
      </c>
      <c r="CH91" s="31" t="s">
        <v>206</v>
      </c>
      <c r="CI91" s="31" t="s">
        <v>142</v>
      </c>
      <c r="CJ91" s="31" t="s">
        <v>142</v>
      </c>
      <c r="CK91" s="31" t="s">
        <v>142</v>
      </c>
      <c r="CL91" s="31" t="s">
        <v>142</v>
      </c>
      <c r="CM91" s="31" t="s">
        <v>141</v>
      </c>
      <c r="CN91" s="31" t="s">
        <v>151</v>
      </c>
      <c r="CO91" s="31" t="s">
        <v>151</v>
      </c>
      <c r="CP91" s="31" t="s">
        <v>142</v>
      </c>
      <c r="CQ91" s="31" t="s">
        <v>142</v>
      </c>
      <c r="CR91" s="31" t="s">
        <v>141</v>
      </c>
      <c r="CS91" s="31" t="s">
        <v>141</v>
      </c>
      <c r="CU91" s="31" t="s">
        <v>152</v>
      </c>
    </row>
    <row r="92">
      <c r="A92" s="27">
        <v>90.0</v>
      </c>
      <c r="B92" s="28">
        <v>44059.0</v>
      </c>
      <c r="C92" s="29">
        <v>0.5416666666666666</v>
      </c>
      <c r="D92" s="29">
        <v>0.5444444444444444</v>
      </c>
      <c r="E92" s="30">
        <f t="shared" si="1"/>
        <v>0.002777777778</v>
      </c>
      <c r="F92" s="31" t="b">
        <f t="shared" si="2"/>
        <v>1</v>
      </c>
      <c r="G92" s="31" t="s">
        <v>122</v>
      </c>
      <c r="H92" s="32" t="s">
        <v>195</v>
      </c>
      <c r="I92" s="31" t="s">
        <v>142</v>
      </c>
      <c r="J92" s="31" t="s">
        <v>155</v>
      </c>
      <c r="K92" s="31" t="s">
        <v>321</v>
      </c>
      <c r="L92" s="31" t="s">
        <v>282</v>
      </c>
      <c r="M92" s="31" t="s">
        <v>143</v>
      </c>
      <c r="N92" s="47"/>
      <c r="O92" s="31" t="s">
        <v>143</v>
      </c>
      <c r="Q92" s="31" t="s">
        <v>270</v>
      </c>
      <c r="R92" s="31" t="s">
        <v>198</v>
      </c>
      <c r="S92" s="31" t="s">
        <v>198</v>
      </c>
      <c r="T92" s="31" t="s">
        <v>323</v>
      </c>
      <c r="U92" s="31" t="s">
        <v>324</v>
      </c>
      <c r="V92" s="31" t="s">
        <v>134</v>
      </c>
      <c r="W92" s="31" t="s">
        <v>135</v>
      </c>
      <c r="X92" s="51">
        <v>48.609856</v>
      </c>
      <c r="Y92" s="53">
        <v>-122.427205</v>
      </c>
      <c r="Z92" s="35" t="b">
        <v>0</v>
      </c>
      <c r="AA92" s="36">
        <v>1300.0</v>
      </c>
      <c r="AB92" s="36"/>
      <c r="AC92" s="32" t="s">
        <v>271</v>
      </c>
      <c r="AE92" s="31" t="s">
        <v>137</v>
      </c>
      <c r="AF92" s="31" t="s">
        <v>173</v>
      </c>
      <c r="AG92" s="31" t="s">
        <v>325</v>
      </c>
      <c r="AH92" s="31" t="s">
        <v>329</v>
      </c>
      <c r="AJ92" s="38"/>
      <c r="AN92" s="31" t="s">
        <v>323</v>
      </c>
      <c r="AO92" s="31" t="s">
        <v>324</v>
      </c>
      <c r="AP92" s="31" t="s">
        <v>134</v>
      </c>
      <c r="AQ92" s="31" t="s">
        <v>135</v>
      </c>
      <c r="AR92" s="51">
        <v>48.593379</v>
      </c>
      <c r="AS92" s="53">
        <v>-122.420077</v>
      </c>
      <c r="AT92" s="35" t="b">
        <v>0</v>
      </c>
      <c r="AU92" s="36">
        <f t="shared" si="8"/>
        <v>214.5</v>
      </c>
      <c r="AV92" s="36"/>
      <c r="AW92" s="31" t="s">
        <v>141</v>
      </c>
      <c r="AX92" s="31" t="s">
        <v>141</v>
      </c>
      <c r="AY92" s="39">
        <f t="shared" si="3"/>
        <v>1.184192928</v>
      </c>
      <c r="AZ92" s="40" t="str">
        <f t="shared" si="4"/>
        <v>N/A</v>
      </c>
      <c r="BA92" s="41" t="s">
        <v>141</v>
      </c>
      <c r="BB92" s="31" t="s">
        <v>141</v>
      </c>
      <c r="BC92" s="42">
        <f t="shared" si="5"/>
        <v>1085.5</v>
      </c>
      <c r="BD92" s="43">
        <f t="shared" si="6"/>
        <v>271.375</v>
      </c>
      <c r="BE92" s="31" t="s">
        <v>142</v>
      </c>
      <c r="BF92" s="31"/>
      <c r="BG92" s="31" t="s">
        <v>142</v>
      </c>
      <c r="BH92" s="31" t="s">
        <v>327</v>
      </c>
      <c r="BI92" s="31" t="s">
        <v>141</v>
      </c>
      <c r="BJ92" s="48"/>
      <c r="BK92" s="31" t="s">
        <v>142</v>
      </c>
      <c r="BL92" s="31" t="s">
        <v>141</v>
      </c>
      <c r="BM92" s="31" t="s">
        <v>141</v>
      </c>
      <c r="BN92" s="31" t="s">
        <v>141</v>
      </c>
      <c r="BO92" s="31" t="s">
        <v>141</v>
      </c>
      <c r="BP92" s="31" t="s">
        <v>141</v>
      </c>
      <c r="BQ92" s="31" t="s">
        <v>141</v>
      </c>
      <c r="BR92" s="31" t="s">
        <v>141</v>
      </c>
      <c r="BS92" s="31" t="s">
        <v>141</v>
      </c>
      <c r="BT92" s="31" t="s">
        <v>141</v>
      </c>
      <c r="BU92" s="44">
        <v>0.0</v>
      </c>
      <c r="BV92" s="45"/>
      <c r="BW92" s="36" t="str">
        <f t="shared" si="7"/>
        <v/>
      </c>
      <c r="BY92" s="31" t="s">
        <v>141</v>
      </c>
      <c r="BZ92" s="32" t="s">
        <v>236</v>
      </c>
      <c r="CA92" s="49" t="s">
        <v>237</v>
      </c>
      <c r="CB92" s="32" t="s">
        <v>238</v>
      </c>
      <c r="CC92" s="37" t="s">
        <v>239</v>
      </c>
      <c r="CD92" s="31" t="s">
        <v>145</v>
      </c>
      <c r="CE92" s="31" t="s">
        <v>287</v>
      </c>
      <c r="CF92" s="31"/>
      <c r="CG92" s="31" t="s">
        <v>288</v>
      </c>
      <c r="CH92" s="31" t="s">
        <v>206</v>
      </c>
      <c r="CI92" s="31" t="s">
        <v>142</v>
      </c>
      <c r="CJ92" s="31" t="s">
        <v>142</v>
      </c>
      <c r="CK92" s="31" t="s">
        <v>142</v>
      </c>
      <c r="CL92" s="31" t="s">
        <v>142</v>
      </c>
      <c r="CM92" s="31" t="s">
        <v>141</v>
      </c>
      <c r="CN92" s="31" t="s">
        <v>151</v>
      </c>
      <c r="CO92" s="31" t="s">
        <v>151</v>
      </c>
      <c r="CP92" s="31" t="s">
        <v>142</v>
      </c>
      <c r="CQ92" s="31" t="s">
        <v>142</v>
      </c>
      <c r="CR92" s="31" t="s">
        <v>141</v>
      </c>
      <c r="CS92" s="31" t="s">
        <v>141</v>
      </c>
      <c r="CU92" s="31" t="s">
        <v>152</v>
      </c>
    </row>
    <row r="93">
      <c r="A93" s="27">
        <v>91.0</v>
      </c>
      <c r="B93" s="28">
        <v>44059.0</v>
      </c>
      <c r="C93" s="29">
        <v>0.6666666666666666</v>
      </c>
      <c r="D93" s="29">
        <v>0.6694444444444444</v>
      </c>
      <c r="E93" s="30">
        <f t="shared" si="1"/>
        <v>0.002777777778</v>
      </c>
      <c r="F93" s="31" t="b">
        <f t="shared" si="2"/>
        <v>1</v>
      </c>
      <c r="G93" s="31" t="s">
        <v>122</v>
      </c>
      <c r="H93" s="32" t="s">
        <v>195</v>
      </c>
      <c r="I93" s="31" t="s">
        <v>142</v>
      </c>
      <c r="J93" s="31" t="s">
        <v>155</v>
      </c>
      <c r="K93" s="31" t="s">
        <v>321</v>
      </c>
      <c r="L93" s="31" t="s">
        <v>282</v>
      </c>
      <c r="M93" s="31" t="s">
        <v>143</v>
      </c>
      <c r="N93" s="47"/>
      <c r="O93" s="31" t="s">
        <v>143</v>
      </c>
      <c r="Q93" s="31" t="s">
        <v>330</v>
      </c>
      <c r="R93" s="31" t="s">
        <v>198</v>
      </c>
      <c r="S93" s="31" t="s">
        <v>198</v>
      </c>
      <c r="T93" s="31" t="s">
        <v>323</v>
      </c>
      <c r="U93" s="31" t="s">
        <v>324</v>
      </c>
      <c r="V93" s="31" t="s">
        <v>134</v>
      </c>
      <c r="W93" s="31" t="s">
        <v>135</v>
      </c>
      <c r="X93" s="51">
        <v>48.609856</v>
      </c>
      <c r="Y93" s="53">
        <v>-122.427205</v>
      </c>
      <c r="Z93" s="35" t="b">
        <v>0</v>
      </c>
      <c r="AA93" s="36">
        <v>1300.0</v>
      </c>
      <c r="AB93" s="36"/>
      <c r="AC93" s="32" t="s">
        <v>271</v>
      </c>
      <c r="AE93" s="31" t="s">
        <v>137</v>
      </c>
      <c r="AF93" s="31" t="s">
        <v>138</v>
      </c>
      <c r="AG93" s="31" t="s">
        <v>325</v>
      </c>
      <c r="AH93" s="31" t="s">
        <v>326</v>
      </c>
      <c r="AJ93" s="38"/>
      <c r="AN93" s="31" t="s">
        <v>323</v>
      </c>
      <c r="AO93" s="31" t="s">
        <v>324</v>
      </c>
      <c r="AP93" s="31" t="s">
        <v>134</v>
      </c>
      <c r="AQ93" s="31" t="s">
        <v>135</v>
      </c>
      <c r="AR93" s="51">
        <v>48.592293</v>
      </c>
      <c r="AS93" s="53">
        <v>-122.419927</v>
      </c>
      <c r="AT93" s="35" t="b">
        <v>0</v>
      </c>
      <c r="AU93" s="36">
        <f t="shared" si="8"/>
        <v>214.5</v>
      </c>
      <c r="AV93" s="36"/>
      <c r="AW93" s="31" t="s">
        <v>141</v>
      </c>
      <c r="AX93" s="31" t="s">
        <v>141</v>
      </c>
      <c r="AY93" s="39">
        <f t="shared" si="3"/>
        <v>1.258303297</v>
      </c>
      <c r="AZ93" s="40" t="str">
        <f t="shared" si="4"/>
        <v>N/A</v>
      </c>
      <c r="BA93" s="41" t="s">
        <v>141</v>
      </c>
      <c r="BB93" s="31" t="s">
        <v>141</v>
      </c>
      <c r="BC93" s="42">
        <f t="shared" si="5"/>
        <v>1085.5</v>
      </c>
      <c r="BD93" s="43">
        <f t="shared" si="6"/>
        <v>271.375</v>
      </c>
      <c r="BE93" s="31" t="s">
        <v>142</v>
      </c>
      <c r="BF93" s="31"/>
      <c r="BG93" s="31" t="s">
        <v>142</v>
      </c>
      <c r="BH93" s="31" t="s">
        <v>327</v>
      </c>
      <c r="BI93" s="31" t="s">
        <v>141</v>
      </c>
      <c r="BJ93" s="48"/>
      <c r="BK93" s="31" t="s">
        <v>142</v>
      </c>
      <c r="BL93" s="31" t="s">
        <v>141</v>
      </c>
      <c r="BM93" s="31" t="s">
        <v>141</v>
      </c>
      <c r="BN93" s="31" t="s">
        <v>141</v>
      </c>
      <c r="BO93" s="31" t="s">
        <v>141</v>
      </c>
      <c r="BP93" s="31" t="s">
        <v>141</v>
      </c>
      <c r="BQ93" s="31" t="s">
        <v>141</v>
      </c>
      <c r="BR93" s="31" t="s">
        <v>141</v>
      </c>
      <c r="BS93" s="31" t="s">
        <v>141</v>
      </c>
      <c r="BT93" s="31" t="s">
        <v>141</v>
      </c>
      <c r="BU93" s="44">
        <v>0.0</v>
      </c>
      <c r="BV93" s="45"/>
      <c r="BW93" s="36" t="str">
        <f t="shared" si="7"/>
        <v/>
      </c>
      <c r="BY93" s="31" t="s">
        <v>141</v>
      </c>
      <c r="BZ93" s="32" t="s">
        <v>236</v>
      </c>
      <c r="CA93" s="49" t="s">
        <v>237</v>
      </c>
      <c r="CB93" s="32" t="s">
        <v>238</v>
      </c>
      <c r="CC93" s="37" t="s">
        <v>239</v>
      </c>
      <c r="CD93" s="31" t="s">
        <v>145</v>
      </c>
      <c r="CE93" s="31" t="s">
        <v>287</v>
      </c>
      <c r="CF93" s="31"/>
      <c r="CG93" s="31" t="s">
        <v>288</v>
      </c>
      <c r="CH93" s="31" t="s">
        <v>206</v>
      </c>
      <c r="CI93" s="31" t="s">
        <v>142</v>
      </c>
      <c r="CJ93" s="31" t="s">
        <v>142</v>
      </c>
      <c r="CK93" s="31" t="s">
        <v>142</v>
      </c>
      <c r="CL93" s="31" t="s">
        <v>142</v>
      </c>
      <c r="CM93" s="31" t="s">
        <v>141</v>
      </c>
      <c r="CN93" s="31" t="s">
        <v>151</v>
      </c>
      <c r="CO93" s="31" t="s">
        <v>151</v>
      </c>
      <c r="CP93" s="31" t="s">
        <v>142</v>
      </c>
      <c r="CQ93" s="31" t="s">
        <v>142</v>
      </c>
      <c r="CR93" s="31" t="s">
        <v>141</v>
      </c>
      <c r="CS93" s="31" t="s">
        <v>141</v>
      </c>
      <c r="CU93" s="31" t="s">
        <v>152</v>
      </c>
    </row>
    <row r="94">
      <c r="A94" s="27">
        <v>92.0</v>
      </c>
      <c r="B94" s="28">
        <v>44090.0</v>
      </c>
      <c r="C94" s="29">
        <v>0.7361111111111112</v>
      </c>
      <c r="D94" s="29">
        <v>0.7361342592592592</v>
      </c>
      <c r="E94" s="30">
        <f t="shared" si="1"/>
        <v>0.00002314814815</v>
      </c>
      <c r="F94" s="31" t="b">
        <f t="shared" si="2"/>
        <v>0</v>
      </c>
      <c r="G94" s="31" t="s">
        <v>194</v>
      </c>
      <c r="H94" s="32" t="s">
        <v>195</v>
      </c>
      <c r="I94" s="31" t="s">
        <v>142</v>
      </c>
      <c r="J94" s="31" t="s">
        <v>141</v>
      </c>
      <c r="K94" s="31" t="s">
        <v>285</v>
      </c>
      <c r="L94" s="31" t="s">
        <v>141</v>
      </c>
      <c r="N94" s="47"/>
      <c r="Q94" s="31" t="s">
        <v>197</v>
      </c>
      <c r="R94" s="31" t="s">
        <v>198</v>
      </c>
      <c r="S94" s="31" t="s">
        <v>168</v>
      </c>
      <c r="T94" s="31" t="s">
        <v>286</v>
      </c>
      <c r="U94" s="31" t="s">
        <v>242</v>
      </c>
      <c r="V94" s="31" t="s">
        <v>134</v>
      </c>
      <c r="W94" s="31" t="s">
        <v>135</v>
      </c>
      <c r="X94" s="54"/>
      <c r="Y94" s="54"/>
      <c r="Z94" s="35" t="b">
        <v>0</v>
      </c>
      <c r="AA94" s="42"/>
      <c r="AB94" s="42"/>
      <c r="AC94" s="32" t="s">
        <v>199</v>
      </c>
      <c r="AE94" s="31" t="s">
        <v>142</v>
      </c>
      <c r="AF94" s="31" t="s">
        <v>141</v>
      </c>
      <c r="AG94" s="31" t="s">
        <v>141</v>
      </c>
      <c r="AH94" s="31" t="s">
        <v>285</v>
      </c>
      <c r="AJ94" s="38"/>
      <c r="AN94" s="31" t="s">
        <v>286</v>
      </c>
      <c r="AO94" s="31" t="s">
        <v>242</v>
      </c>
      <c r="AP94" s="31" t="s">
        <v>134</v>
      </c>
      <c r="AQ94" s="31" t="s">
        <v>135</v>
      </c>
      <c r="AT94" s="35" t="b">
        <v>0</v>
      </c>
      <c r="AU94" s="36"/>
      <c r="AV94" s="36"/>
      <c r="AW94" s="31" t="s">
        <v>141</v>
      </c>
      <c r="AX94" s="31" t="s">
        <v>141</v>
      </c>
      <c r="AY94" s="39" t="str">
        <f t="shared" si="3"/>
        <v/>
      </c>
      <c r="AZ94" s="40" t="str">
        <f t="shared" si="4"/>
        <v/>
      </c>
      <c r="BA94" s="41" t="s">
        <v>141</v>
      </c>
      <c r="BB94" s="31" t="s">
        <v>141</v>
      </c>
      <c r="BC94" s="50" t="str">
        <f t="shared" si="5"/>
        <v>N/A</v>
      </c>
      <c r="BD94" s="43" t="str">
        <f t="shared" si="6"/>
        <v>N/A</v>
      </c>
      <c r="BE94" s="31" t="s">
        <v>142</v>
      </c>
      <c r="BF94" s="31"/>
      <c r="BG94" s="31" t="s">
        <v>142</v>
      </c>
      <c r="BI94" s="31" t="s">
        <v>141</v>
      </c>
      <c r="BJ94" s="48"/>
      <c r="BK94" s="31" t="s">
        <v>142</v>
      </c>
      <c r="BL94" s="31" t="s">
        <v>141</v>
      </c>
      <c r="BM94" s="31" t="s">
        <v>141</v>
      </c>
      <c r="BN94" s="31" t="s">
        <v>141</v>
      </c>
      <c r="BO94" s="31" t="s">
        <v>141</v>
      </c>
      <c r="BP94" s="31" t="s">
        <v>141</v>
      </c>
      <c r="BQ94" s="31" t="s">
        <v>141</v>
      </c>
      <c r="BR94" s="31" t="s">
        <v>141</v>
      </c>
      <c r="BS94" s="31" t="s">
        <v>141</v>
      </c>
      <c r="BT94" s="31" t="s">
        <v>141</v>
      </c>
      <c r="BU94" s="44">
        <v>0.0</v>
      </c>
      <c r="BV94" s="45"/>
      <c r="BW94" s="36" t="str">
        <f t="shared" si="7"/>
        <v/>
      </c>
      <c r="BY94" s="31" t="s">
        <v>141</v>
      </c>
      <c r="BZ94" s="32" t="s">
        <v>236</v>
      </c>
      <c r="CA94" s="49" t="s">
        <v>237</v>
      </c>
      <c r="CB94" s="32" t="s">
        <v>238</v>
      </c>
      <c r="CC94" s="37" t="s">
        <v>239</v>
      </c>
      <c r="CD94" s="31" t="s">
        <v>145</v>
      </c>
      <c r="CE94" s="31" t="s">
        <v>287</v>
      </c>
      <c r="CF94" s="31"/>
      <c r="CG94" s="31" t="s">
        <v>288</v>
      </c>
      <c r="CH94" s="31" t="s">
        <v>206</v>
      </c>
      <c r="CI94" s="31" t="s">
        <v>142</v>
      </c>
      <c r="CJ94" s="31" t="s">
        <v>142</v>
      </c>
      <c r="CK94" s="31" t="s">
        <v>142</v>
      </c>
      <c r="CL94" s="31" t="s">
        <v>142</v>
      </c>
      <c r="CM94" s="31" t="s">
        <v>141</v>
      </c>
      <c r="CN94" s="31" t="s">
        <v>151</v>
      </c>
      <c r="CO94" s="31" t="s">
        <v>151</v>
      </c>
      <c r="CP94" s="31" t="s">
        <v>142</v>
      </c>
      <c r="CQ94" s="31" t="s">
        <v>142</v>
      </c>
      <c r="CR94" s="31" t="s">
        <v>141</v>
      </c>
      <c r="CS94" s="31" t="s">
        <v>141</v>
      </c>
      <c r="CU94" s="31" t="s">
        <v>152</v>
      </c>
    </row>
    <row r="95">
      <c r="A95" s="27">
        <v>93.0</v>
      </c>
      <c r="B95" s="28">
        <v>44090.0</v>
      </c>
      <c r="C95" s="29">
        <v>0.75</v>
      </c>
      <c r="D95" s="29">
        <v>0.7500231481481482</v>
      </c>
      <c r="E95" s="30">
        <f t="shared" si="1"/>
        <v>0.00002314814815</v>
      </c>
      <c r="F95" s="31" t="b">
        <f t="shared" si="2"/>
        <v>0</v>
      </c>
      <c r="G95" s="31" t="s">
        <v>194</v>
      </c>
      <c r="H95" s="32" t="s">
        <v>195</v>
      </c>
      <c r="I95" s="31" t="s">
        <v>142</v>
      </c>
      <c r="J95" s="31" t="s">
        <v>141</v>
      </c>
      <c r="K95" s="31" t="s">
        <v>285</v>
      </c>
      <c r="L95" s="31" t="s">
        <v>141</v>
      </c>
      <c r="N95" s="47"/>
      <c r="Q95" s="31" t="s">
        <v>197</v>
      </c>
      <c r="R95" s="31" t="s">
        <v>198</v>
      </c>
      <c r="S95" s="31" t="s">
        <v>168</v>
      </c>
      <c r="T95" s="31" t="s">
        <v>286</v>
      </c>
      <c r="U95" s="31" t="s">
        <v>242</v>
      </c>
      <c r="V95" s="31" t="s">
        <v>134</v>
      </c>
      <c r="W95" s="31" t="s">
        <v>135</v>
      </c>
      <c r="X95" s="54"/>
      <c r="Y95" s="54"/>
      <c r="Z95" s="35" t="b">
        <v>0</v>
      </c>
      <c r="AA95" s="42"/>
      <c r="AB95" s="42"/>
      <c r="AC95" s="32" t="s">
        <v>199</v>
      </c>
      <c r="AE95" s="31" t="s">
        <v>142</v>
      </c>
      <c r="AF95" s="31" t="s">
        <v>141</v>
      </c>
      <c r="AG95" s="31" t="s">
        <v>141</v>
      </c>
      <c r="AH95" s="31" t="s">
        <v>285</v>
      </c>
      <c r="AJ95" s="38"/>
      <c r="AN95" s="31" t="s">
        <v>286</v>
      </c>
      <c r="AO95" s="31" t="s">
        <v>242</v>
      </c>
      <c r="AP95" s="31" t="s">
        <v>134</v>
      </c>
      <c r="AQ95" s="31" t="s">
        <v>135</v>
      </c>
      <c r="AT95" s="35" t="b">
        <v>0</v>
      </c>
      <c r="AU95" s="36"/>
      <c r="AV95" s="36"/>
      <c r="AW95" s="31" t="s">
        <v>141</v>
      </c>
      <c r="AX95" s="31" t="s">
        <v>141</v>
      </c>
      <c r="AY95" s="39" t="str">
        <f t="shared" si="3"/>
        <v/>
      </c>
      <c r="AZ95" s="40" t="str">
        <f t="shared" si="4"/>
        <v/>
      </c>
      <c r="BA95" s="41" t="s">
        <v>141</v>
      </c>
      <c r="BB95" s="31" t="s">
        <v>141</v>
      </c>
      <c r="BC95" s="50" t="str">
        <f t="shared" si="5"/>
        <v>N/A</v>
      </c>
      <c r="BD95" s="43" t="str">
        <f t="shared" si="6"/>
        <v>N/A</v>
      </c>
      <c r="BE95" s="31" t="s">
        <v>142</v>
      </c>
      <c r="BF95" s="31"/>
      <c r="BG95" s="31" t="s">
        <v>142</v>
      </c>
      <c r="BI95" s="31" t="s">
        <v>141</v>
      </c>
      <c r="BJ95" s="48"/>
      <c r="BK95" s="31" t="s">
        <v>142</v>
      </c>
      <c r="BL95" s="31" t="s">
        <v>141</v>
      </c>
      <c r="BM95" s="31" t="s">
        <v>141</v>
      </c>
      <c r="BN95" s="31" t="s">
        <v>141</v>
      </c>
      <c r="BO95" s="31" t="s">
        <v>141</v>
      </c>
      <c r="BP95" s="31" t="s">
        <v>141</v>
      </c>
      <c r="BQ95" s="31" t="s">
        <v>141</v>
      </c>
      <c r="BR95" s="31" t="s">
        <v>141</v>
      </c>
      <c r="BS95" s="31" t="s">
        <v>141</v>
      </c>
      <c r="BT95" s="31" t="s">
        <v>141</v>
      </c>
      <c r="BU95" s="44">
        <v>0.0</v>
      </c>
      <c r="BV95" s="45"/>
      <c r="BW95" s="36" t="str">
        <f t="shared" si="7"/>
        <v/>
      </c>
      <c r="BY95" s="31" t="s">
        <v>141</v>
      </c>
      <c r="BZ95" s="32" t="s">
        <v>236</v>
      </c>
      <c r="CA95" s="49" t="s">
        <v>237</v>
      </c>
      <c r="CB95" s="32" t="s">
        <v>238</v>
      </c>
      <c r="CC95" s="37" t="s">
        <v>239</v>
      </c>
      <c r="CD95" s="31" t="s">
        <v>145</v>
      </c>
      <c r="CE95" s="31" t="s">
        <v>287</v>
      </c>
      <c r="CF95" s="31"/>
      <c r="CG95" s="31" t="s">
        <v>288</v>
      </c>
      <c r="CH95" s="31" t="s">
        <v>206</v>
      </c>
      <c r="CI95" s="31" t="s">
        <v>142</v>
      </c>
      <c r="CJ95" s="31" t="s">
        <v>142</v>
      </c>
      <c r="CK95" s="31" t="s">
        <v>142</v>
      </c>
      <c r="CL95" s="31" t="s">
        <v>142</v>
      </c>
      <c r="CM95" s="31" t="s">
        <v>141</v>
      </c>
      <c r="CN95" s="31" t="s">
        <v>151</v>
      </c>
      <c r="CO95" s="31" t="s">
        <v>151</v>
      </c>
      <c r="CP95" s="31" t="s">
        <v>142</v>
      </c>
      <c r="CQ95" s="31" t="s">
        <v>142</v>
      </c>
      <c r="CR95" s="31" t="s">
        <v>141</v>
      </c>
      <c r="CS95" s="31" t="s">
        <v>141</v>
      </c>
      <c r="CU95" s="31" t="s">
        <v>152</v>
      </c>
    </row>
    <row r="96">
      <c r="A96" s="27">
        <v>94.0</v>
      </c>
      <c r="B96" s="28">
        <v>44090.0</v>
      </c>
      <c r="C96" s="29">
        <v>0.7638888888888888</v>
      </c>
      <c r="D96" s="29">
        <v>0.7643518518518518</v>
      </c>
      <c r="E96" s="30">
        <f t="shared" si="1"/>
        <v>0.000462962963</v>
      </c>
      <c r="F96" s="31" t="b">
        <f t="shared" si="2"/>
        <v>1</v>
      </c>
      <c r="G96" s="31" t="s">
        <v>194</v>
      </c>
      <c r="H96" s="32" t="s">
        <v>195</v>
      </c>
      <c r="I96" s="31" t="s">
        <v>142</v>
      </c>
      <c r="J96" s="31" t="s">
        <v>141</v>
      </c>
      <c r="K96" s="31" t="s">
        <v>285</v>
      </c>
      <c r="L96" s="31" t="s">
        <v>141</v>
      </c>
      <c r="N96" s="47"/>
      <c r="Q96" s="31" t="s">
        <v>197</v>
      </c>
      <c r="R96" s="31" t="s">
        <v>198</v>
      </c>
      <c r="S96" s="31" t="s">
        <v>168</v>
      </c>
      <c r="T96" s="31" t="s">
        <v>286</v>
      </c>
      <c r="U96" s="31" t="s">
        <v>242</v>
      </c>
      <c r="V96" s="31" t="s">
        <v>134</v>
      </c>
      <c r="W96" s="31" t="s">
        <v>135</v>
      </c>
      <c r="X96" s="54"/>
      <c r="Y96" s="54"/>
      <c r="Z96" s="35" t="b">
        <v>0</v>
      </c>
      <c r="AA96" s="42"/>
      <c r="AB96" s="42"/>
      <c r="AC96" s="32" t="s">
        <v>199</v>
      </c>
      <c r="AE96" s="31" t="s">
        <v>142</v>
      </c>
      <c r="AF96" s="31" t="s">
        <v>141</v>
      </c>
      <c r="AG96" s="31" t="s">
        <v>141</v>
      </c>
      <c r="AH96" s="31" t="s">
        <v>285</v>
      </c>
      <c r="AJ96" s="38"/>
      <c r="AN96" s="31" t="s">
        <v>286</v>
      </c>
      <c r="AO96" s="31" t="s">
        <v>242</v>
      </c>
      <c r="AP96" s="31" t="s">
        <v>134</v>
      </c>
      <c r="AQ96" s="31" t="s">
        <v>135</v>
      </c>
      <c r="AT96" s="35" t="b">
        <v>0</v>
      </c>
      <c r="AU96" s="36"/>
      <c r="AV96" s="36"/>
      <c r="AW96" s="31" t="s">
        <v>141</v>
      </c>
      <c r="AX96" s="31" t="s">
        <v>141</v>
      </c>
      <c r="AY96" s="39" t="str">
        <f t="shared" si="3"/>
        <v/>
      </c>
      <c r="AZ96" s="40" t="str">
        <f t="shared" si="4"/>
        <v/>
      </c>
      <c r="BA96" s="41" t="s">
        <v>141</v>
      </c>
      <c r="BB96" s="31" t="s">
        <v>141</v>
      </c>
      <c r="BC96" s="50" t="str">
        <f t="shared" si="5"/>
        <v>N/A</v>
      </c>
      <c r="BD96" s="43" t="str">
        <f t="shared" si="6"/>
        <v>N/A</v>
      </c>
      <c r="BE96" s="31" t="s">
        <v>142</v>
      </c>
      <c r="BF96" s="31"/>
      <c r="BG96" s="31" t="s">
        <v>142</v>
      </c>
      <c r="BI96" s="31" t="s">
        <v>141</v>
      </c>
      <c r="BJ96" s="48"/>
      <c r="BK96" s="31" t="s">
        <v>142</v>
      </c>
      <c r="BL96" s="31" t="s">
        <v>141</v>
      </c>
      <c r="BM96" s="31" t="s">
        <v>141</v>
      </c>
      <c r="BN96" s="31" t="s">
        <v>141</v>
      </c>
      <c r="BO96" s="31" t="s">
        <v>141</v>
      </c>
      <c r="BP96" s="31" t="s">
        <v>141</v>
      </c>
      <c r="BQ96" s="31" t="s">
        <v>141</v>
      </c>
      <c r="BR96" s="31" t="s">
        <v>141</v>
      </c>
      <c r="BS96" s="31" t="s">
        <v>141</v>
      </c>
      <c r="BT96" s="31" t="s">
        <v>141</v>
      </c>
      <c r="BU96" s="44">
        <v>0.0</v>
      </c>
      <c r="BV96" s="45"/>
      <c r="BW96" s="36" t="str">
        <f t="shared" si="7"/>
        <v/>
      </c>
      <c r="BY96" s="31" t="s">
        <v>141</v>
      </c>
      <c r="BZ96" s="32" t="s">
        <v>236</v>
      </c>
      <c r="CA96" s="49" t="s">
        <v>237</v>
      </c>
      <c r="CB96" s="32" t="s">
        <v>238</v>
      </c>
      <c r="CC96" s="37" t="s">
        <v>239</v>
      </c>
      <c r="CD96" s="31" t="s">
        <v>145</v>
      </c>
      <c r="CE96" s="31" t="s">
        <v>287</v>
      </c>
      <c r="CF96" s="31"/>
      <c r="CG96" s="31" t="s">
        <v>288</v>
      </c>
      <c r="CH96" s="31" t="s">
        <v>206</v>
      </c>
      <c r="CI96" s="31" t="s">
        <v>142</v>
      </c>
      <c r="CJ96" s="31" t="s">
        <v>142</v>
      </c>
      <c r="CK96" s="31" t="s">
        <v>142</v>
      </c>
      <c r="CL96" s="31" t="s">
        <v>142</v>
      </c>
      <c r="CM96" s="31" t="s">
        <v>141</v>
      </c>
      <c r="CN96" s="31" t="s">
        <v>151</v>
      </c>
      <c r="CO96" s="31" t="s">
        <v>151</v>
      </c>
      <c r="CP96" s="31" t="s">
        <v>142</v>
      </c>
      <c r="CQ96" s="31" t="s">
        <v>142</v>
      </c>
      <c r="CR96" s="31" t="s">
        <v>141</v>
      </c>
      <c r="CS96" s="31" t="s">
        <v>141</v>
      </c>
      <c r="CU96" s="31" t="s">
        <v>152</v>
      </c>
      <c r="DP96" s="31" t="s">
        <v>331</v>
      </c>
    </row>
    <row r="97">
      <c r="A97" s="27">
        <v>95.0</v>
      </c>
      <c r="B97" s="28">
        <v>44090.0</v>
      </c>
      <c r="C97" s="29">
        <v>0.7708333333333334</v>
      </c>
      <c r="D97" s="29">
        <v>0.771238425925926</v>
      </c>
      <c r="E97" s="30">
        <f t="shared" si="1"/>
        <v>0.0004050925926</v>
      </c>
      <c r="F97" s="31" t="b">
        <f t="shared" si="2"/>
        <v>1</v>
      </c>
      <c r="G97" s="31" t="s">
        <v>194</v>
      </c>
      <c r="H97" s="32" t="s">
        <v>195</v>
      </c>
      <c r="I97" s="31" t="s">
        <v>142</v>
      </c>
      <c r="J97" s="31" t="s">
        <v>141</v>
      </c>
      <c r="K97" s="31" t="s">
        <v>285</v>
      </c>
      <c r="L97" s="31" t="s">
        <v>141</v>
      </c>
      <c r="N97" s="47"/>
      <c r="Q97" s="31" t="s">
        <v>197</v>
      </c>
      <c r="R97" s="31" t="s">
        <v>198</v>
      </c>
      <c r="S97" s="31" t="s">
        <v>168</v>
      </c>
      <c r="T97" s="31" t="s">
        <v>286</v>
      </c>
      <c r="U97" s="31" t="s">
        <v>242</v>
      </c>
      <c r="V97" s="31" t="s">
        <v>134</v>
      </c>
      <c r="W97" s="31" t="s">
        <v>135</v>
      </c>
      <c r="X97" s="54"/>
      <c r="Y97" s="54"/>
      <c r="Z97" s="35" t="b">
        <v>0</v>
      </c>
      <c r="AA97" s="42"/>
      <c r="AB97" s="42"/>
      <c r="AC97" s="32" t="s">
        <v>199</v>
      </c>
      <c r="AE97" s="31" t="s">
        <v>142</v>
      </c>
      <c r="AF97" s="31" t="s">
        <v>141</v>
      </c>
      <c r="AG97" s="31" t="s">
        <v>141</v>
      </c>
      <c r="AH97" s="31" t="s">
        <v>285</v>
      </c>
      <c r="AJ97" s="38"/>
      <c r="AN97" s="31" t="s">
        <v>286</v>
      </c>
      <c r="AO97" s="31" t="s">
        <v>242</v>
      </c>
      <c r="AP97" s="31" t="s">
        <v>134</v>
      </c>
      <c r="AQ97" s="31" t="s">
        <v>135</v>
      </c>
      <c r="AT97" s="35" t="b">
        <v>0</v>
      </c>
      <c r="AU97" s="36"/>
      <c r="AV97" s="36"/>
      <c r="AW97" s="31" t="s">
        <v>141</v>
      </c>
      <c r="AX97" s="31" t="s">
        <v>141</v>
      </c>
      <c r="AY97" s="39" t="str">
        <f t="shared" si="3"/>
        <v/>
      </c>
      <c r="AZ97" s="40" t="str">
        <f t="shared" si="4"/>
        <v/>
      </c>
      <c r="BA97" s="41" t="s">
        <v>141</v>
      </c>
      <c r="BB97" s="31" t="s">
        <v>141</v>
      </c>
      <c r="BC97" s="50" t="str">
        <f t="shared" si="5"/>
        <v>N/A</v>
      </c>
      <c r="BD97" s="43" t="str">
        <f t="shared" si="6"/>
        <v>N/A</v>
      </c>
      <c r="BE97" s="31" t="s">
        <v>142</v>
      </c>
      <c r="BF97" s="31"/>
      <c r="BG97" s="31" t="s">
        <v>142</v>
      </c>
      <c r="BI97" s="31" t="s">
        <v>141</v>
      </c>
      <c r="BJ97" s="48"/>
      <c r="BK97" s="31" t="s">
        <v>142</v>
      </c>
      <c r="BL97" s="31" t="s">
        <v>141</v>
      </c>
      <c r="BM97" s="31" t="s">
        <v>141</v>
      </c>
      <c r="BN97" s="31" t="s">
        <v>141</v>
      </c>
      <c r="BO97" s="31" t="s">
        <v>141</v>
      </c>
      <c r="BP97" s="31" t="s">
        <v>141</v>
      </c>
      <c r="BQ97" s="31" t="s">
        <v>141</v>
      </c>
      <c r="BR97" s="31" t="s">
        <v>141</v>
      </c>
      <c r="BS97" s="31" t="s">
        <v>141</v>
      </c>
      <c r="BT97" s="31" t="s">
        <v>141</v>
      </c>
      <c r="BU97" s="44">
        <v>0.0</v>
      </c>
      <c r="BV97" s="45"/>
      <c r="BW97" s="36" t="str">
        <f t="shared" si="7"/>
        <v/>
      </c>
      <c r="BY97" s="31" t="s">
        <v>141</v>
      </c>
      <c r="BZ97" s="32" t="s">
        <v>236</v>
      </c>
      <c r="CA97" s="49" t="s">
        <v>237</v>
      </c>
      <c r="CB97" s="32" t="s">
        <v>238</v>
      </c>
      <c r="CC97" s="37" t="s">
        <v>239</v>
      </c>
      <c r="CD97" s="31" t="s">
        <v>145</v>
      </c>
      <c r="CE97" s="31" t="s">
        <v>287</v>
      </c>
      <c r="CF97" s="31"/>
      <c r="CG97" s="31" t="s">
        <v>288</v>
      </c>
      <c r="CH97" s="31" t="s">
        <v>206</v>
      </c>
      <c r="CI97" s="31" t="s">
        <v>142</v>
      </c>
      <c r="CJ97" s="31" t="s">
        <v>142</v>
      </c>
      <c r="CK97" s="31" t="s">
        <v>142</v>
      </c>
      <c r="CL97" s="31" t="s">
        <v>142</v>
      </c>
      <c r="CM97" s="31" t="s">
        <v>141</v>
      </c>
      <c r="CN97" s="31" t="s">
        <v>151</v>
      </c>
      <c r="CO97" s="31" t="s">
        <v>151</v>
      </c>
      <c r="CP97" s="31" t="s">
        <v>142</v>
      </c>
      <c r="CQ97" s="31" t="s">
        <v>142</v>
      </c>
      <c r="CR97" s="31" t="s">
        <v>141</v>
      </c>
      <c r="CS97" s="31" t="s">
        <v>141</v>
      </c>
      <c r="CU97" s="31" t="s">
        <v>152</v>
      </c>
    </row>
    <row r="98">
      <c r="A98" s="27">
        <v>96.0</v>
      </c>
      <c r="B98" s="28">
        <v>44304.0</v>
      </c>
      <c r="C98" s="29">
        <v>0.7708333333333334</v>
      </c>
      <c r="D98" s="29">
        <v>0.7708449074074074</v>
      </c>
      <c r="E98" s="30">
        <f t="shared" si="1"/>
        <v>0.00001157407407</v>
      </c>
      <c r="F98" s="31" t="b">
        <f t="shared" si="2"/>
        <v>0</v>
      </c>
      <c r="G98" s="31" t="s">
        <v>194</v>
      </c>
      <c r="H98" s="32" t="s">
        <v>195</v>
      </c>
      <c r="I98" s="31" t="s">
        <v>142</v>
      </c>
      <c r="J98" s="31" t="s">
        <v>141</v>
      </c>
      <c r="K98" s="31" t="s">
        <v>240</v>
      </c>
      <c r="L98" s="31" t="s">
        <v>141</v>
      </c>
      <c r="M98" s="31" t="s">
        <v>235</v>
      </c>
      <c r="N98" s="33">
        <v>6.0</v>
      </c>
      <c r="O98" s="31" t="s">
        <v>235</v>
      </c>
      <c r="P98" s="31" t="s">
        <v>274</v>
      </c>
      <c r="Q98" s="31" t="s">
        <v>197</v>
      </c>
      <c r="R98" s="31" t="s">
        <v>198</v>
      </c>
      <c r="S98" s="31" t="s">
        <v>198</v>
      </c>
      <c r="T98" s="31" t="s">
        <v>241</v>
      </c>
      <c r="U98" s="31" t="s">
        <v>242</v>
      </c>
      <c r="V98" s="31" t="s">
        <v>134</v>
      </c>
      <c r="W98" s="31" t="s">
        <v>135</v>
      </c>
      <c r="X98" s="54"/>
      <c r="Y98" s="54"/>
      <c r="Z98" s="35" t="b">
        <v>0</v>
      </c>
      <c r="AA98" s="42"/>
      <c r="AB98" s="42"/>
      <c r="AC98" s="37" t="s">
        <v>199</v>
      </c>
      <c r="AE98" s="31" t="s">
        <v>142</v>
      </c>
      <c r="AF98" s="31" t="s">
        <v>141</v>
      </c>
      <c r="AG98" s="31" t="s">
        <v>141</v>
      </c>
      <c r="AH98" s="31" t="s">
        <v>240</v>
      </c>
      <c r="AJ98" s="38"/>
      <c r="AN98" s="31" t="s">
        <v>241</v>
      </c>
      <c r="AO98" s="31" t="s">
        <v>242</v>
      </c>
      <c r="AP98" s="31" t="s">
        <v>134</v>
      </c>
      <c r="AQ98" s="31" t="s">
        <v>135</v>
      </c>
      <c r="AT98" s="35" t="b">
        <v>0</v>
      </c>
      <c r="AU98" s="36"/>
      <c r="AV98" s="36"/>
      <c r="AW98" s="31" t="s">
        <v>141</v>
      </c>
      <c r="AX98" s="31" t="s">
        <v>141</v>
      </c>
      <c r="AY98" s="39" t="str">
        <f t="shared" si="3"/>
        <v/>
      </c>
      <c r="AZ98" s="40" t="str">
        <f t="shared" si="4"/>
        <v/>
      </c>
      <c r="BA98" s="41" t="s">
        <v>141</v>
      </c>
      <c r="BB98" s="31" t="s">
        <v>141</v>
      </c>
      <c r="BC98" s="50" t="str">
        <f t="shared" si="5"/>
        <v>N/A</v>
      </c>
      <c r="BD98" s="43" t="str">
        <f t="shared" si="6"/>
        <v>N/A</v>
      </c>
      <c r="BE98" s="31" t="s">
        <v>142</v>
      </c>
      <c r="BF98" s="31"/>
      <c r="BG98" s="31" t="s">
        <v>142</v>
      </c>
      <c r="BI98" s="31" t="s">
        <v>141</v>
      </c>
      <c r="BJ98" s="48"/>
      <c r="BK98" s="31" t="s">
        <v>142</v>
      </c>
      <c r="BL98" s="31" t="s">
        <v>141</v>
      </c>
      <c r="BM98" s="31" t="s">
        <v>141</v>
      </c>
      <c r="BN98" s="31" t="s">
        <v>141</v>
      </c>
      <c r="BO98" s="31" t="s">
        <v>141</v>
      </c>
      <c r="BP98" s="31" t="s">
        <v>141</v>
      </c>
      <c r="BQ98" s="31" t="s">
        <v>141</v>
      </c>
      <c r="BR98" s="31" t="s">
        <v>141</v>
      </c>
      <c r="BS98" s="31" t="s">
        <v>141</v>
      </c>
      <c r="BT98" s="31" t="s">
        <v>141</v>
      </c>
      <c r="BU98" s="44">
        <v>0.0</v>
      </c>
      <c r="BV98" s="45"/>
      <c r="BW98" s="36" t="str">
        <f t="shared" si="7"/>
        <v/>
      </c>
      <c r="BY98" s="31" t="s">
        <v>141</v>
      </c>
      <c r="BZ98" s="32" t="s">
        <v>236</v>
      </c>
      <c r="CA98" s="49" t="s">
        <v>237</v>
      </c>
      <c r="CB98" s="32" t="s">
        <v>238</v>
      </c>
      <c r="CC98" s="37" t="s">
        <v>239</v>
      </c>
      <c r="CD98" s="31" t="s">
        <v>145</v>
      </c>
      <c r="CE98" s="31" t="s">
        <v>287</v>
      </c>
      <c r="CF98" s="31"/>
      <c r="CG98" s="31" t="s">
        <v>288</v>
      </c>
      <c r="CH98" s="31" t="s">
        <v>332</v>
      </c>
      <c r="CI98" s="31" t="s">
        <v>142</v>
      </c>
      <c r="CJ98" s="31" t="s">
        <v>142</v>
      </c>
      <c r="CK98" s="31" t="s">
        <v>142</v>
      </c>
      <c r="CL98" s="31" t="s">
        <v>142</v>
      </c>
      <c r="CM98" s="31" t="s">
        <v>141</v>
      </c>
      <c r="CN98" s="31" t="s">
        <v>151</v>
      </c>
      <c r="CO98" s="31" t="s">
        <v>151</v>
      </c>
      <c r="CP98" s="31" t="s">
        <v>142</v>
      </c>
      <c r="CQ98" s="31" t="s">
        <v>142</v>
      </c>
      <c r="CR98" s="31" t="s">
        <v>141</v>
      </c>
      <c r="CS98" s="31" t="s">
        <v>141</v>
      </c>
      <c r="CU98" s="31" t="s">
        <v>152</v>
      </c>
    </row>
    <row r="99">
      <c r="A99" s="27">
        <v>97.0</v>
      </c>
      <c r="B99" s="28">
        <v>44304.0</v>
      </c>
      <c r="C99" s="29">
        <v>0.7777777777777778</v>
      </c>
      <c r="D99" s="29">
        <v>0.7778125</v>
      </c>
      <c r="E99" s="30">
        <f t="shared" si="1"/>
        <v>0.00003472222222</v>
      </c>
      <c r="F99" s="31" t="b">
        <f t="shared" si="2"/>
        <v>0</v>
      </c>
      <c r="G99" s="31" t="s">
        <v>194</v>
      </c>
      <c r="H99" s="32" t="s">
        <v>195</v>
      </c>
      <c r="I99" s="31" t="s">
        <v>142</v>
      </c>
      <c r="J99" s="31" t="s">
        <v>141</v>
      </c>
      <c r="K99" s="31" t="s">
        <v>240</v>
      </c>
      <c r="L99" s="31" t="s">
        <v>141</v>
      </c>
      <c r="M99" s="31" t="s">
        <v>235</v>
      </c>
      <c r="N99" s="33">
        <v>6.0</v>
      </c>
      <c r="O99" s="31" t="s">
        <v>235</v>
      </c>
      <c r="P99" s="31" t="s">
        <v>274</v>
      </c>
      <c r="Q99" s="31" t="s">
        <v>197</v>
      </c>
      <c r="R99" s="31" t="s">
        <v>198</v>
      </c>
      <c r="S99" s="31" t="s">
        <v>198</v>
      </c>
      <c r="T99" s="31" t="s">
        <v>241</v>
      </c>
      <c r="U99" s="31" t="s">
        <v>242</v>
      </c>
      <c r="V99" s="31" t="s">
        <v>134</v>
      </c>
      <c r="W99" s="31" t="s">
        <v>135</v>
      </c>
      <c r="X99" s="54"/>
      <c r="Y99" s="54"/>
      <c r="Z99" s="35" t="b">
        <v>0</v>
      </c>
      <c r="AA99" s="42"/>
      <c r="AB99" s="42"/>
      <c r="AC99" s="37" t="s">
        <v>199</v>
      </c>
      <c r="AE99" s="31" t="s">
        <v>142</v>
      </c>
      <c r="AF99" s="31" t="s">
        <v>141</v>
      </c>
      <c r="AG99" s="31" t="s">
        <v>141</v>
      </c>
      <c r="AH99" s="31" t="s">
        <v>240</v>
      </c>
      <c r="AJ99" s="38"/>
      <c r="AN99" s="31" t="s">
        <v>241</v>
      </c>
      <c r="AO99" s="31" t="s">
        <v>242</v>
      </c>
      <c r="AP99" s="31" t="s">
        <v>134</v>
      </c>
      <c r="AQ99" s="31" t="s">
        <v>135</v>
      </c>
      <c r="AT99" s="35" t="b">
        <v>0</v>
      </c>
      <c r="AU99" s="36"/>
      <c r="AV99" s="36"/>
      <c r="AW99" s="31" t="s">
        <v>141</v>
      </c>
      <c r="AX99" s="31" t="s">
        <v>141</v>
      </c>
      <c r="AY99" s="39" t="str">
        <f t="shared" si="3"/>
        <v/>
      </c>
      <c r="AZ99" s="40" t="str">
        <f t="shared" si="4"/>
        <v/>
      </c>
      <c r="BA99" s="41" t="s">
        <v>141</v>
      </c>
      <c r="BB99" s="31" t="s">
        <v>141</v>
      </c>
      <c r="BC99" s="50" t="str">
        <f t="shared" si="5"/>
        <v>N/A</v>
      </c>
      <c r="BD99" s="43" t="str">
        <f t="shared" si="6"/>
        <v>N/A</v>
      </c>
      <c r="BE99" s="31" t="s">
        <v>142</v>
      </c>
      <c r="BF99" s="31"/>
      <c r="BG99" s="31" t="s">
        <v>142</v>
      </c>
      <c r="BI99" s="31" t="s">
        <v>141</v>
      </c>
      <c r="BJ99" s="48"/>
      <c r="BK99" s="31" t="s">
        <v>142</v>
      </c>
      <c r="BL99" s="31" t="s">
        <v>141</v>
      </c>
      <c r="BM99" s="31" t="s">
        <v>141</v>
      </c>
      <c r="BN99" s="31" t="s">
        <v>141</v>
      </c>
      <c r="BO99" s="31" t="s">
        <v>141</v>
      </c>
      <c r="BP99" s="31" t="s">
        <v>141</v>
      </c>
      <c r="BQ99" s="31" t="s">
        <v>141</v>
      </c>
      <c r="BR99" s="31" t="s">
        <v>141</v>
      </c>
      <c r="BS99" s="31" t="s">
        <v>141</v>
      </c>
      <c r="BT99" s="31" t="s">
        <v>141</v>
      </c>
      <c r="BU99" s="44">
        <v>0.0</v>
      </c>
      <c r="BV99" s="45"/>
      <c r="BW99" s="36" t="str">
        <f t="shared" si="7"/>
        <v/>
      </c>
      <c r="BY99" s="31" t="s">
        <v>141</v>
      </c>
      <c r="BZ99" s="32" t="s">
        <v>236</v>
      </c>
      <c r="CA99" s="49" t="s">
        <v>237</v>
      </c>
      <c r="CB99" s="32" t="s">
        <v>238</v>
      </c>
      <c r="CC99" s="37" t="s">
        <v>239</v>
      </c>
      <c r="CD99" s="31" t="s">
        <v>145</v>
      </c>
      <c r="CE99" s="31" t="s">
        <v>287</v>
      </c>
      <c r="CF99" s="31"/>
      <c r="CG99" s="31" t="s">
        <v>288</v>
      </c>
      <c r="CH99" s="31" t="s">
        <v>332</v>
      </c>
      <c r="CI99" s="31" t="s">
        <v>142</v>
      </c>
      <c r="CJ99" s="31" t="s">
        <v>142</v>
      </c>
      <c r="CK99" s="31" t="s">
        <v>142</v>
      </c>
      <c r="CL99" s="31" t="s">
        <v>142</v>
      </c>
      <c r="CM99" s="31" t="s">
        <v>141</v>
      </c>
      <c r="CN99" s="31" t="s">
        <v>151</v>
      </c>
      <c r="CO99" s="31" t="s">
        <v>151</v>
      </c>
      <c r="CP99" s="31" t="s">
        <v>142</v>
      </c>
      <c r="CQ99" s="31" t="s">
        <v>142</v>
      </c>
      <c r="CR99" s="31" t="s">
        <v>141</v>
      </c>
      <c r="CS99" s="31" t="s">
        <v>141</v>
      </c>
      <c r="CU99" s="31" t="s">
        <v>152</v>
      </c>
    </row>
    <row r="100">
      <c r="A100" s="27">
        <v>98.0</v>
      </c>
      <c r="B100" s="28">
        <v>44304.0</v>
      </c>
      <c r="C100" s="29">
        <v>0.7847222222222222</v>
      </c>
      <c r="D100" s="29">
        <v>0.7847453703703704</v>
      </c>
      <c r="E100" s="30">
        <f t="shared" si="1"/>
        <v>0.00002314814815</v>
      </c>
      <c r="F100" s="31" t="b">
        <f t="shared" si="2"/>
        <v>0</v>
      </c>
      <c r="G100" s="31" t="s">
        <v>194</v>
      </c>
      <c r="H100" s="32" t="s">
        <v>195</v>
      </c>
      <c r="I100" s="31" t="s">
        <v>142</v>
      </c>
      <c r="J100" s="31" t="s">
        <v>141</v>
      </c>
      <c r="K100" s="31" t="s">
        <v>240</v>
      </c>
      <c r="L100" s="31" t="s">
        <v>141</v>
      </c>
      <c r="M100" s="31" t="s">
        <v>235</v>
      </c>
      <c r="N100" s="33">
        <v>6.0</v>
      </c>
      <c r="O100" s="31" t="s">
        <v>235</v>
      </c>
      <c r="P100" s="31" t="s">
        <v>274</v>
      </c>
      <c r="Q100" s="31" t="s">
        <v>197</v>
      </c>
      <c r="R100" s="31" t="s">
        <v>198</v>
      </c>
      <c r="S100" s="31" t="s">
        <v>198</v>
      </c>
      <c r="T100" s="31" t="s">
        <v>241</v>
      </c>
      <c r="U100" s="31" t="s">
        <v>242</v>
      </c>
      <c r="V100" s="31" t="s">
        <v>134</v>
      </c>
      <c r="W100" s="31" t="s">
        <v>135</v>
      </c>
      <c r="X100" s="54"/>
      <c r="Y100" s="54"/>
      <c r="Z100" s="35" t="b">
        <v>0</v>
      </c>
      <c r="AA100" s="42"/>
      <c r="AB100" s="42"/>
      <c r="AC100" s="37" t="s">
        <v>199</v>
      </c>
      <c r="AE100" s="31" t="s">
        <v>142</v>
      </c>
      <c r="AF100" s="31" t="s">
        <v>141</v>
      </c>
      <c r="AG100" s="31" t="s">
        <v>141</v>
      </c>
      <c r="AH100" s="31" t="s">
        <v>240</v>
      </c>
      <c r="AJ100" s="38"/>
      <c r="AN100" s="31" t="s">
        <v>241</v>
      </c>
      <c r="AO100" s="31" t="s">
        <v>242</v>
      </c>
      <c r="AP100" s="31" t="s">
        <v>134</v>
      </c>
      <c r="AQ100" s="31" t="s">
        <v>135</v>
      </c>
      <c r="AT100" s="35" t="b">
        <v>0</v>
      </c>
      <c r="AU100" s="36"/>
      <c r="AV100" s="36"/>
      <c r="AW100" s="31" t="s">
        <v>141</v>
      </c>
      <c r="AX100" s="31" t="s">
        <v>141</v>
      </c>
      <c r="AY100" s="39" t="str">
        <f t="shared" si="3"/>
        <v/>
      </c>
      <c r="AZ100" s="40" t="str">
        <f t="shared" si="4"/>
        <v/>
      </c>
      <c r="BA100" s="41" t="s">
        <v>141</v>
      </c>
      <c r="BB100" s="31" t="s">
        <v>141</v>
      </c>
      <c r="BC100" s="50" t="str">
        <f t="shared" si="5"/>
        <v>N/A</v>
      </c>
      <c r="BD100" s="43" t="str">
        <f t="shared" si="6"/>
        <v>N/A</v>
      </c>
      <c r="BE100" s="31" t="s">
        <v>142</v>
      </c>
      <c r="BF100" s="31"/>
      <c r="BG100" s="31" t="s">
        <v>142</v>
      </c>
      <c r="BI100" s="31" t="s">
        <v>141</v>
      </c>
      <c r="BJ100" s="48"/>
      <c r="BK100" s="31" t="s">
        <v>142</v>
      </c>
      <c r="BL100" s="31" t="s">
        <v>141</v>
      </c>
      <c r="BM100" s="31" t="s">
        <v>141</v>
      </c>
      <c r="BN100" s="31" t="s">
        <v>141</v>
      </c>
      <c r="BO100" s="31" t="s">
        <v>141</v>
      </c>
      <c r="BP100" s="31" t="s">
        <v>141</v>
      </c>
      <c r="BQ100" s="31" t="s">
        <v>141</v>
      </c>
      <c r="BR100" s="31" t="s">
        <v>141</v>
      </c>
      <c r="BS100" s="31" t="s">
        <v>141</v>
      </c>
      <c r="BT100" s="31" t="s">
        <v>141</v>
      </c>
      <c r="BU100" s="44">
        <v>0.0</v>
      </c>
      <c r="BV100" s="45"/>
      <c r="BW100" s="36" t="str">
        <f t="shared" si="7"/>
        <v/>
      </c>
      <c r="BY100" s="31" t="s">
        <v>141</v>
      </c>
      <c r="BZ100" s="32" t="s">
        <v>236</v>
      </c>
      <c r="CA100" s="49" t="s">
        <v>237</v>
      </c>
      <c r="CB100" s="32" t="s">
        <v>238</v>
      </c>
      <c r="CC100" s="37" t="s">
        <v>239</v>
      </c>
      <c r="CD100" s="31" t="s">
        <v>145</v>
      </c>
      <c r="CE100" s="31" t="s">
        <v>287</v>
      </c>
      <c r="CF100" s="31"/>
      <c r="CG100" s="31" t="s">
        <v>288</v>
      </c>
      <c r="CH100" s="31" t="s">
        <v>332</v>
      </c>
      <c r="CI100" s="31" t="s">
        <v>142</v>
      </c>
      <c r="CJ100" s="31" t="s">
        <v>142</v>
      </c>
      <c r="CK100" s="31" t="s">
        <v>142</v>
      </c>
      <c r="CL100" s="31" t="s">
        <v>142</v>
      </c>
      <c r="CM100" s="31" t="s">
        <v>141</v>
      </c>
      <c r="CN100" s="31" t="s">
        <v>151</v>
      </c>
      <c r="CO100" s="31" t="s">
        <v>151</v>
      </c>
      <c r="CP100" s="31" t="s">
        <v>142</v>
      </c>
      <c r="CQ100" s="31" t="s">
        <v>142</v>
      </c>
      <c r="CR100" s="31" t="s">
        <v>141</v>
      </c>
      <c r="CS100" s="31" t="s">
        <v>141</v>
      </c>
      <c r="CU100" s="31" t="s">
        <v>152</v>
      </c>
    </row>
    <row r="101">
      <c r="A101" s="27">
        <v>99.0</v>
      </c>
      <c r="B101" s="28">
        <v>44304.0</v>
      </c>
      <c r="C101" s="29">
        <v>0.7916666666666666</v>
      </c>
      <c r="D101" s="29">
        <v>0.7917013888888889</v>
      </c>
      <c r="E101" s="30">
        <f t="shared" si="1"/>
        <v>0.00003472222222</v>
      </c>
      <c r="F101" s="31" t="b">
        <f t="shared" si="2"/>
        <v>0</v>
      </c>
      <c r="G101" s="31" t="s">
        <v>194</v>
      </c>
      <c r="H101" s="32" t="s">
        <v>195</v>
      </c>
      <c r="I101" s="31" t="s">
        <v>142</v>
      </c>
      <c r="J101" s="31" t="s">
        <v>141</v>
      </c>
      <c r="K101" s="31" t="s">
        <v>240</v>
      </c>
      <c r="L101" s="31" t="s">
        <v>141</v>
      </c>
      <c r="M101" s="31" t="s">
        <v>235</v>
      </c>
      <c r="N101" s="33">
        <v>6.0</v>
      </c>
      <c r="O101" s="31" t="s">
        <v>235</v>
      </c>
      <c r="P101" s="31" t="s">
        <v>274</v>
      </c>
      <c r="Q101" s="31" t="s">
        <v>197</v>
      </c>
      <c r="R101" s="31" t="s">
        <v>198</v>
      </c>
      <c r="S101" s="31" t="s">
        <v>198</v>
      </c>
      <c r="T101" s="31" t="s">
        <v>241</v>
      </c>
      <c r="U101" s="31" t="s">
        <v>242</v>
      </c>
      <c r="V101" s="31" t="s">
        <v>134</v>
      </c>
      <c r="W101" s="31" t="s">
        <v>135</v>
      </c>
      <c r="X101" s="54"/>
      <c r="Y101" s="54"/>
      <c r="Z101" s="35" t="b">
        <v>0</v>
      </c>
      <c r="AA101" s="42"/>
      <c r="AB101" s="42"/>
      <c r="AC101" s="37" t="s">
        <v>199</v>
      </c>
      <c r="AE101" s="31" t="s">
        <v>142</v>
      </c>
      <c r="AF101" s="31" t="s">
        <v>141</v>
      </c>
      <c r="AG101" s="31" t="s">
        <v>141</v>
      </c>
      <c r="AH101" s="31" t="s">
        <v>240</v>
      </c>
      <c r="AJ101" s="38"/>
      <c r="AN101" s="31" t="s">
        <v>241</v>
      </c>
      <c r="AO101" s="31" t="s">
        <v>242</v>
      </c>
      <c r="AP101" s="31" t="s">
        <v>134</v>
      </c>
      <c r="AQ101" s="31" t="s">
        <v>135</v>
      </c>
      <c r="AT101" s="35" t="b">
        <v>0</v>
      </c>
      <c r="AU101" s="36"/>
      <c r="AV101" s="36"/>
      <c r="AW101" s="31" t="s">
        <v>141</v>
      </c>
      <c r="AX101" s="31" t="s">
        <v>141</v>
      </c>
      <c r="AY101" s="39" t="str">
        <f t="shared" si="3"/>
        <v/>
      </c>
      <c r="AZ101" s="40" t="str">
        <f t="shared" si="4"/>
        <v/>
      </c>
      <c r="BA101" s="41" t="s">
        <v>141</v>
      </c>
      <c r="BB101" s="31" t="s">
        <v>141</v>
      </c>
      <c r="BC101" s="50" t="str">
        <f t="shared" si="5"/>
        <v>N/A</v>
      </c>
      <c r="BD101" s="43" t="str">
        <f t="shared" si="6"/>
        <v>N/A</v>
      </c>
      <c r="BE101" s="31" t="s">
        <v>142</v>
      </c>
      <c r="BF101" s="31"/>
      <c r="BG101" s="31" t="s">
        <v>142</v>
      </c>
      <c r="BI101" s="31" t="s">
        <v>141</v>
      </c>
      <c r="BJ101" s="48"/>
      <c r="BK101" s="31" t="s">
        <v>142</v>
      </c>
      <c r="BL101" s="31" t="s">
        <v>141</v>
      </c>
      <c r="BM101" s="31" t="s">
        <v>141</v>
      </c>
      <c r="BN101" s="31" t="s">
        <v>141</v>
      </c>
      <c r="BO101" s="31" t="s">
        <v>141</v>
      </c>
      <c r="BP101" s="31" t="s">
        <v>141</v>
      </c>
      <c r="BQ101" s="31" t="s">
        <v>141</v>
      </c>
      <c r="BR101" s="31" t="s">
        <v>141</v>
      </c>
      <c r="BS101" s="31" t="s">
        <v>141</v>
      </c>
      <c r="BT101" s="31" t="s">
        <v>141</v>
      </c>
      <c r="BU101" s="44">
        <v>0.0</v>
      </c>
      <c r="BV101" s="45"/>
      <c r="BW101" s="36" t="str">
        <f t="shared" si="7"/>
        <v/>
      </c>
      <c r="BY101" s="31" t="s">
        <v>141</v>
      </c>
      <c r="BZ101" s="32" t="s">
        <v>236</v>
      </c>
      <c r="CA101" s="49" t="s">
        <v>237</v>
      </c>
      <c r="CB101" s="32" t="s">
        <v>238</v>
      </c>
      <c r="CC101" s="37" t="s">
        <v>239</v>
      </c>
      <c r="CD101" s="31" t="s">
        <v>145</v>
      </c>
      <c r="CE101" s="31" t="s">
        <v>287</v>
      </c>
      <c r="CF101" s="31"/>
      <c r="CG101" s="31" t="s">
        <v>288</v>
      </c>
      <c r="CH101" s="31" t="s">
        <v>332</v>
      </c>
      <c r="CI101" s="31" t="s">
        <v>142</v>
      </c>
      <c r="CJ101" s="31" t="s">
        <v>142</v>
      </c>
      <c r="CK101" s="31" t="s">
        <v>142</v>
      </c>
      <c r="CL101" s="31" t="s">
        <v>142</v>
      </c>
      <c r="CM101" s="31" t="s">
        <v>141</v>
      </c>
      <c r="CN101" s="31" t="s">
        <v>151</v>
      </c>
      <c r="CO101" s="31" t="s">
        <v>151</v>
      </c>
      <c r="CP101" s="31" t="s">
        <v>142</v>
      </c>
      <c r="CQ101" s="31" t="s">
        <v>142</v>
      </c>
      <c r="CR101" s="31" t="s">
        <v>141</v>
      </c>
      <c r="CS101" s="31" t="s">
        <v>141</v>
      </c>
      <c r="CU101" s="31" t="s">
        <v>152</v>
      </c>
    </row>
    <row r="102">
      <c r="A102" s="27">
        <v>100.0</v>
      </c>
      <c r="B102" s="28">
        <v>44304.0</v>
      </c>
      <c r="C102" s="29">
        <v>0.7986111111111112</v>
      </c>
      <c r="D102" s="29">
        <v>0.7986458333333334</v>
      </c>
      <c r="E102" s="30">
        <f t="shared" si="1"/>
        <v>0.00003472222222</v>
      </c>
      <c r="F102" s="31" t="b">
        <f t="shared" si="2"/>
        <v>0</v>
      </c>
      <c r="G102" s="31" t="s">
        <v>194</v>
      </c>
      <c r="H102" s="32" t="s">
        <v>195</v>
      </c>
      <c r="I102" s="31" t="s">
        <v>142</v>
      </c>
      <c r="J102" s="31" t="s">
        <v>141</v>
      </c>
      <c r="K102" s="31" t="s">
        <v>240</v>
      </c>
      <c r="L102" s="31" t="s">
        <v>141</v>
      </c>
      <c r="M102" s="31" t="s">
        <v>235</v>
      </c>
      <c r="N102" s="33">
        <v>6.0</v>
      </c>
      <c r="O102" s="31" t="s">
        <v>235</v>
      </c>
      <c r="P102" s="31" t="s">
        <v>274</v>
      </c>
      <c r="Q102" s="31" t="s">
        <v>197</v>
      </c>
      <c r="R102" s="31" t="s">
        <v>198</v>
      </c>
      <c r="S102" s="31" t="s">
        <v>198</v>
      </c>
      <c r="T102" s="31" t="s">
        <v>241</v>
      </c>
      <c r="U102" s="31" t="s">
        <v>242</v>
      </c>
      <c r="V102" s="31" t="s">
        <v>134</v>
      </c>
      <c r="W102" s="31" t="s">
        <v>135</v>
      </c>
      <c r="X102" s="54"/>
      <c r="Y102" s="54"/>
      <c r="Z102" s="35" t="b">
        <v>0</v>
      </c>
      <c r="AA102" s="42"/>
      <c r="AB102" s="42"/>
      <c r="AC102" s="37" t="s">
        <v>199</v>
      </c>
      <c r="AE102" s="31" t="s">
        <v>142</v>
      </c>
      <c r="AF102" s="31" t="s">
        <v>141</v>
      </c>
      <c r="AG102" s="31" t="s">
        <v>141</v>
      </c>
      <c r="AH102" s="31" t="s">
        <v>240</v>
      </c>
      <c r="AJ102" s="38"/>
      <c r="AN102" s="31" t="s">
        <v>241</v>
      </c>
      <c r="AO102" s="31" t="s">
        <v>242</v>
      </c>
      <c r="AP102" s="31" t="s">
        <v>134</v>
      </c>
      <c r="AQ102" s="31" t="s">
        <v>135</v>
      </c>
      <c r="AT102" s="35" t="b">
        <v>0</v>
      </c>
      <c r="AU102" s="36"/>
      <c r="AV102" s="36"/>
      <c r="AW102" s="31" t="s">
        <v>141</v>
      </c>
      <c r="AX102" s="31" t="s">
        <v>141</v>
      </c>
      <c r="AY102" s="39" t="str">
        <f t="shared" si="3"/>
        <v/>
      </c>
      <c r="AZ102" s="40" t="str">
        <f t="shared" si="4"/>
        <v/>
      </c>
      <c r="BA102" s="41" t="s">
        <v>141</v>
      </c>
      <c r="BB102" s="31" t="s">
        <v>141</v>
      </c>
      <c r="BC102" s="50" t="str">
        <f t="shared" si="5"/>
        <v>N/A</v>
      </c>
      <c r="BD102" s="43" t="str">
        <f t="shared" si="6"/>
        <v>N/A</v>
      </c>
      <c r="BE102" s="31" t="s">
        <v>142</v>
      </c>
      <c r="BF102" s="31"/>
      <c r="BG102" s="31" t="s">
        <v>142</v>
      </c>
      <c r="BI102" s="31" t="s">
        <v>141</v>
      </c>
      <c r="BJ102" s="48"/>
      <c r="BK102" s="31" t="s">
        <v>142</v>
      </c>
      <c r="BL102" s="31" t="s">
        <v>141</v>
      </c>
      <c r="BM102" s="31" t="s">
        <v>141</v>
      </c>
      <c r="BN102" s="31" t="s">
        <v>141</v>
      </c>
      <c r="BO102" s="31" t="s">
        <v>141</v>
      </c>
      <c r="BP102" s="31" t="s">
        <v>141</v>
      </c>
      <c r="BQ102" s="31" t="s">
        <v>141</v>
      </c>
      <c r="BR102" s="31" t="s">
        <v>141</v>
      </c>
      <c r="BS102" s="31" t="s">
        <v>141</v>
      </c>
      <c r="BT102" s="31" t="s">
        <v>141</v>
      </c>
      <c r="BU102" s="44">
        <v>0.0</v>
      </c>
      <c r="BV102" s="45"/>
      <c r="BW102" s="36" t="str">
        <f t="shared" si="7"/>
        <v/>
      </c>
      <c r="BY102" s="31" t="s">
        <v>141</v>
      </c>
      <c r="BZ102" s="32" t="s">
        <v>236</v>
      </c>
      <c r="CA102" s="49" t="s">
        <v>237</v>
      </c>
      <c r="CB102" s="32" t="s">
        <v>238</v>
      </c>
      <c r="CC102" s="37" t="s">
        <v>239</v>
      </c>
      <c r="CD102" s="31" t="s">
        <v>145</v>
      </c>
      <c r="CE102" s="31" t="s">
        <v>287</v>
      </c>
      <c r="CF102" s="31"/>
      <c r="CG102" s="31" t="s">
        <v>288</v>
      </c>
      <c r="CH102" s="31" t="s">
        <v>332</v>
      </c>
      <c r="CI102" s="31" t="s">
        <v>142</v>
      </c>
      <c r="CJ102" s="31" t="s">
        <v>142</v>
      </c>
      <c r="CK102" s="31" t="s">
        <v>142</v>
      </c>
      <c r="CL102" s="31" t="s">
        <v>142</v>
      </c>
      <c r="CM102" s="31" t="s">
        <v>141</v>
      </c>
      <c r="CN102" s="31" t="s">
        <v>151</v>
      </c>
      <c r="CO102" s="31" t="s">
        <v>151</v>
      </c>
      <c r="CP102" s="31" t="s">
        <v>142</v>
      </c>
      <c r="CQ102" s="31" t="s">
        <v>142</v>
      </c>
      <c r="CR102" s="31" t="s">
        <v>141</v>
      </c>
      <c r="CS102" s="31" t="s">
        <v>141</v>
      </c>
      <c r="CU102" s="31" t="s">
        <v>152</v>
      </c>
    </row>
    <row r="103">
      <c r="A103" s="27">
        <v>101.0</v>
      </c>
      <c r="B103" s="28">
        <v>44306.0</v>
      </c>
      <c r="C103" s="29">
        <v>0.7083333333333334</v>
      </c>
      <c r="D103" s="29">
        <v>0.7083796296296296</v>
      </c>
      <c r="E103" s="30">
        <f t="shared" si="1"/>
        <v>0.0000462962963</v>
      </c>
      <c r="F103" s="31" t="b">
        <f t="shared" si="2"/>
        <v>0</v>
      </c>
      <c r="G103" s="31" t="s">
        <v>194</v>
      </c>
      <c r="H103" s="32" t="s">
        <v>195</v>
      </c>
      <c r="I103" s="31" t="s">
        <v>142</v>
      </c>
      <c r="J103" s="31" t="s">
        <v>141</v>
      </c>
      <c r="K103" s="31" t="s">
        <v>333</v>
      </c>
      <c r="L103" s="31" t="s">
        <v>141</v>
      </c>
      <c r="M103" s="31" t="s">
        <v>235</v>
      </c>
      <c r="N103" s="33">
        <v>8.0</v>
      </c>
      <c r="O103" s="31" t="s">
        <v>235</v>
      </c>
      <c r="Q103" s="31" t="s">
        <v>197</v>
      </c>
      <c r="R103" s="31" t="s">
        <v>167</v>
      </c>
      <c r="S103" s="31" t="s">
        <v>168</v>
      </c>
      <c r="T103" s="31" t="s">
        <v>334</v>
      </c>
      <c r="U103" s="31" t="s">
        <v>242</v>
      </c>
      <c r="V103" s="31" t="s">
        <v>134</v>
      </c>
      <c r="W103" s="31" t="s">
        <v>135</v>
      </c>
      <c r="X103" s="54"/>
      <c r="Y103" s="54"/>
      <c r="Z103" s="35" t="b">
        <v>0</v>
      </c>
      <c r="AA103" s="42"/>
      <c r="AB103" s="42"/>
      <c r="AC103" s="37" t="s">
        <v>199</v>
      </c>
      <c r="AE103" s="31" t="s">
        <v>142</v>
      </c>
      <c r="AF103" s="31" t="s">
        <v>141</v>
      </c>
      <c r="AG103" s="31" t="s">
        <v>141</v>
      </c>
      <c r="AH103" s="31" t="s">
        <v>333</v>
      </c>
      <c r="AI103" s="31" t="s">
        <v>235</v>
      </c>
      <c r="AJ103" s="38">
        <v>8.0</v>
      </c>
      <c r="AK103" s="31" t="s">
        <v>235</v>
      </c>
      <c r="AM103" s="31" t="s">
        <v>335</v>
      </c>
      <c r="AN103" s="31" t="s">
        <v>334</v>
      </c>
      <c r="AO103" s="31" t="s">
        <v>242</v>
      </c>
      <c r="AP103" s="31" t="s">
        <v>134</v>
      </c>
      <c r="AQ103" s="31" t="s">
        <v>135</v>
      </c>
      <c r="AT103" s="35" t="b">
        <v>0</v>
      </c>
      <c r="AU103" s="36"/>
      <c r="AV103" s="36"/>
      <c r="AW103" s="31" t="s">
        <v>141</v>
      </c>
      <c r="AX103" s="31" t="s">
        <v>141</v>
      </c>
      <c r="AY103" s="39" t="str">
        <f t="shared" si="3"/>
        <v/>
      </c>
      <c r="AZ103" s="40" t="str">
        <f t="shared" si="4"/>
        <v/>
      </c>
      <c r="BA103" s="41" t="s">
        <v>141</v>
      </c>
      <c r="BB103" s="31" t="s">
        <v>141</v>
      </c>
      <c r="BC103" s="50" t="str">
        <f t="shared" si="5"/>
        <v>N/A</v>
      </c>
      <c r="BD103" s="43" t="str">
        <f t="shared" si="6"/>
        <v>N/A</v>
      </c>
      <c r="BE103" s="31" t="s">
        <v>142</v>
      </c>
      <c r="BF103" s="31"/>
      <c r="BG103" s="31" t="s">
        <v>142</v>
      </c>
      <c r="BI103" s="31" t="s">
        <v>141</v>
      </c>
      <c r="BJ103" s="48"/>
      <c r="BK103" s="31" t="s">
        <v>142</v>
      </c>
      <c r="BL103" s="31" t="s">
        <v>141</v>
      </c>
      <c r="BM103" s="31" t="s">
        <v>141</v>
      </c>
      <c r="BN103" s="31" t="s">
        <v>141</v>
      </c>
      <c r="BO103" s="31" t="s">
        <v>141</v>
      </c>
      <c r="BP103" s="31" t="s">
        <v>141</v>
      </c>
      <c r="BQ103" s="31" t="s">
        <v>141</v>
      </c>
      <c r="BR103" s="31" t="s">
        <v>141</v>
      </c>
      <c r="BS103" s="31" t="s">
        <v>141</v>
      </c>
      <c r="BT103" s="31" t="s">
        <v>141</v>
      </c>
      <c r="BU103" s="44">
        <v>0.0</v>
      </c>
      <c r="BV103" s="45"/>
      <c r="BW103" s="36" t="str">
        <f t="shared" si="7"/>
        <v/>
      </c>
      <c r="BY103" s="31" t="s">
        <v>141</v>
      </c>
      <c r="BZ103" s="32" t="s">
        <v>236</v>
      </c>
      <c r="CA103" s="49" t="s">
        <v>237</v>
      </c>
      <c r="CB103" s="32" t="s">
        <v>238</v>
      </c>
      <c r="CC103" s="37" t="s">
        <v>239</v>
      </c>
      <c r="CD103" s="31" t="s">
        <v>145</v>
      </c>
      <c r="CE103" s="31" t="s">
        <v>287</v>
      </c>
      <c r="CF103" s="31"/>
      <c r="CG103" s="31" t="s">
        <v>288</v>
      </c>
      <c r="CH103" s="31" t="s">
        <v>332</v>
      </c>
      <c r="CI103" s="31" t="s">
        <v>142</v>
      </c>
      <c r="CJ103" s="31" t="s">
        <v>142</v>
      </c>
      <c r="CK103" s="31" t="s">
        <v>142</v>
      </c>
      <c r="CL103" s="31" t="s">
        <v>142</v>
      </c>
      <c r="CM103" s="31" t="s">
        <v>141</v>
      </c>
      <c r="CN103" s="31" t="s">
        <v>151</v>
      </c>
      <c r="CO103" s="31" t="s">
        <v>151</v>
      </c>
      <c r="CP103" s="31" t="s">
        <v>142</v>
      </c>
      <c r="CQ103" s="31" t="s">
        <v>142</v>
      </c>
      <c r="CR103" s="31" t="s">
        <v>141</v>
      </c>
      <c r="CS103" s="31" t="s">
        <v>141</v>
      </c>
      <c r="CU103" s="31" t="s">
        <v>152</v>
      </c>
    </row>
    <row r="104">
      <c r="A104" s="27">
        <v>102.0</v>
      </c>
      <c r="B104" s="28">
        <v>44306.0</v>
      </c>
      <c r="C104" s="29">
        <v>0.7222222222222222</v>
      </c>
      <c r="D104" s="29">
        <v>0.7222800925925926</v>
      </c>
      <c r="E104" s="30">
        <f t="shared" si="1"/>
        <v>0.00005787037037</v>
      </c>
      <c r="F104" s="31" t="b">
        <f t="shared" si="2"/>
        <v>0</v>
      </c>
      <c r="G104" s="31" t="s">
        <v>194</v>
      </c>
      <c r="H104" s="32" t="s">
        <v>195</v>
      </c>
      <c r="I104" s="31" t="s">
        <v>142</v>
      </c>
      <c r="J104" s="31" t="s">
        <v>141</v>
      </c>
      <c r="K104" s="31" t="s">
        <v>333</v>
      </c>
      <c r="L104" s="31" t="s">
        <v>141</v>
      </c>
      <c r="M104" s="31" t="s">
        <v>235</v>
      </c>
      <c r="N104" s="33">
        <v>8.0</v>
      </c>
      <c r="O104" s="31" t="s">
        <v>235</v>
      </c>
      <c r="Q104" s="31" t="s">
        <v>197</v>
      </c>
      <c r="R104" s="31" t="s">
        <v>167</v>
      </c>
      <c r="S104" s="31" t="s">
        <v>168</v>
      </c>
      <c r="T104" s="31" t="s">
        <v>334</v>
      </c>
      <c r="U104" s="31" t="s">
        <v>242</v>
      </c>
      <c r="V104" s="31" t="s">
        <v>134</v>
      </c>
      <c r="W104" s="31" t="s">
        <v>135</v>
      </c>
      <c r="X104" s="54"/>
      <c r="Y104" s="54"/>
      <c r="Z104" s="35" t="b">
        <v>0</v>
      </c>
      <c r="AA104" s="42"/>
      <c r="AB104" s="42"/>
      <c r="AC104" s="37" t="s">
        <v>199</v>
      </c>
      <c r="AE104" s="31" t="s">
        <v>142</v>
      </c>
      <c r="AF104" s="31" t="s">
        <v>141</v>
      </c>
      <c r="AG104" s="31" t="s">
        <v>141</v>
      </c>
      <c r="AH104" s="31" t="s">
        <v>333</v>
      </c>
      <c r="AI104" s="31" t="s">
        <v>235</v>
      </c>
      <c r="AJ104" s="38">
        <v>8.0</v>
      </c>
      <c r="AK104" s="31" t="s">
        <v>235</v>
      </c>
      <c r="AM104" s="31" t="s">
        <v>335</v>
      </c>
      <c r="AN104" s="31" t="s">
        <v>334</v>
      </c>
      <c r="AO104" s="31" t="s">
        <v>242</v>
      </c>
      <c r="AP104" s="31" t="s">
        <v>134</v>
      </c>
      <c r="AQ104" s="31" t="s">
        <v>135</v>
      </c>
      <c r="AT104" s="35" t="b">
        <v>0</v>
      </c>
      <c r="AU104" s="36"/>
      <c r="AV104" s="36"/>
      <c r="AW104" s="31" t="s">
        <v>141</v>
      </c>
      <c r="AX104" s="31" t="s">
        <v>141</v>
      </c>
      <c r="AY104" s="39" t="str">
        <f t="shared" si="3"/>
        <v/>
      </c>
      <c r="AZ104" s="40" t="str">
        <f t="shared" si="4"/>
        <v/>
      </c>
      <c r="BA104" s="41" t="s">
        <v>141</v>
      </c>
      <c r="BB104" s="31" t="s">
        <v>141</v>
      </c>
      <c r="BC104" s="50" t="str">
        <f t="shared" si="5"/>
        <v>N/A</v>
      </c>
      <c r="BD104" s="43" t="str">
        <f t="shared" si="6"/>
        <v>N/A</v>
      </c>
      <c r="BE104" s="31" t="s">
        <v>142</v>
      </c>
      <c r="BF104" s="31"/>
      <c r="BG104" s="31" t="s">
        <v>142</v>
      </c>
      <c r="BI104" s="31" t="s">
        <v>141</v>
      </c>
      <c r="BJ104" s="48"/>
      <c r="BK104" s="31" t="s">
        <v>142</v>
      </c>
      <c r="BL104" s="31" t="s">
        <v>141</v>
      </c>
      <c r="BM104" s="31" t="s">
        <v>141</v>
      </c>
      <c r="BN104" s="31" t="s">
        <v>141</v>
      </c>
      <c r="BO104" s="31" t="s">
        <v>141</v>
      </c>
      <c r="BP104" s="31" t="s">
        <v>141</v>
      </c>
      <c r="BQ104" s="31" t="s">
        <v>141</v>
      </c>
      <c r="BR104" s="31" t="s">
        <v>141</v>
      </c>
      <c r="BS104" s="31" t="s">
        <v>141</v>
      </c>
      <c r="BT104" s="31" t="s">
        <v>141</v>
      </c>
      <c r="BU104" s="44">
        <v>0.0</v>
      </c>
      <c r="BV104" s="45"/>
      <c r="BW104" s="36" t="str">
        <f t="shared" si="7"/>
        <v/>
      </c>
      <c r="BY104" s="31" t="s">
        <v>141</v>
      </c>
      <c r="BZ104" s="32" t="s">
        <v>236</v>
      </c>
      <c r="CA104" s="49" t="s">
        <v>237</v>
      </c>
      <c r="CB104" s="32" t="s">
        <v>238</v>
      </c>
      <c r="CC104" s="37" t="s">
        <v>239</v>
      </c>
      <c r="CD104" s="31" t="s">
        <v>145</v>
      </c>
      <c r="CE104" s="31" t="s">
        <v>287</v>
      </c>
      <c r="CF104" s="31"/>
      <c r="CG104" s="31" t="s">
        <v>288</v>
      </c>
      <c r="CH104" s="31" t="s">
        <v>332</v>
      </c>
      <c r="CI104" s="31" t="s">
        <v>142</v>
      </c>
      <c r="CJ104" s="31" t="s">
        <v>142</v>
      </c>
      <c r="CK104" s="31" t="s">
        <v>142</v>
      </c>
      <c r="CL104" s="31" t="s">
        <v>142</v>
      </c>
      <c r="CM104" s="31" t="s">
        <v>141</v>
      </c>
      <c r="CN104" s="31" t="s">
        <v>151</v>
      </c>
      <c r="CO104" s="31" t="s">
        <v>151</v>
      </c>
      <c r="CP104" s="31" t="s">
        <v>142</v>
      </c>
      <c r="CQ104" s="31" t="s">
        <v>142</v>
      </c>
      <c r="CR104" s="31" t="s">
        <v>141</v>
      </c>
      <c r="CS104" s="31" t="s">
        <v>141</v>
      </c>
      <c r="CU104" s="31" t="s">
        <v>152</v>
      </c>
    </row>
    <row r="105">
      <c r="A105" s="27">
        <v>103.0</v>
      </c>
      <c r="B105" s="28">
        <v>44306.0</v>
      </c>
      <c r="C105" s="29">
        <v>0.7361111111111112</v>
      </c>
      <c r="D105" s="29">
        <v>0.7361574074074074</v>
      </c>
      <c r="E105" s="30">
        <f t="shared" si="1"/>
        <v>0.0000462962963</v>
      </c>
      <c r="F105" s="31" t="b">
        <f t="shared" si="2"/>
        <v>0</v>
      </c>
      <c r="G105" s="31" t="s">
        <v>194</v>
      </c>
      <c r="H105" s="32" t="s">
        <v>195</v>
      </c>
      <c r="I105" s="31" t="s">
        <v>142</v>
      </c>
      <c r="J105" s="31" t="s">
        <v>141</v>
      </c>
      <c r="K105" s="31" t="s">
        <v>333</v>
      </c>
      <c r="L105" s="31" t="s">
        <v>141</v>
      </c>
      <c r="M105" s="31" t="s">
        <v>235</v>
      </c>
      <c r="N105" s="33">
        <v>8.0</v>
      </c>
      <c r="O105" s="31" t="s">
        <v>235</v>
      </c>
      <c r="Q105" s="31" t="s">
        <v>197</v>
      </c>
      <c r="R105" s="31" t="s">
        <v>167</v>
      </c>
      <c r="S105" s="31" t="s">
        <v>168</v>
      </c>
      <c r="T105" s="31" t="s">
        <v>334</v>
      </c>
      <c r="U105" s="31" t="s">
        <v>242</v>
      </c>
      <c r="V105" s="31" t="s">
        <v>134</v>
      </c>
      <c r="W105" s="31" t="s">
        <v>135</v>
      </c>
      <c r="X105" s="54"/>
      <c r="Y105" s="54"/>
      <c r="Z105" s="35" t="b">
        <v>0</v>
      </c>
      <c r="AA105" s="42"/>
      <c r="AB105" s="42"/>
      <c r="AC105" s="37" t="s">
        <v>199</v>
      </c>
      <c r="AE105" s="31" t="s">
        <v>142</v>
      </c>
      <c r="AF105" s="31" t="s">
        <v>141</v>
      </c>
      <c r="AG105" s="31" t="s">
        <v>141</v>
      </c>
      <c r="AH105" s="31" t="s">
        <v>333</v>
      </c>
      <c r="AI105" s="31" t="s">
        <v>235</v>
      </c>
      <c r="AJ105" s="38">
        <v>8.0</v>
      </c>
      <c r="AK105" s="31" t="s">
        <v>235</v>
      </c>
      <c r="AM105" s="31" t="s">
        <v>335</v>
      </c>
      <c r="AN105" s="31" t="s">
        <v>334</v>
      </c>
      <c r="AO105" s="31" t="s">
        <v>242</v>
      </c>
      <c r="AP105" s="31" t="s">
        <v>134</v>
      </c>
      <c r="AQ105" s="31" t="s">
        <v>135</v>
      </c>
      <c r="AT105" s="35" t="b">
        <v>0</v>
      </c>
      <c r="AU105" s="36"/>
      <c r="AV105" s="36"/>
      <c r="AW105" s="31" t="s">
        <v>141</v>
      </c>
      <c r="AX105" s="31" t="s">
        <v>141</v>
      </c>
      <c r="AY105" s="39" t="str">
        <f t="shared" si="3"/>
        <v/>
      </c>
      <c r="AZ105" s="40" t="str">
        <f t="shared" si="4"/>
        <v/>
      </c>
      <c r="BA105" s="41" t="s">
        <v>141</v>
      </c>
      <c r="BB105" s="31" t="s">
        <v>141</v>
      </c>
      <c r="BC105" s="50" t="str">
        <f t="shared" si="5"/>
        <v>N/A</v>
      </c>
      <c r="BD105" s="43" t="str">
        <f t="shared" si="6"/>
        <v>N/A</v>
      </c>
      <c r="BE105" s="31" t="s">
        <v>142</v>
      </c>
      <c r="BF105" s="31"/>
      <c r="BG105" s="31" t="s">
        <v>142</v>
      </c>
      <c r="BI105" s="31" t="s">
        <v>141</v>
      </c>
      <c r="BJ105" s="48"/>
      <c r="BK105" s="31" t="s">
        <v>142</v>
      </c>
      <c r="BL105" s="31" t="s">
        <v>141</v>
      </c>
      <c r="BM105" s="31" t="s">
        <v>141</v>
      </c>
      <c r="BN105" s="31" t="s">
        <v>141</v>
      </c>
      <c r="BO105" s="31" t="s">
        <v>141</v>
      </c>
      <c r="BP105" s="31" t="s">
        <v>141</v>
      </c>
      <c r="BQ105" s="31" t="s">
        <v>141</v>
      </c>
      <c r="BR105" s="31" t="s">
        <v>141</v>
      </c>
      <c r="BS105" s="31" t="s">
        <v>141</v>
      </c>
      <c r="BT105" s="31" t="s">
        <v>141</v>
      </c>
      <c r="BU105" s="44">
        <v>0.0</v>
      </c>
      <c r="BV105" s="45"/>
      <c r="BW105" s="36" t="str">
        <f t="shared" si="7"/>
        <v/>
      </c>
      <c r="BY105" s="31" t="s">
        <v>141</v>
      </c>
      <c r="BZ105" s="32" t="s">
        <v>236</v>
      </c>
      <c r="CA105" s="49" t="s">
        <v>237</v>
      </c>
      <c r="CB105" s="32" t="s">
        <v>238</v>
      </c>
      <c r="CC105" s="37" t="s">
        <v>239</v>
      </c>
      <c r="CD105" s="31" t="s">
        <v>145</v>
      </c>
      <c r="CE105" s="31" t="s">
        <v>287</v>
      </c>
      <c r="CF105" s="31"/>
      <c r="CG105" s="31" t="s">
        <v>288</v>
      </c>
      <c r="CH105" s="31" t="s">
        <v>332</v>
      </c>
      <c r="CI105" s="31" t="s">
        <v>142</v>
      </c>
      <c r="CJ105" s="31" t="s">
        <v>142</v>
      </c>
      <c r="CK105" s="31" t="s">
        <v>142</v>
      </c>
      <c r="CL105" s="31" t="s">
        <v>142</v>
      </c>
      <c r="CM105" s="31" t="s">
        <v>141</v>
      </c>
      <c r="CN105" s="31" t="s">
        <v>151</v>
      </c>
      <c r="CO105" s="31" t="s">
        <v>151</v>
      </c>
      <c r="CP105" s="31" t="s">
        <v>142</v>
      </c>
      <c r="CQ105" s="31" t="s">
        <v>142</v>
      </c>
      <c r="CR105" s="31" t="s">
        <v>141</v>
      </c>
      <c r="CS105" s="31" t="s">
        <v>141</v>
      </c>
      <c r="CU105" s="31" t="s">
        <v>152</v>
      </c>
    </row>
    <row r="106">
      <c r="A106" s="27">
        <v>104.0</v>
      </c>
      <c r="B106" s="28">
        <v>44306.0</v>
      </c>
      <c r="C106" s="29">
        <v>0.75</v>
      </c>
      <c r="D106" s="29">
        <v>0.7500694444444445</v>
      </c>
      <c r="E106" s="30">
        <f t="shared" si="1"/>
        <v>0.00006944444444</v>
      </c>
      <c r="F106" s="31" t="b">
        <f t="shared" si="2"/>
        <v>0</v>
      </c>
      <c r="G106" s="31" t="s">
        <v>194</v>
      </c>
      <c r="H106" s="32" t="s">
        <v>195</v>
      </c>
      <c r="I106" s="31" t="s">
        <v>142</v>
      </c>
      <c r="J106" s="31" t="s">
        <v>141</v>
      </c>
      <c r="K106" s="31" t="s">
        <v>333</v>
      </c>
      <c r="L106" s="31" t="s">
        <v>141</v>
      </c>
      <c r="M106" s="31" t="s">
        <v>235</v>
      </c>
      <c r="N106" s="33">
        <v>8.0</v>
      </c>
      <c r="O106" s="31" t="s">
        <v>235</v>
      </c>
      <c r="Q106" s="31" t="s">
        <v>197</v>
      </c>
      <c r="R106" s="31" t="s">
        <v>167</v>
      </c>
      <c r="S106" s="31" t="s">
        <v>168</v>
      </c>
      <c r="T106" s="31" t="s">
        <v>334</v>
      </c>
      <c r="U106" s="31" t="s">
        <v>242</v>
      </c>
      <c r="V106" s="31" t="s">
        <v>134</v>
      </c>
      <c r="W106" s="31" t="s">
        <v>135</v>
      </c>
      <c r="X106" s="54"/>
      <c r="Y106" s="54"/>
      <c r="Z106" s="35" t="b">
        <v>0</v>
      </c>
      <c r="AA106" s="42"/>
      <c r="AB106" s="42"/>
      <c r="AC106" s="37" t="s">
        <v>199</v>
      </c>
      <c r="AE106" s="31" t="s">
        <v>142</v>
      </c>
      <c r="AF106" s="31" t="s">
        <v>141</v>
      </c>
      <c r="AG106" s="31" t="s">
        <v>141</v>
      </c>
      <c r="AH106" s="31" t="s">
        <v>333</v>
      </c>
      <c r="AI106" s="31" t="s">
        <v>235</v>
      </c>
      <c r="AJ106" s="38">
        <v>8.0</v>
      </c>
      <c r="AK106" s="31" t="s">
        <v>235</v>
      </c>
      <c r="AM106" s="31" t="s">
        <v>335</v>
      </c>
      <c r="AN106" s="31" t="s">
        <v>334</v>
      </c>
      <c r="AO106" s="31" t="s">
        <v>242</v>
      </c>
      <c r="AP106" s="31" t="s">
        <v>134</v>
      </c>
      <c r="AQ106" s="31" t="s">
        <v>135</v>
      </c>
      <c r="AT106" s="35" t="b">
        <v>0</v>
      </c>
      <c r="AU106" s="36"/>
      <c r="AV106" s="36"/>
      <c r="AW106" s="31" t="s">
        <v>141</v>
      </c>
      <c r="AX106" s="31" t="s">
        <v>141</v>
      </c>
      <c r="AY106" s="39" t="str">
        <f t="shared" si="3"/>
        <v/>
      </c>
      <c r="AZ106" s="40" t="str">
        <f t="shared" si="4"/>
        <v/>
      </c>
      <c r="BA106" s="41" t="s">
        <v>141</v>
      </c>
      <c r="BB106" s="31" t="s">
        <v>141</v>
      </c>
      <c r="BC106" s="50" t="str">
        <f t="shared" si="5"/>
        <v>N/A</v>
      </c>
      <c r="BD106" s="43" t="str">
        <f t="shared" si="6"/>
        <v>N/A</v>
      </c>
      <c r="BE106" s="31" t="s">
        <v>142</v>
      </c>
      <c r="BF106" s="31"/>
      <c r="BG106" s="31" t="s">
        <v>142</v>
      </c>
      <c r="BI106" s="31" t="s">
        <v>141</v>
      </c>
      <c r="BJ106" s="48"/>
      <c r="BK106" s="31" t="s">
        <v>142</v>
      </c>
      <c r="BL106" s="31" t="s">
        <v>141</v>
      </c>
      <c r="BM106" s="31" t="s">
        <v>141</v>
      </c>
      <c r="BN106" s="31" t="s">
        <v>141</v>
      </c>
      <c r="BO106" s="31" t="s">
        <v>141</v>
      </c>
      <c r="BP106" s="31" t="s">
        <v>141</v>
      </c>
      <c r="BQ106" s="31" t="s">
        <v>141</v>
      </c>
      <c r="BR106" s="31" t="s">
        <v>141</v>
      </c>
      <c r="BS106" s="31" t="s">
        <v>141</v>
      </c>
      <c r="BT106" s="31" t="s">
        <v>141</v>
      </c>
      <c r="BU106" s="44">
        <v>0.0</v>
      </c>
      <c r="BV106" s="45"/>
      <c r="BW106" s="36" t="str">
        <f t="shared" si="7"/>
        <v/>
      </c>
      <c r="BY106" s="31" t="s">
        <v>141</v>
      </c>
      <c r="BZ106" s="32" t="s">
        <v>236</v>
      </c>
      <c r="CA106" s="49" t="s">
        <v>237</v>
      </c>
      <c r="CB106" s="32" t="s">
        <v>238</v>
      </c>
      <c r="CC106" s="37" t="s">
        <v>239</v>
      </c>
      <c r="CD106" s="31" t="s">
        <v>145</v>
      </c>
      <c r="CE106" s="31" t="s">
        <v>287</v>
      </c>
      <c r="CF106" s="31"/>
      <c r="CG106" s="31" t="s">
        <v>288</v>
      </c>
      <c r="CH106" s="31" t="s">
        <v>332</v>
      </c>
      <c r="CI106" s="31" t="s">
        <v>142</v>
      </c>
      <c r="CJ106" s="31" t="s">
        <v>142</v>
      </c>
      <c r="CK106" s="31" t="s">
        <v>142</v>
      </c>
      <c r="CL106" s="31" t="s">
        <v>142</v>
      </c>
      <c r="CM106" s="31" t="s">
        <v>141</v>
      </c>
      <c r="CN106" s="31" t="s">
        <v>151</v>
      </c>
      <c r="CO106" s="31" t="s">
        <v>151</v>
      </c>
      <c r="CP106" s="31" t="s">
        <v>142</v>
      </c>
      <c r="CQ106" s="31" t="s">
        <v>142</v>
      </c>
      <c r="CR106" s="31" t="s">
        <v>141</v>
      </c>
      <c r="CS106" s="31" t="s">
        <v>141</v>
      </c>
      <c r="CU106" s="31" t="s">
        <v>152</v>
      </c>
    </row>
    <row r="107">
      <c r="A107" s="27">
        <v>105.0</v>
      </c>
      <c r="B107" s="28">
        <v>44306.0</v>
      </c>
      <c r="C107" s="29">
        <v>0.7638888888888888</v>
      </c>
      <c r="D107" s="29">
        <v>0.7639467592592593</v>
      </c>
      <c r="E107" s="30">
        <f t="shared" si="1"/>
        <v>0.00005787037037</v>
      </c>
      <c r="F107" s="31" t="b">
        <f t="shared" si="2"/>
        <v>0</v>
      </c>
      <c r="G107" s="31" t="s">
        <v>194</v>
      </c>
      <c r="H107" s="32" t="s">
        <v>195</v>
      </c>
      <c r="I107" s="31" t="s">
        <v>142</v>
      </c>
      <c r="J107" s="31" t="s">
        <v>141</v>
      </c>
      <c r="K107" s="31" t="s">
        <v>333</v>
      </c>
      <c r="L107" s="31" t="s">
        <v>141</v>
      </c>
      <c r="M107" s="31" t="s">
        <v>235</v>
      </c>
      <c r="N107" s="33">
        <v>8.0</v>
      </c>
      <c r="O107" s="31" t="s">
        <v>235</v>
      </c>
      <c r="Q107" s="31" t="s">
        <v>197</v>
      </c>
      <c r="R107" s="31" t="s">
        <v>167</v>
      </c>
      <c r="S107" s="31" t="s">
        <v>168</v>
      </c>
      <c r="T107" s="31" t="s">
        <v>334</v>
      </c>
      <c r="U107" s="31" t="s">
        <v>242</v>
      </c>
      <c r="V107" s="31" t="s">
        <v>134</v>
      </c>
      <c r="W107" s="31" t="s">
        <v>135</v>
      </c>
      <c r="X107" s="54"/>
      <c r="Y107" s="54"/>
      <c r="Z107" s="35" t="b">
        <v>0</v>
      </c>
      <c r="AA107" s="42"/>
      <c r="AB107" s="42"/>
      <c r="AC107" s="37" t="s">
        <v>199</v>
      </c>
      <c r="AE107" s="31" t="s">
        <v>142</v>
      </c>
      <c r="AF107" s="31" t="s">
        <v>141</v>
      </c>
      <c r="AG107" s="31" t="s">
        <v>141</v>
      </c>
      <c r="AH107" s="31" t="s">
        <v>333</v>
      </c>
      <c r="AI107" s="31" t="s">
        <v>235</v>
      </c>
      <c r="AJ107" s="38">
        <v>8.0</v>
      </c>
      <c r="AK107" s="31" t="s">
        <v>235</v>
      </c>
      <c r="AM107" s="31" t="s">
        <v>335</v>
      </c>
      <c r="AN107" s="31" t="s">
        <v>334</v>
      </c>
      <c r="AO107" s="31" t="s">
        <v>242</v>
      </c>
      <c r="AP107" s="31" t="s">
        <v>134</v>
      </c>
      <c r="AQ107" s="31" t="s">
        <v>135</v>
      </c>
      <c r="AT107" s="35" t="b">
        <v>0</v>
      </c>
      <c r="AU107" s="36"/>
      <c r="AV107" s="36"/>
      <c r="AW107" s="31" t="s">
        <v>141</v>
      </c>
      <c r="AX107" s="31" t="s">
        <v>141</v>
      </c>
      <c r="AY107" s="39" t="str">
        <f t="shared" si="3"/>
        <v/>
      </c>
      <c r="AZ107" s="40" t="str">
        <f t="shared" si="4"/>
        <v/>
      </c>
      <c r="BA107" s="41" t="s">
        <v>141</v>
      </c>
      <c r="BB107" s="31" t="s">
        <v>141</v>
      </c>
      <c r="BC107" s="50" t="str">
        <f t="shared" si="5"/>
        <v>N/A</v>
      </c>
      <c r="BD107" s="43" t="str">
        <f t="shared" si="6"/>
        <v>N/A</v>
      </c>
      <c r="BE107" s="31" t="s">
        <v>142</v>
      </c>
      <c r="BF107" s="31"/>
      <c r="BG107" s="31" t="s">
        <v>142</v>
      </c>
      <c r="BI107" s="31" t="s">
        <v>141</v>
      </c>
      <c r="BJ107" s="48"/>
      <c r="BK107" s="31" t="s">
        <v>142</v>
      </c>
      <c r="BL107" s="31" t="s">
        <v>141</v>
      </c>
      <c r="BM107" s="31" t="s">
        <v>141</v>
      </c>
      <c r="BN107" s="31" t="s">
        <v>141</v>
      </c>
      <c r="BO107" s="31" t="s">
        <v>141</v>
      </c>
      <c r="BP107" s="31" t="s">
        <v>141</v>
      </c>
      <c r="BQ107" s="31" t="s">
        <v>141</v>
      </c>
      <c r="BR107" s="31" t="s">
        <v>141</v>
      </c>
      <c r="BS107" s="31" t="s">
        <v>141</v>
      </c>
      <c r="BT107" s="31" t="s">
        <v>141</v>
      </c>
      <c r="BU107" s="44">
        <v>0.0</v>
      </c>
      <c r="BV107" s="45"/>
      <c r="BW107" s="36" t="str">
        <f t="shared" si="7"/>
        <v/>
      </c>
      <c r="BY107" s="31" t="s">
        <v>141</v>
      </c>
      <c r="BZ107" s="32" t="s">
        <v>236</v>
      </c>
      <c r="CA107" s="49" t="s">
        <v>237</v>
      </c>
      <c r="CB107" s="32" t="s">
        <v>238</v>
      </c>
      <c r="CC107" s="37" t="s">
        <v>239</v>
      </c>
      <c r="CD107" s="31" t="s">
        <v>145</v>
      </c>
      <c r="CE107" s="31" t="s">
        <v>287</v>
      </c>
      <c r="CF107" s="31"/>
      <c r="CG107" s="31" t="s">
        <v>288</v>
      </c>
      <c r="CH107" s="31" t="s">
        <v>332</v>
      </c>
      <c r="CI107" s="31" t="s">
        <v>142</v>
      </c>
      <c r="CJ107" s="31" t="s">
        <v>142</v>
      </c>
      <c r="CK107" s="31" t="s">
        <v>142</v>
      </c>
      <c r="CL107" s="31" t="s">
        <v>142</v>
      </c>
      <c r="CM107" s="31" t="s">
        <v>141</v>
      </c>
      <c r="CN107" s="31" t="s">
        <v>151</v>
      </c>
      <c r="CO107" s="31" t="s">
        <v>151</v>
      </c>
      <c r="CP107" s="31" t="s">
        <v>142</v>
      </c>
      <c r="CQ107" s="31" t="s">
        <v>142</v>
      </c>
      <c r="CR107" s="31" t="s">
        <v>141</v>
      </c>
      <c r="CS107" s="31" t="s">
        <v>141</v>
      </c>
      <c r="CU107" s="31" t="s">
        <v>152</v>
      </c>
    </row>
    <row r="108">
      <c r="A108" s="27">
        <v>106.0</v>
      </c>
      <c r="B108" s="28">
        <v>44311.0</v>
      </c>
      <c r="C108" s="29">
        <v>0.7916666666666666</v>
      </c>
      <c r="D108" s="29">
        <v>0.7917013888888889</v>
      </c>
      <c r="E108" s="30">
        <f t="shared" si="1"/>
        <v>0.00003472222222</v>
      </c>
      <c r="F108" s="31" t="b">
        <f t="shared" si="2"/>
        <v>0</v>
      </c>
      <c r="G108" s="31" t="s">
        <v>194</v>
      </c>
      <c r="H108" s="32" t="s">
        <v>195</v>
      </c>
      <c r="I108" s="31" t="s">
        <v>142</v>
      </c>
      <c r="J108" s="31" t="s">
        <v>141</v>
      </c>
      <c r="K108" s="31" t="s">
        <v>240</v>
      </c>
      <c r="L108" s="31" t="s">
        <v>141</v>
      </c>
      <c r="M108" s="31" t="s">
        <v>235</v>
      </c>
      <c r="N108" s="33">
        <v>6.0</v>
      </c>
      <c r="O108" s="31" t="s">
        <v>235</v>
      </c>
      <c r="P108" s="31" t="s">
        <v>274</v>
      </c>
      <c r="Q108" s="31" t="s">
        <v>197</v>
      </c>
      <c r="R108" s="31" t="s">
        <v>198</v>
      </c>
      <c r="S108" s="31" t="s">
        <v>198</v>
      </c>
      <c r="T108" s="31" t="s">
        <v>241</v>
      </c>
      <c r="U108" s="31" t="s">
        <v>242</v>
      </c>
      <c r="V108" s="31" t="s">
        <v>134</v>
      </c>
      <c r="W108" s="31" t="s">
        <v>135</v>
      </c>
      <c r="X108" s="54"/>
      <c r="Y108" s="54"/>
      <c r="Z108" s="35" t="b">
        <v>0</v>
      </c>
      <c r="AA108" s="42"/>
      <c r="AB108" s="42"/>
      <c r="AC108" s="37" t="s">
        <v>199</v>
      </c>
      <c r="AE108" s="31" t="s">
        <v>142</v>
      </c>
      <c r="AF108" s="31" t="s">
        <v>141</v>
      </c>
      <c r="AG108" s="31" t="s">
        <v>141</v>
      </c>
      <c r="AH108" s="31" t="s">
        <v>240</v>
      </c>
      <c r="AJ108" s="38"/>
      <c r="AN108" s="31" t="s">
        <v>241</v>
      </c>
      <c r="AO108" s="31" t="s">
        <v>242</v>
      </c>
      <c r="AP108" s="31" t="s">
        <v>134</v>
      </c>
      <c r="AQ108" s="31" t="s">
        <v>135</v>
      </c>
      <c r="AT108" s="35" t="b">
        <v>0</v>
      </c>
      <c r="AU108" s="36"/>
      <c r="AV108" s="36"/>
      <c r="AW108" s="31" t="s">
        <v>141</v>
      </c>
      <c r="AX108" s="31" t="s">
        <v>141</v>
      </c>
      <c r="AY108" s="39" t="str">
        <f t="shared" si="3"/>
        <v/>
      </c>
      <c r="AZ108" s="40" t="str">
        <f t="shared" si="4"/>
        <v/>
      </c>
      <c r="BA108" s="41" t="s">
        <v>141</v>
      </c>
      <c r="BB108" s="31" t="s">
        <v>141</v>
      </c>
      <c r="BC108" s="50" t="str">
        <f t="shared" si="5"/>
        <v>N/A</v>
      </c>
      <c r="BD108" s="43" t="str">
        <f t="shared" si="6"/>
        <v>N/A</v>
      </c>
      <c r="BE108" s="31" t="s">
        <v>142</v>
      </c>
      <c r="BF108" s="31"/>
      <c r="BG108" s="31" t="s">
        <v>142</v>
      </c>
      <c r="BI108" s="31" t="s">
        <v>141</v>
      </c>
      <c r="BJ108" s="48"/>
      <c r="BK108" s="31" t="s">
        <v>142</v>
      </c>
      <c r="BL108" s="31" t="s">
        <v>141</v>
      </c>
      <c r="BM108" s="31" t="s">
        <v>141</v>
      </c>
      <c r="BN108" s="31" t="s">
        <v>141</v>
      </c>
      <c r="BO108" s="31" t="s">
        <v>141</v>
      </c>
      <c r="BP108" s="31" t="s">
        <v>141</v>
      </c>
      <c r="BQ108" s="31" t="s">
        <v>141</v>
      </c>
      <c r="BR108" s="31" t="s">
        <v>141</v>
      </c>
      <c r="BS108" s="31" t="s">
        <v>141</v>
      </c>
      <c r="BT108" s="31" t="s">
        <v>141</v>
      </c>
      <c r="BU108" s="44">
        <v>0.0</v>
      </c>
      <c r="BV108" s="45"/>
      <c r="BW108" s="36" t="str">
        <f t="shared" si="7"/>
        <v/>
      </c>
      <c r="BY108" s="31" t="s">
        <v>141</v>
      </c>
      <c r="BZ108" s="32" t="s">
        <v>236</v>
      </c>
      <c r="CA108" s="49" t="s">
        <v>237</v>
      </c>
      <c r="CB108" s="32" t="s">
        <v>238</v>
      </c>
      <c r="CC108" s="37" t="s">
        <v>239</v>
      </c>
      <c r="CD108" s="31" t="s">
        <v>145</v>
      </c>
      <c r="CE108" s="31" t="s">
        <v>287</v>
      </c>
      <c r="CF108" s="31"/>
      <c r="CG108" s="31" t="s">
        <v>288</v>
      </c>
      <c r="CH108" s="31" t="s">
        <v>332</v>
      </c>
      <c r="CI108" s="31" t="s">
        <v>142</v>
      </c>
      <c r="CJ108" s="31" t="s">
        <v>142</v>
      </c>
      <c r="CK108" s="31" t="s">
        <v>142</v>
      </c>
      <c r="CL108" s="31" t="s">
        <v>142</v>
      </c>
      <c r="CM108" s="31" t="s">
        <v>141</v>
      </c>
      <c r="CN108" s="31" t="s">
        <v>151</v>
      </c>
      <c r="CO108" s="31" t="s">
        <v>151</v>
      </c>
      <c r="CP108" s="31" t="s">
        <v>142</v>
      </c>
      <c r="CQ108" s="31" t="s">
        <v>142</v>
      </c>
      <c r="CR108" s="31" t="s">
        <v>141</v>
      </c>
      <c r="CS108" s="31" t="s">
        <v>141</v>
      </c>
      <c r="CU108" s="31" t="s">
        <v>152</v>
      </c>
    </row>
    <row r="109">
      <c r="A109" s="27">
        <v>107.0</v>
      </c>
      <c r="B109" s="28">
        <v>44311.0</v>
      </c>
      <c r="C109" s="29">
        <v>0.7986111111111112</v>
      </c>
      <c r="D109" s="29">
        <v>0.7986805555555555</v>
      </c>
      <c r="E109" s="30">
        <f t="shared" si="1"/>
        <v>0.00006944444444</v>
      </c>
      <c r="F109" s="31" t="b">
        <f t="shared" si="2"/>
        <v>0</v>
      </c>
      <c r="G109" s="31" t="s">
        <v>194</v>
      </c>
      <c r="H109" s="32" t="s">
        <v>195</v>
      </c>
      <c r="I109" s="31" t="s">
        <v>142</v>
      </c>
      <c r="J109" s="31" t="s">
        <v>141</v>
      </c>
      <c r="K109" s="31" t="s">
        <v>240</v>
      </c>
      <c r="L109" s="31" t="s">
        <v>141</v>
      </c>
      <c r="M109" s="31" t="s">
        <v>235</v>
      </c>
      <c r="N109" s="33">
        <v>6.0</v>
      </c>
      <c r="O109" s="31" t="s">
        <v>235</v>
      </c>
      <c r="P109" s="31" t="s">
        <v>274</v>
      </c>
      <c r="Q109" s="31" t="s">
        <v>197</v>
      </c>
      <c r="R109" s="31" t="s">
        <v>198</v>
      </c>
      <c r="S109" s="31" t="s">
        <v>198</v>
      </c>
      <c r="T109" s="31" t="s">
        <v>241</v>
      </c>
      <c r="U109" s="31" t="s">
        <v>242</v>
      </c>
      <c r="V109" s="31" t="s">
        <v>134</v>
      </c>
      <c r="W109" s="31" t="s">
        <v>135</v>
      </c>
      <c r="X109" s="54"/>
      <c r="Y109" s="54"/>
      <c r="Z109" s="35" t="b">
        <v>0</v>
      </c>
      <c r="AA109" s="42"/>
      <c r="AB109" s="42"/>
      <c r="AC109" s="37" t="s">
        <v>199</v>
      </c>
      <c r="AE109" s="31" t="s">
        <v>142</v>
      </c>
      <c r="AF109" s="31" t="s">
        <v>141</v>
      </c>
      <c r="AG109" s="31" t="s">
        <v>141</v>
      </c>
      <c r="AH109" s="31" t="s">
        <v>240</v>
      </c>
      <c r="AJ109" s="38"/>
      <c r="AN109" s="31" t="s">
        <v>241</v>
      </c>
      <c r="AO109" s="31" t="s">
        <v>242</v>
      </c>
      <c r="AP109" s="31" t="s">
        <v>134</v>
      </c>
      <c r="AQ109" s="31" t="s">
        <v>135</v>
      </c>
      <c r="AT109" s="35" t="b">
        <v>0</v>
      </c>
      <c r="AU109" s="36"/>
      <c r="AV109" s="36"/>
      <c r="AW109" s="31" t="s">
        <v>141</v>
      </c>
      <c r="AX109" s="31" t="s">
        <v>141</v>
      </c>
      <c r="AY109" s="39" t="str">
        <f t="shared" si="3"/>
        <v/>
      </c>
      <c r="AZ109" s="40" t="str">
        <f t="shared" si="4"/>
        <v/>
      </c>
      <c r="BA109" s="41" t="s">
        <v>141</v>
      </c>
      <c r="BB109" s="31" t="s">
        <v>141</v>
      </c>
      <c r="BC109" s="50" t="str">
        <f t="shared" si="5"/>
        <v>N/A</v>
      </c>
      <c r="BD109" s="43" t="str">
        <f t="shared" si="6"/>
        <v>N/A</v>
      </c>
      <c r="BE109" s="31" t="s">
        <v>142</v>
      </c>
      <c r="BF109" s="31"/>
      <c r="BG109" s="31" t="s">
        <v>142</v>
      </c>
      <c r="BI109" s="31" t="s">
        <v>141</v>
      </c>
      <c r="BJ109" s="48"/>
      <c r="BK109" s="31" t="s">
        <v>142</v>
      </c>
      <c r="BL109" s="31" t="s">
        <v>141</v>
      </c>
      <c r="BM109" s="31" t="s">
        <v>141</v>
      </c>
      <c r="BN109" s="31" t="s">
        <v>141</v>
      </c>
      <c r="BO109" s="31" t="s">
        <v>141</v>
      </c>
      <c r="BP109" s="31" t="s">
        <v>141</v>
      </c>
      <c r="BQ109" s="31" t="s">
        <v>141</v>
      </c>
      <c r="BR109" s="31" t="s">
        <v>141</v>
      </c>
      <c r="BS109" s="31" t="s">
        <v>141</v>
      </c>
      <c r="BT109" s="31" t="s">
        <v>141</v>
      </c>
      <c r="BU109" s="44">
        <v>0.0</v>
      </c>
      <c r="BV109" s="45"/>
      <c r="BW109" s="36" t="str">
        <f t="shared" si="7"/>
        <v/>
      </c>
      <c r="BY109" s="31" t="s">
        <v>141</v>
      </c>
      <c r="BZ109" s="32" t="s">
        <v>236</v>
      </c>
      <c r="CA109" s="49" t="s">
        <v>237</v>
      </c>
      <c r="CB109" s="32" t="s">
        <v>238</v>
      </c>
      <c r="CC109" s="37" t="s">
        <v>239</v>
      </c>
      <c r="CD109" s="31" t="s">
        <v>145</v>
      </c>
      <c r="CE109" s="31" t="s">
        <v>287</v>
      </c>
      <c r="CF109" s="31"/>
      <c r="CG109" s="31" t="s">
        <v>288</v>
      </c>
      <c r="CH109" s="31" t="s">
        <v>332</v>
      </c>
      <c r="CI109" s="31" t="s">
        <v>142</v>
      </c>
      <c r="CJ109" s="31" t="s">
        <v>142</v>
      </c>
      <c r="CK109" s="31" t="s">
        <v>142</v>
      </c>
      <c r="CL109" s="31" t="s">
        <v>142</v>
      </c>
      <c r="CM109" s="31" t="s">
        <v>141</v>
      </c>
      <c r="CN109" s="31" t="s">
        <v>151</v>
      </c>
      <c r="CO109" s="31" t="s">
        <v>151</v>
      </c>
      <c r="CP109" s="31" t="s">
        <v>142</v>
      </c>
      <c r="CQ109" s="31" t="s">
        <v>142</v>
      </c>
      <c r="CR109" s="31" t="s">
        <v>141</v>
      </c>
      <c r="CS109" s="31" t="s">
        <v>141</v>
      </c>
      <c r="CU109" s="31" t="s">
        <v>152</v>
      </c>
    </row>
    <row r="110">
      <c r="A110" s="27">
        <v>108.0</v>
      </c>
      <c r="B110" s="28">
        <v>44311.0</v>
      </c>
      <c r="C110" s="29">
        <v>0.8055555555555556</v>
      </c>
      <c r="D110" s="29">
        <v>0.8056018518518518</v>
      </c>
      <c r="E110" s="30">
        <f t="shared" si="1"/>
        <v>0.0000462962963</v>
      </c>
      <c r="F110" s="31" t="b">
        <f t="shared" si="2"/>
        <v>0</v>
      </c>
      <c r="G110" s="31" t="s">
        <v>194</v>
      </c>
      <c r="H110" s="32" t="s">
        <v>195</v>
      </c>
      <c r="I110" s="31" t="s">
        <v>142</v>
      </c>
      <c r="J110" s="31" t="s">
        <v>141</v>
      </c>
      <c r="K110" s="31" t="s">
        <v>240</v>
      </c>
      <c r="L110" s="31" t="s">
        <v>141</v>
      </c>
      <c r="M110" s="31" t="s">
        <v>235</v>
      </c>
      <c r="N110" s="33">
        <v>6.0</v>
      </c>
      <c r="O110" s="31" t="s">
        <v>235</v>
      </c>
      <c r="P110" s="31" t="s">
        <v>274</v>
      </c>
      <c r="Q110" s="31" t="s">
        <v>197</v>
      </c>
      <c r="R110" s="31" t="s">
        <v>198</v>
      </c>
      <c r="S110" s="31" t="s">
        <v>198</v>
      </c>
      <c r="T110" s="31" t="s">
        <v>241</v>
      </c>
      <c r="U110" s="31" t="s">
        <v>242</v>
      </c>
      <c r="V110" s="31" t="s">
        <v>134</v>
      </c>
      <c r="W110" s="31" t="s">
        <v>135</v>
      </c>
      <c r="X110" s="54"/>
      <c r="Y110" s="54"/>
      <c r="Z110" s="35" t="b">
        <v>0</v>
      </c>
      <c r="AA110" s="42"/>
      <c r="AB110" s="42"/>
      <c r="AC110" s="37" t="s">
        <v>199</v>
      </c>
      <c r="AE110" s="31" t="s">
        <v>142</v>
      </c>
      <c r="AF110" s="31" t="s">
        <v>141</v>
      </c>
      <c r="AG110" s="31" t="s">
        <v>141</v>
      </c>
      <c r="AH110" s="31" t="s">
        <v>240</v>
      </c>
      <c r="AJ110" s="38"/>
      <c r="AN110" s="31" t="s">
        <v>241</v>
      </c>
      <c r="AO110" s="31" t="s">
        <v>242</v>
      </c>
      <c r="AP110" s="31" t="s">
        <v>134</v>
      </c>
      <c r="AQ110" s="31" t="s">
        <v>135</v>
      </c>
      <c r="AT110" s="35" t="b">
        <v>0</v>
      </c>
      <c r="AU110" s="36"/>
      <c r="AV110" s="36"/>
      <c r="AW110" s="31" t="s">
        <v>141</v>
      </c>
      <c r="AX110" s="31" t="s">
        <v>141</v>
      </c>
      <c r="AY110" s="39" t="str">
        <f t="shared" si="3"/>
        <v/>
      </c>
      <c r="AZ110" s="40" t="str">
        <f t="shared" si="4"/>
        <v/>
      </c>
      <c r="BA110" s="41" t="s">
        <v>141</v>
      </c>
      <c r="BB110" s="31" t="s">
        <v>141</v>
      </c>
      <c r="BC110" s="50" t="str">
        <f t="shared" si="5"/>
        <v>N/A</v>
      </c>
      <c r="BD110" s="43" t="str">
        <f t="shared" si="6"/>
        <v>N/A</v>
      </c>
      <c r="BE110" s="31" t="s">
        <v>142</v>
      </c>
      <c r="BF110" s="31"/>
      <c r="BG110" s="31" t="s">
        <v>142</v>
      </c>
      <c r="BI110" s="31" t="s">
        <v>141</v>
      </c>
      <c r="BJ110" s="48"/>
      <c r="BK110" s="31" t="s">
        <v>142</v>
      </c>
      <c r="BL110" s="31" t="s">
        <v>141</v>
      </c>
      <c r="BM110" s="31" t="s">
        <v>141</v>
      </c>
      <c r="BN110" s="31" t="s">
        <v>141</v>
      </c>
      <c r="BO110" s="31" t="s">
        <v>141</v>
      </c>
      <c r="BP110" s="31" t="s">
        <v>141</v>
      </c>
      <c r="BQ110" s="31" t="s">
        <v>141</v>
      </c>
      <c r="BR110" s="31" t="s">
        <v>141</v>
      </c>
      <c r="BS110" s="31" t="s">
        <v>141</v>
      </c>
      <c r="BT110" s="31" t="s">
        <v>141</v>
      </c>
      <c r="BU110" s="44">
        <v>0.0</v>
      </c>
      <c r="BV110" s="45"/>
      <c r="BW110" s="36" t="str">
        <f t="shared" si="7"/>
        <v/>
      </c>
      <c r="BY110" s="31" t="s">
        <v>141</v>
      </c>
      <c r="BZ110" s="32" t="s">
        <v>236</v>
      </c>
      <c r="CA110" s="49" t="s">
        <v>237</v>
      </c>
      <c r="CB110" s="32" t="s">
        <v>238</v>
      </c>
      <c r="CC110" s="37" t="s">
        <v>239</v>
      </c>
      <c r="CD110" s="31" t="s">
        <v>145</v>
      </c>
      <c r="CE110" s="31" t="s">
        <v>287</v>
      </c>
      <c r="CF110" s="31"/>
      <c r="CG110" s="31" t="s">
        <v>288</v>
      </c>
      <c r="CH110" s="31" t="s">
        <v>332</v>
      </c>
      <c r="CI110" s="31" t="s">
        <v>142</v>
      </c>
      <c r="CJ110" s="31" t="s">
        <v>142</v>
      </c>
      <c r="CK110" s="31" t="s">
        <v>142</v>
      </c>
      <c r="CL110" s="31" t="s">
        <v>142</v>
      </c>
      <c r="CM110" s="31" t="s">
        <v>141</v>
      </c>
      <c r="CN110" s="31" t="s">
        <v>151</v>
      </c>
      <c r="CO110" s="31" t="s">
        <v>151</v>
      </c>
      <c r="CP110" s="31" t="s">
        <v>142</v>
      </c>
      <c r="CQ110" s="31" t="s">
        <v>142</v>
      </c>
      <c r="CR110" s="31" t="s">
        <v>141</v>
      </c>
      <c r="CS110" s="31" t="s">
        <v>141</v>
      </c>
      <c r="CU110" s="31" t="s">
        <v>152</v>
      </c>
    </row>
    <row r="111">
      <c r="A111" s="27">
        <v>109.0</v>
      </c>
      <c r="B111" s="28">
        <v>44311.0</v>
      </c>
      <c r="C111" s="29">
        <v>0.8125</v>
      </c>
      <c r="D111" s="29">
        <v>0.8125347222222222</v>
      </c>
      <c r="E111" s="30">
        <f t="shared" si="1"/>
        <v>0.00003472222222</v>
      </c>
      <c r="F111" s="31" t="b">
        <f t="shared" si="2"/>
        <v>0</v>
      </c>
      <c r="G111" s="31" t="s">
        <v>194</v>
      </c>
      <c r="H111" s="32" t="s">
        <v>195</v>
      </c>
      <c r="I111" s="31" t="s">
        <v>142</v>
      </c>
      <c r="J111" s="31" t="s">
        <v>141</v>
      </c>
      <c r="K111" s="31" t="s">
        <v>240</v>
      </c>
      <c r="L111" s="31" t="s">
        <v>141</v>
      </c>
      <c r="M111" s="31" t="s">
        <v>235</v>
      </c>
      <c r="N111" s="33">
        <v>6.0</v>
      </c>
      <c r="O111" s="31" t="s">
        <v>235</v>
      </c>
      <c r="P111" s="31" t="s">
        <v>274</v>
      </c>
      <c r="Q111" s="31" t="s">
        <v>197</v>
      </c>
      <c r="R111" s="31" t="s">
        <v>198</v>
      </c>
      <c r="S111" s="31" t="s">
        <v>198</v>
      </c>
      <c r="T111" s="31" t="s">
        <v>241</v>
      </c>
      <c r="U111" s="31" t="s">
        <v>242</v>
      </c>
      <c r="V111" s="31" t="s">
        <v>134</v>
      </c>
      <c r="W111" s="31" t="s">
        <v>135</v>
      </c>
      <c r="X111" s="51"/>
      <c r="Y111" s="53"/>
      <c r="Z111" s="35" t="b">
        <v>0</v>
      </c>
      <c r="AA111" s="36"/>
      <c r="AB111" s="36"/>
      <c r="AC111" s="37" t="s">
        <v>199</v>
      </c>
      <c r="AE111" s="31" t="s">
        <v>142</v>
      </c>
      <c r="AF111" s="31" t="s">
        <v>141</v>
      </c>
      <c r="AG111" s="31" t="s">
        <v>141</v>
      </c>
      <c r="AH111" s="31" t="s">
        <v>240</v>
      </c>
      <c r="AJ111" s="38"/>
      <c r="AN111" s="31" t="s">
        <v>241</v>
      </c>
      <c r="AO111" s="31" t="s">
        <v>242</v>
      </c>
      <c r="AP111" s="31" t="s">
        <v>134</v>
      </c>
      <c r="AQ111" s="31" t="s">
        <v>135</v>
      </c>
      <c r="AR111" s="51"/>
      <c r="AS111" s="53"/>
      <c r="AT111" s="35" t="b">
        <v>0</v>
      </c>
      <c r="AU111" s="36"/>
      <c r="AV111" s="36"/>
      <c r="AW111" s="31" t="s">
        <v>141</v>
      </c>
      <c r="AX111" s="31" t="s">
        <v>141</v>
      </c>
      <c r="AY111" s="39" t="str">
        <f t="shared" si="3"/>
        <v/>
      </c>
      <c r="AZ111" s="40" t="str">
        <f t="shared" si="4"/>
        <v/>
      </c>
      <c r="BA111" s="41" t="s">
        <v>141</v>
      </c>
      <c r="BB111" s="31" t="s">
        <v>141</v>
      </c>
      <c r="BC111" s="50" t="str">
        <f t="shared" si="5"/>
        <v>N/A</v>
      </c>
      <c r="BD111" s="43" t="str">
        <f t="shared" si="6"/>
        <v>N/A</v>
      </c>
      <c r="BE111" s="31" t="s">
        <v>142</v>
      </c>
      <c r="BF111" s="31"/>
      <c r="BG111" s="31" t="s">
        <v>142</v>
      </c>
      <c r="BI111" s="31" t="s">
        <v>141</v>
      </c>
      <c r="BJ111" s="48"/>
      <c r="BK111" s="31" t="s">
        <v>142</v>
      </c>
      <c r="BL111" s="31" t="s">
        <v>141</v>
      </c>
      <c r="BM111" s="31" t="s">
        <v>141</v>
      </c>
      <c r="BN111" s="31" t="s">
        <v>141</v>
      </c>
      <c r="BO111" s="31" t="s">
        <v>141</v>
      </c>
      <c r="BP111" s="31" t="s">
        <v>141</v>
      </c>
      <c r="BQ111" s="31" t="s">
        <v>141</v>
      </c>
      <c r="BR111" s="31" t="s">
        <v>141</v>
      </c>
      <c r="BS111" s="31" t="s">
        <v>141</v>
      </c>
      <c r="BT111" s="31" t="s">
        <v>141</v>
      </c>
      <c r="BU111" s="44">
        <v>0.0</v>
      </c>
      <c r="BV111" s="45"/>
      <c r="BW111" s="36" t="str">
        <f t="shared" si="7"/>
        <v/>
      </c>
      <c r="BY111" s="31" t="s">
        <v>141</v>
      </c>
      <c r="BZ111" s="32" t="s">
        <v>236</v>
      </c>
      <c r="CA111" s="49" t="s">
        <v>237</v>
      </c>
      <c r="CB111" s="32" t="s">
        <v>238</v>
      </c>
      <c r="CC111" s="37" t="s">
        <v>239</v>
      </c>
      <c r="CD111" s="31" t="s">
        <v>145</v>
      </c>
      <c r="CE111" s="31" t="s">
        <v>287</v>
      </c>
      <c r="CF111" s="31"/>
      <c r="CG111" s="31" t="s">
        <v>288</v>
      </c>
      <c r="CH111" s="31" t="s">
        <v>332</v>
      </c>
      <c r="CI111" s="31" t="s">
        <v>142</v>
      </c>
      <c r="CJ111" s="31" t="s">
        <v>142</v>
      </c>
      <c r="CK111" s="31" t="s">
        <v>142</v>
      </c>
      <c r="CL111" s="31" t="s">
        <v>142</v>
      </c>
      <c r="CM111" s="31" t="s">
        <v>141</v>
      </c>
      <c r="CN111" s="31" t="s">
        <v>151</v>
      </c>
      <c r="CO111" s="31" t="s">
        <v>151</v>
      </c>
      <c r="CP111" s="31" t="s">
        <v>142</v>
      </c>
      <c r="CQ111" s="31" t="s">
        <v>142</v>
      </c>
      <c r="CR111" s="31" t="s">
        <v>141</v>
      </c>
      <c r="CS111" s="31" t="s">
        <v>141</v>
      </c>
      <c r="CU111" s="31" t="s">
        <v>152</v>
      </c>
    </row>
    <row r="112">
      <c r="A112" s="27">
        <v>110.0</v>
      </c>
      <c r="B112" s="28">
        <v>44325.0</v>
      </c>
      <c r="C112" s="29">
        <v>0.5416666666666666</v>
      </c>
      <c r="D112" s="29">
        <v>0.5444444444444444</v>
      </c>
      <c r="E112" s="30">
        <f t="shared" si="1"/>
        <v>0.002777777778</v>
      </c>
      <c r="F112" s="31" t="b">
        <f t="shared" si="2"/>
        <v>1</v>
      </c>
      <c r="G112" s="31" t="s">
        <v>122</v>
      </c>
      <c r="H112" s="32" t="s">
        <v>195</v>
      </c>
      <c r="I112" s="31" t="s">
        <v>142</v>
      </c>
      <c r="J112" s="31" t="s">
        <v>155</v>
      </c>
      <c r="K112" s="31" t="s">
        <v>321</v>
      </c>
      <c r="L112" s="31" t="s">
        <v>282</v>
      </c>
      <c r="M112" s="31" t="s">
        <v>143</v>
      </c>
      <c r="N112" s="33">
        <v>5.0</v>
      </c>
      <c r="O112" s="31" t="s">
        <v>143</v>
      </c>
      <c r="Q112" s="31" t="s">
        <v>336</v>
      </c>
      <c r="R112" s="31" t="s">
        <v>198</v>
      </c>
      <c r="S112" s="31" t="s">
        <v>198</v>
      </c>
      <c r="T112" s="31" t="s">
        <v>323</v>
      </c>
      <c r="U112" s="31" t="s">
        <v>324</v>
      </c>
      <c r="V112" s="31" t="s">
        <v>134</v>
      </c>
      <c r="W112" s="31" t="s">
        <v>135</v>
      </c>
      <c r="X112" s="51">
        <v>48.609856</v>
      </c>
      <c r="Y112" s="53">
        <v>-122.427205</v>
      </c>
      <c r="Z112" s="35" t="b">
        <v>0</v>
      </c>
      <c r="AA112" s="36">
        <v>1300.0</v>
      </c>
      <c r="AB112" s="36"/>
      <c r="AC112" s="32" t="s">
        <v>337</v>
      </c>
      <c r="AE112" s="31" t="s">
        <v>137</v>
      </c>
      <c r="AF112" s="31" t="s">
        <v>138</v>
      </c>
      <c r="AG112" s="31" t="s">
        <v>325</v>
      </c>
      <c r="AH112" s="31" t="s">
        <v>326</v>
      </c>
      <c r="AJ112" s="38"/>
      <c r="AN112" s="31" t="s">
        <v>323</v>
      </c>
      <c r="AO112" s="31" t="s">
        <v>324</v>
      </c>
      <c r="AP112" s="31" t="s">
        <v>134</v>
      </c>
      <c r="AQ112" s="31" t="s">
        <v>135</v>
      </c>
      <c r="AR112" s="51">
        <v>48.593315</v>
      </c>
      <c r="AS112" s="53">
        <v>-122.420399</v>
      </c>
      <c r="AT112" s="35" t="b">
        <v>0</v>
      </c>
      <c r="AU112" s="36">
        <f t="shared" ref="AU112:AU121" si="9">AVERAGE(AU$139:AU$140)</f>
        <v>214.5</v>
      </c>
      <c r="AV112" s="36"/>
      <c r="AW112" s="31" t="s">
        <v>141</v>
      </c>
      <c r="AX112" s="31" t="s">
        <v>141</v>
      </c>
      <c r="AY112" s="39">
        <f t="shared" si="3"/>
        <v>1.184497493</v>
      </c>
      <c r="AZ112" s="40" t="str">
        <f t="shared" si="4"/>
        <v>N/A</v>
      </c>
      <c r="BA112" s="41" t="s">
        <v>141</v>
      </c>
      <c r="BB112" s="31" t="s">
        <v>141</v>
      </c>
      <c r="BC112" s="42">
        <f t="shared" si="5"/>
        <v>1085.5</v>
      </c>
      <c r="BD112" s="43">
        <f t="shared" si="6"/>
        <v>271.375</v>
      </c>
      <c r="BE112" s="31" t="s">
        <v>338</v>
      </c>
      <c r="BF112" s="31"/>
      <c r="BG112" s="31" t="s">
        <v>142</v>
      </c>
      <c r="BH112" s="31" t="s">
        <v>327</v>
      </c>
      <c r="BI112" s="31" t="s">
        <v>141</v>
      </c>
      <c r="BJ112" s="48"/>
      <c r="BK112" s="31" t="s">
        <v>142</v>
      </c>
      <c r="BL112" s="31" t="s">
        <v>141</v>
      </c>
      <c r="BM112" s="31" t="s">
        <v>141</v>
      </c>
      <c r="BN112" s="31" t="s">
        <v>141</v>
      </c>
      <c r="BO112" s="31" t="s">
        <v>141</v>
      </c>
      <c r="BP112" s="31" t="s">
        <v>141</v>
      </c>
      <c r="BQ112" s="31" t="s">
        <v>141</v>
      </c>
      <c r="BR112" s="31" t="s">
        <v>141</v>
      </c>
      <c r="BS112" s="31" t="s">
        <v>141</v>
      </c>
      <c r="BT112" s="31" t="s">
        <v>141</v>
      </c>
      <c r="BU112" s="44">
        <v>0.0</v>
      </c>
      <c r="BV112" s="45"/>
      <c r="BW112" s="36" t="str">
        <f t="shared" si="7"/>
        <v/>
      </c>
      <c r="BY112" s="31" t="s">
        <v>141</v>
      </c>
      <c r="BZ112" s="32" t="s">
        <v>236</v>
      </c>
      <c r="CA112" s="49" t="s">
        <v>237</v>
      </c>
      <c r="CB112" s="32" t="s">
        <v>238</v>
      </c>
      <c r="CC112" s="37" t="s">
        <v>239</v>
      </c>
      <c r="CD112" s="31" t="s">
        <v>145</v>
      </c>
      <c r="CE112" s="31" t="s">
        <v>287</v>
      </c>
      <c r="CF112" s="31"/>
      <c r="CG112" s="31" t="s">
        <v>288</v>
      </c>
      <c r="CH112" s="31" t="s">
        <v>332</v>
      </c>
      <c r="CI112" s="31" t="s">
        <v>142</v>
      </c>
      <c r="CJ112" s="31" t="s">
        <v>142</v>
      </c>
      <c r="CK112" s="31" t="s">
        <v>142</v>
      </c>
      <c r="CL112" s="31" t="s">
        <v>142</v>
      </c>
      <c r="CM112" s="31" t="s">
        <v>141</v>
      </c>
      <c r="CN112" s="31" t="s">
        <v>151</v>
      </c>
      <c r="CO112" s="31" t="s">
        <v>151</v>
      </c>
      <c r="CP112" s="31" t="s">
        <v>142</v>
      </c>
      <c r="CQ112" s="31" t="s">
        <v>142</v>
      </c>
      <c r="CR112" s="31" t="s">
        <v>141</v>
      </c>
      <c r="CS112" s="31" t="s">
        <v>141</v>
      </c>
      <c r="CU112" s="31" t="s">
        <v>152</v>
      </c>
    </row>
    <row r="113">
      <c r="A113" s="27">
        <v>111.0</v>
      </c>
      <c r="B113" s="28">
        <v>44325.0</v>
      </c>
      <c r="C113" s="29">
        <v>0.6666666666666666</v>
      </c>
      <c r="D113" s="29">
        <v>0.6694444444444444</v>
      </c>
      <c r="E113" s="30">
        <f t="shared" si="1"/>
        <v>0.002777777778</v>
      </c>
      <c r="F113" s="31" t="b">
        <f t="shared" si="2"/>
        <v>1</v>
      </c>
      <c r="G113" s="31" t="s">
        <v>122</v>
      </c>
      <c r="H113" s="32" t="s">
        <v>195</v>
      </c>
      <c r="I113" s="31" t="s">
        <v>142</v>
      </c>
      <c r="J113" s="31" t="s">
        <v>155</v>
      </c>
      <c r="K113" s="31" t="s">
        <v>321</v>
      </c>
      <c r="L113" s="31" t="s">
        <v>282</v>
      </c>
      <c r="M113" s="31" t="s">
        <v>143</v>
      </c>
      <c r="N113" s="33">
        <v>7.0</v>
      </c>
      <c r="O113" s="31" t="s">
        <v>143</v>
      </c>
      <c r="Q113" s="31" t="s">
        <v>339</v>
      </c>
      <c r="R113" s="31" t="s">
        <v>198</v>
      </c>
      <c r="S113" s="31" t="s">
        <v>198</v>
      </c>
      <c r="T113" s="31" t="s">
        <v>323</v>
      </c>
      <c r="U113" s="31" t="s">
        <v>324</v>
      </c>
      <c r="V113" s="31" t="s">
        <v>134</v>
      </c>
      <c r="W113" s="31" t="s">
        <v>135</v>
      </c>
      <c r="X113" s="51">
        <v>48.609856</v>
      </c>
      <c r="Y113" s="53">
        <v>-122.427205</v>
      </c>
      <c r="Z113" s="35" t="b">
        <v>0</v>
      </c>
      <c r="AA113" s="36">
        <v>1300.0</v>
      </c>
      <c r="AB113" s="36"/>
      <c r="AC113" s="32" t="s">
        <v>337</v>
      </c>
      <c r="AE113" s="31" t="s">
        <v>137</v>
      </c>
      <c r="AF113" s="31" t="s">
        <v>173</v>
      </c>
      <c r="AG113" s="31" t="s">
        <v>325</v>
      </c>
      <c r="AH113" s="31" t="s">
        <v>329</v>
      </c>
      <c r="AJ113" s="38"/>
      <c r="AN113" s="31" t="s">
        <v>323</v>
      </c>
      <c r="AO113" s="31" t="s">
        <v>324</v>
      </c>
      <c r="AP113" s="31" t="s">
        <v>134</v>
      </c>
      <c r="AQ113" s="31" t="s">
        <v>135</v>
      </c>
      <c r="AR113" s="51">
        <v>48.592293</v>
      </c>
      <c r="AS113" s="53">
        <v>-122.419927</v>
      </c>
      <c r="AT113" s="35" t="b">
        <v>0</v>
      </c>
      <c r="AU113" s="36">
        <f t="shared" si="9"/>
        <v>214.5</v>
      </c>
      <c r="AV113" s="36"/>
      <c r="AW113" s="31" t="s">
        <v>141</v>
      </c>
      <c r="AX113" s="31" t="s">
        <v>141</v>
      </c>
      <c r="AY113" s="39">
        <f t="shared" si="3"/>
        <v>1.258303297</v>
      </c>
      <c r="AZ113" s="40" t="str">
        <f t="shared" si="4"/>
        <v>N/A</v>
      </c>
      <c r="BA113" s="41" t="s">
        <v>141</v>
      </c>
      <c r="BB113" s="31" t="s">
        <v>141</v>
      </c>
      <c r="BC113" s="42">
        <f t="shared" si="5"/>
        <v>1085.5</v>
      </c>
      <c r="BD113" s="43">
        <f t="shared" si="6"/>
        <v>271.375</v>
      </c>
      <c r="BE113" s="31" t="s">
        <v>338</v>
      </c>
      <c r="BF113" s="31"/>
      <c r="BG113" s="31" t="s">
        <v>142</v>
      </c>
      <c r="BH113" s="31" t="s">
        <v>327</v>
      </c>
      <c r="BI113" s="31" t="s">
        <v>141</v>
      </c>
      <c r="BJ113" s="48"/>
      <c r="BK113" s="31" t="s">
        <v>142</v>
      </c>
      <c r="BL113" s="31" t="s">
        <v>141</v>
      </c>
      <c r="BM113" s="31" t="s">
        <v>141</v>
      </c>
      <c r="BN113" s="31" t="s">
        <v>141</v>
      </c>
      <c r="BO113" s="31" t="s">
        <v>141</v>
      </c>
      <c r="BP113" s="31" t="s">
        <v>141</v>
      </c>
      <c r="BQ113" s="31" t="s">
        <v>141</v>
      </c>
      <c r="BR113" s="31" t="s">
        <v>141</v>
      </c>
      <c r="BS113" s="31" t="s">
        <v>141</v>
      </c>
      <c r="BT113" s="31" t="s">
        <v>141</v>
      </c>
      <c r="BU113" s="44">
        <v>0.0</v>
      </c>
      <c r="BV113" s="45"/>
      <c r="BW113" s="36" t="str">
        <f t="shared" si="7"/>
        <v/>
      </c>
      <c r="BY113" s="31" t="s">
        <v>141</v>
      </c>
      <c r="BZ113" s="32" t="s">
        <v>236</v>
      </c>
      <c r="CA113" s="49" t="s">
        <v>237</v>
      </c>
      <c r="CB113" s="32" t="s">
        <v>238</v>
      </c>
      <c r="CC113" s="37" t="s">
        <v>239</v>
      </c>
      <c r="CD113" s="31" t="s">
        <v>145</v>
      </c>
      <c r="CE113" s="31" t="s">
        <v>287</v>
      </c>
      <c r="CF113" s="31"/>
      <c r="CG113" s="31" t="s">
        <v>288</v>
      </c>
      <c r="CH113" s="31" t="s">
        <v>332</v>
      </c>
      <c r="CI113" s="31" t="s">
        <v>142</v>
      </c>
      <c r="CJ113" s="31" t="s">
        <v>142</v>
      </c>
      <c r="CK113" s="31" t="s">
        <v>142</v>
      </c>
      <c r="CL113" s="31" t="s">
        <v>142</v>
      </c>
      <c r="CM113" s="31" t="s">
        <v>141</v>
      </c>
      <c r="CN113" s="31" t="s">
        <v>151</v>
      </c>
      <c r="CO113" s="31" t="s">
        <v>151</v>
      </c>
      <c r="CP113" s="31" t="s">
        <v>142</v>
      </c>
      <c r="CQ113" s="31" t="s">
        <v>142</v>
      </c>
      <c r="CR113" s="31" t="s">
        <v>141</v>
      </c>
      <c r="CS113" s="31" t="s">
        <v>141</v>
      </c>
      <c r="CU113" s="31" t="s">
        <v>152</v>
      </c>
    </row>
    <row r="114">
      <c r="A114" s="27">
        <v>112.0</v>
      </c>
      <c r="B114" s="28">
        <v>44331.0</v>
      </c>
      <c r="C114" s="29">
        <v>0.5416666666666666</v>
      </c>
      <c r="D114" s="29">
        <v>0.5444444444444444</v>
      </c>
      <c r="E114" s="30">
        <f t="shared" si="1"/>
        <v>0.002777777778</v>
      </c>
      <c r="F114" s="31" t="b">
        <f t="shared" si="2"/>
        <v>1</v>
      </c>
      <c r="G114" s="31" t="s">
        <v>122</v>
      </c>
      <c r="H114" s="32" t="s">
        <v>195</v>
      </c>
      <c r="I114" s="31" t="s">
        <v>142</v>
      </c>
      <c r="J114" s="31" t="s">
        <v>155</v>
      </c>
      <c r="K114" s="31" t="s">
        <v>321</v>
      </c>
      <c r="L114" s="31" t="s">
        <v>282</v>
      </c>
      <c r="M114" s="31" t="s">
        <v>143</v>
      </c>
      <c r="N114" s="33">
        <v>8.0</v>
      </c>
      <c r="O114" s="31" t="s">
        <v>143</v>
      </c>
      <c r="Q114" s="31" t="s">
        <v>340</v>
      </c>
      <c r="R114" s="31" t="s">
        <v>198</v>
      </c>
      <c r="S114" s="31" t="s">
        <v>198</v>
      </c>
      <c r="T114" s="31" t="s">
        <v>323</v>
      </c>
      <c r="U114" s="31" t="s">
        <v>324</v>
      </c>
      <c r="V114" s="31" t="s">
        <v>134</v>
      </c>
      <c r="W114" s="31" t="s">
        <v>135</v>
      </c>
      <c r="X114" s="51">
        <v>48.609856</v>
      </c>
      <c r="Y114" s="53">
        <v>-122.427205</v>
      </c>
      <c r="Z114" s="35" t="b">
        <v>0</v>
      </c>
      <c r="AA114" s="36">
        <v>1300.0</v>
      </c>
      <c r="AB114" s="36"/>
      <c r="AC114" s="32" t="s">
        <v>337</v>
      </c>
      <c r="AE114" s="31" t="s">
        <v>137</v>
      </c>
      <c r="AF114" s="31" t="s">
        <v>138</v>
      </c>
      <c r="AG114" s="31" t="s">
        <v>325</v>
      </c>
      <c r="AH114" s="31" t="s">
        <v>326</v>
      </c>
      <c r="AJ114" s="55"/>
      <c r="AN114" s="31" t="s">
        <v>323</v>
      </c>
      <c r="AO114" s="31" t="s">
        <v>324</v>
      </c>
      <c r="AP114" s="31" t="s">
        <v>134</v>
      </c>
      <c r="AQ114" s="31" t="s">
        <v>135</v>
      </c>
      <c r="AR114" s="51">
        <v>48.593379</v>
      </c>
      <c r="AS114" s="53">
        <v>-122.420077</v>
      </c>
      <c r="AT114" s="35" t="b">
        <v>0</v>
      </c>
      <c r="AU114" s="36">
        <f t="shared" si="9"/>
        <v>214.5</v>
      </c>
      <c r="AV114" s="36"/>
      <c r="AW114" s="31" t="s">
        <v>141</v>
      </c>
      <c r="AX114" s="31" t="s">
        <v>141</v>
      </c>
      <c r="AY114" s="39">
        <f t="shared" si="3"/>
        <v>1.184192928</v>
      </c>
      <c r="AZ114" s="40" t="str">
        <f t="shared" si="4"/>
        <v>N/A</v>
      </c>
      <c r="BA114" s="41" t="s">
        <v>141</v>
      </c>
      <c r="BB114" s="31" t="s">
        <v>141</v>
      </c>
      <c r="BC114" s="42">
        <f t="shared" si="5"/>
        <v>1085.5</v>
      </c>
      <c r="BD114" s="43">
        <f t="shared" si="6"/>
        <v>271.375</v>
      </c>
      <c r="BE114" s="31" t="s">
        <v>142</v>
      </c>
      <c r="BF114" s="31"/>
      <c r="BG114" s="31" t="s">
        <v>142</v>
      </c>
      <c r="BH114" s="31" t="s">
        <v>327</v>
      </c>
      <c r="BI114" s="31" t="s">
        <v>141</v>
      </c>
      <c r="BJ114" s="48"/>
      <c r="BK114" s="31" t="s">
        <v>142</v>
      </c>
      <c r="BL114" s="31" t="s">
        <v>141</v>
      </c>
      <c r="BM114" s="31" t="s">
        <v>141</v>
      </c>
      <c r="BN114" s="31" t="s">
        <v>141</v>
      </c>
      <c r="BO114" s="31" t="s">
        <v>141</v>
      </c>
      <c r="BP114" s="31" t="s">
        <v>141</v>
      </c>
      <c r="BQ114" s="31" t="s">
        <v>141</v>
      </c>
      <c r="BR114" s="31" t="s">
        <v>141</v>
      </c>
      <c r="BS114" s="31" t="s">
        <v>141</v>
      </c>
      <c r="BT114" s="31" t="s">
        <v>141</v>
      </c>
      <c r="BU114" s="44">
        <v>0.0</v>
      </c>
      <c r="BV114" s="45"/>
      <c r="BW114" s="36" t="str">
        <f t="shared" si="7"/>
        <v/>
      </c>
      <c r="BY114" s="31" t="s">
        <v>141</v>
      </c>
      <c r="BZ114" s="32" t="s">
        <v>236</v>
      </c>
      <c r="CA114" s="49" t="s">
        <v>237</v>
      </c>
      <c r="CB114" s="32" t="s">
        <v>238</v>
      </c>
      <c r="CC114" s="37" t="s">
        <v>239</v>
      </c>
      <c r="CD114" s="31" t="s">
        <v>145</v>
      </c>
      <c r="CE114" s="31" t="s">
        <v>287</v>
      </c>
      <c r="CF114" s="31"/>
      <c r="CG114" s="31" t="s">
        <v>288</v>
      </c>
      <c r="CH114" s="31" t="s">
        <v>332</v>
      </c>
      <c r="CI114" s="31" t="s">
        <v>142</v>
      </c>
      <c r="CJ114" s="31" t="s">
        <v>142</v>
      </c>
      <c r="CK114" s="31" t="s">
        <v>142</v>
      </c>
      <c r="CL114" s="31" t="s">
        <v>142</v>
      </c>
      <c r="CM114" s="31" t="s">
        <v>141</v>
      </c>
      <c r="CN114" s="31" t="s">
        <v>151</v>
      </c>
      <c r="CO114" s="31" t="s">
        <v>151</v>
      </c>
      <c r="CP114" s="31" t="s">
        <v>142</v>
      </c>
      <c r="CQ114" s="31" t="s">
        <v>142</v>
      </c>
      <c r="CR114" s="31" t="s">
        <v>141</v>
      </c>
      <c r="CS114" s="31" t="s">
        <v>141</v>
      </c>
      <c r="CU114" s="31" t="s">
        <v>152</v>
      </c>
    </row>
    <row r="115">
      <c r="A115" s="27">
        <v>113.0</v>
      </c>
      <c r="B115" s="28">
        <v>44331.0</v>
      </c>
      <c r="C115" s="29">
        <v>0.6458333333333334</v>
      </c>
      <c r="D115" s="29">
        <v>0.6527777777777778</v>
      </c>
      <c r="E115" s="30">
        <f t="shared" si="1"/>
        <v>0.006944444444</v>
      </c>
      <c r="F115" s="31" t="b">
        <f t="shared" si="2"/>
        <v>1</v>
      </c>
      <c r="G115" s="31" t="s">
        <v>122</v>
      </c>
      <c r="H115" s="32" t="s">
        <v>195</v>
      </c>
      <c r="I115" s="31" t="s">
        <v>142</v>
      </c>
      <c r="J115" s="31" t="s">
        <v>155</v>
      </c>
      <c r="K115" s="31" t="s">
        <v>321</v>
      </c>
      <c r="L115" s="31" t="s">
        <v>282</v>
      </c>
      <c r="M115" s="31" t="s">
        <v>143</v>
      </c>
      <c r="N115" s="33">
        <v>8.0</v>
      </c>
      <c r="O115" s="31" t="s">
        <v>143</v>
      </c>
      <c r="Q115" s="31" t="s">
        <v>340</v>
      </c>
      <c r="R115" s="31" t="s">
        <v>198</v>
      </c>
      <c r="S115" s="31" t="s">
        <v>198</v>
      </c>
      <c r="T115" s="31" t="s">
        <v>323</v>
      </c>
      <c r="U115" s="31" t="s">
        <v>324</v>
      </c>
      <c r="V115" s="31" t="s">
        <v>134</v>
      </c>
      <c r="W115" s="31" t="s">
        <v>135</v>
      </c>
      <c r="X115" s="51">
        <v>48.609856</v>
      </c>
      <c r="Y115" s="53">
        <v>-122.427205</v>
      </c>
      <c r="Z115" s="35" t="b">
        <v>0</v>
      </c>
      <c r="AA115" s="36">
        <v>1300.0</v>
      </c>
      <c r="AB115" s="36"/>
      <c r="AC115" s="32" t="s">
        <v>337</v>
      </c>
      <c r="AE115" s="31" t="s">
        <v>137</v>
      </c>
      <c r="AF115" s="31" t="s">
        <v>138</v>
      </c>
      <c r="AG115" s="31" t="s">
        <v>325</v>
      </c>
      <c r="AH115" s="31" t="s">
        <v>326</v>
      </c>
      <c r="AJ115" s="55"/>
      <c r="AN115" s="31" t="s">
        <v>323</v>
      </c>
      <c r="AO115" s="31" t="s">
        <v>324</v>
      </c>
      <c r="AP115" s="31" t="s">
        <v>134</v>
      </c>
      <c r="AQ115" s="31" t="s">
        <v>135</v>
      </c>
      <c r="AR115" s="51">
        <v>48.593315</v>
      </c>
      <c r="AS115" s="53">
        <v>-122.420399</v>
      </c>
      <c r="AT115" s="35" t="b">
        <v>0</v>
      </c>
      <c r="AU115" s="36">
        <f t="shared" si="9"/>
        <v>214.5</v>
      </c>
      <c r="AV115" s="36"/>
      <c r="AW115" s="31" t="s">
        <v>141</v>
      </c>
      <c r="AX115" s="31" t="s">
        <v>141</v>
      </c>
      <c r="AY115" s="39">
        <f t="shared" si="3"/>
        <v>1.184497493</v>
      </c>
      <c r="AZ115" s="40" t="str">
        <f t="shared" si="4"/>
        <v>N/A</v>
      </c>
      <c r="BA115" s="41" t="s">
        <v>141</v>
      </c>
      <c r="BB115" s="31" t="s">
        <v>141</v>
      </c>
      <c r="BC115" s="42">
        <f t="shared" si="5"/>
        <v>1085.5</v>
      </c>
      <c r="BD115" s="43">
        <f t="shared" si="6"/>
        <v>108.55</v>
      </c>
      <c r="BE115" s="31" t="s">
        <v>142</v>
      </c>
      <c r="BF115" s="31"/>
      <c r="BG115" s="31" t="s">
        <v>142</v>
      </c>
      <c r="BH115" s="31" t="s">
        <v>327</v>
      </c>
      <c r="BI115" s="31" t="s">
        <v>141</v>
      </c>
      <c r="BJ115" s="48"/>
      <c r="BK115" s="31" t="s">
        <v>142</v>
      </c>
      <c r="BL115" s="31" t="s">
        <v>141</v>
      </c>
      <c r="BM115" s="31" t="s">
        <v>141</v>
      </c>
      <c r="BN115" s="31" t="s">
        <v>141</v>
      </c>
      <c r="BO115" s="31" t="s">
        <v>141</v>
      </c>
      <c r="BP115" s="31" t="s">
        <v>141</v>
      </c>
      <c r="BQ115" s="31" t="s">
        <v>141</v>
      </c>
      <c r="BR115" s="31" t="s">
        <v>141</v>
      </c>
      <c r="BS115" s="31" t="s">
        <v>141</v>
      </c>
      <c r="BT115" s="31" t="s">
        <v>141</v>
      </c>
      <c r="BU115" s="44">
        <v>0.0</v>
      </c>
      <c r="BV115" s="45"/>
      <c r="BW115" s="36" t="str">
        <f t="shared" si="7"/>
        <v/>
      </c>
      <c r="BY115" s="31" t="s">
        <v>141</v>
      </c>
      <c r="BZ115" s="32" t="s">
        <v>236</v>
      </c>
      <c r="CA115" s="49" t="s">
        <v>237</v>
      </c>
      <c r="CB115" s="32" t="s">
        <v>238</v>
      </c>
      <c r="CC115" s="37" t="s">
        <v>239</v>
      </c>
      <c r="CD115" s="31" t="s">
        <v>145</v>
      </c>
      <c r="CE115" s="31" t="s">
        <v>287</v>
      </c>
      <c r="CF115" s="31"/>
      <c r="CG115" s="31" t="s">
        <v>288</v>
      </c>
      <c r="CH115" s="31" t="s">
        <v>332</v>
      </c>
      <c r="CI115" s="31" t="s">
        <v>142</v>
      </c>
      <c r="CJ115" s="31" t="s">
        <v>142</v>
      </c>
      <c r="CK115" s="31" t="s">
        <v>142</v>
      </c>
      <c r="CL115" s="31" t="s">
        <v>142</v>
      </c>
      <c r="CM115" s="31" t="s">
        <v>141</v>
      </c>
      <c r="CN115" s="31" t="s">
        <v>151</v>
      </c>
      <c r="CO115" s="31" t="s">
        <v>151</v>
      </c>
      <c r="CP115" s="31" t="s">
        <v>142</v>
      </c>
      <c r="CQ115" s="31" t="s">
        <v>142</v>
      </c>
      <c r="CR115" s="31" t="s">
        <v>141</v>
      </c>
      <c r="CS115" s="31" t="s">
        <v>141</v>
      </c>
      <c r="CU115" s="31" t="s">
        <v>152</v>
      </c>
    </row>
    <row r="116">
      <c r="A116" s="27">
        <v>114.0</v>
      </c>
      <c r="B116" s="28">
        <v>44356.0</v>
      </c>
      <c r="C116" s="29">
        <v>0.7916666666666666</v>
      </c>
      <c r="D116" s="29">
        <v>0.7944444444444444</v>
      </c>
      <c r="E116" s="30">
        <f t="shared" si="1"/>
        <v>0.002777777778</v>
      </c>
      <c r="F116" s="31" t="b">
        <f t="shared" si="2"/>
        <v>1</v>
      </c>
      <c r="G116" s="31" t="s">
        <v>122</v>
      </c>
      <c r="H116" s="32" t="s">
        <v>195</v>
      </c>
      <c r="I116" s="31" t="s">
        <v>142</v>
      </c>
      <c r="J116" s="31" t="s">
        <v>341</v>
      </c>
      <c r="K116" s="31" t="s">
        <v>321</v>
      </c>
      <c r="L116" s="31" t="s">
        <v>282</v>
      </c>
      <c r="M116" s="31" t="s">
        <v>143</v>
      </c>
      <c r="N116" s="33">
        <v>8.0</v>
      </c>
      <c r="O116" s="31" t="s">
        <v>143</v>
      </c>
      <c r="P116" s="31" t="s">
        <v>342</v>
      </c>
      <c r="Q116" s="31" t="s">
        <v>340</v>
      </c>
      <c r="R116" s="31" t="s">
        <v>198</v>
      </c>
      <c r="S116" s="31" t="s">
        <v>198</v>
      </c>
      <c r="T116" s="31" t="s">
        <v>323</v>
      </c>
      <c r="U116" s="31" t="s">
        <v>324</v>
      </c>
      <c r="V116" s="31" t="s">
        <v>134</v>
      </c>
      <c r="W116" s="31" t="s">
        <v>135</v>
      </c>
      <c r="X116" s="51">
        <v>48.609856</v>
      </c>
      <c r="Y116" s="53">
        <v>-122.427205</v>
      </c>
      <c r="Z116" s="35" t="b">
        <v>0</v>
      </c>
      <c r="AA116" s="36">
        <v>1300.0</v>
      </c>
      <c r="AB116" s="36"/>
      <c r="AC116" s="32" t="s">
        <v>337</v>
      </c>
      <c r="AE116" s="31" t="s">
        <v>137</v>
      </c>
      <c r="AF116" s="31" t="s">
        <v>173</v>
      </c>
      <c r="AG116" s="31" t="s">
        <v>325</v>
      </c>
      <c r="AH116" s="31" t="s">
        <v>329</v>
      </c>
      <c r="AI116" s="31" t="s">
        <v>143</v>
      </c>
      <c r="AJ116" s="38">
        <v>4.0</v>
      </c>
      <c r="AK116" s="31" t="s">
        <v>143</v>
      </c>
      <c r="AM116" s="31" t="s">
        <v>343</v>
      </c>
      <c r="AN116" s="31" t="s">
        <v>323</v>
      </c>
      <c r="AO116" s="31" t="s">
        <v>324</v>
      </c>
      <c r="AP116" s="31" t="s">
        <v>134</v>
      </c>
      <c r="AQ116" s="31" t="s">
        <v>135</v>
      </c>
      <c r="AR116" s="51">
        <v>48.592293</v>
      </c>
      <c r="AS116" s="53">
        <v>-122.419927</v>
      </c>
      <c r="AT116" s="35" t="b">
        <v>0</v>
      </c>
      <c r="AU116" s="36">
        <f t="shared" si="9"/>
        <v>214.5</v>
      </c>
      <c r="AV116" s="36"/>
      <c r="AW116" s="31" t="s">
        <v>141</v>
      </c>
      <c r="AX116" s="31" t="s">
        <v>141</v>
      </c>
      <c r="AY116" s="39">
        <f t="shared" si="3"/>
        <v>1.258303297</v>
      </c>
      <c r="AZ116" s="40" t="str">
        <f t="shared" si="4"/>
        <v>N/A</v>
      </c>
      <c r="BA116" s="41" t="s">
        <v>141</v>
      </c>
      <c r="BB116" s="31" t="s">
        <v>141</v>
      </c>
      <c r="BC116" s="42">
        <f t="shared" si="5"/>
        <v>1085.5</v>
      </c>
      <c r="BD116" s="43">
        <f t="shared" si="6"/>
        <v>271.375</v>
      </c>
      <c r="BE116" s="31" t="s">
        <v>142</v>
      </c>
      <c r="BF116" s="31"/>
      <c r="BG116" s="31" t="s">
        <v>142</v>
      </c>
      <c r="BH116" s="31" t="s">
        <v>327</v>
      </c>
      <c r="BI116" s="31" t="s">
        <v>141</v>
      </c>
      <c r="BJ116" s="48"/>
      <c r="BK116" s="31" t="s">
        <v>142</v>
      </c>
      <c r="BL116" s="31" t="s">
        <v>141</v>
      </c>
      <c r="BM116" s="31" t="s">
        <v>141</v>
      </c>
      <c r="BN116" s="31" t="s">
        <v>141</v>
      </c>
      <c r="BO116" s="31" t="s">
        <v>141</v>
      </c>
      <c r="BP116" s="31" t="s">
        <v>141</v>
      </c>
      <c r="BQ116" s="31" t="s">
        <v>141</v>
      </c>
      <c r="BR116" s="31" t="s">
        <v>141</v>
      </c>
      <c r="BS116" s="31" t="s">
        <v>141</v>
      </c>
      <c r="BT116" s="31" t="s">
        <v>141</v>
      </c>
      <c r="BU116" s="44">
        <v>0.0</v>
      </c>
      <c r="BV116" s="45"/>
      <c r="BW116" s="36" t="str">
        <f t="shared" si="7"/>
        <v/>
      </c>
      <c r="BY116" s="31" t="s">
        <v>141</v>
      </c>
      <c r="BZ116" s="32" t="s">
        <v>236</v>
      </c>
      <c r="CA116" s="49" t="s">
        <v>237</v>
      </c>
      <c r="CB116" s="32" t="s">
        <v>238</v>
      </c>
      <c r="CC116" s="37" t="s">
        <v>239</v>
      </c>
      <c r="CD116" s="31" t="s">
        <v>145</v>
      </c>
      <c r="CE116" s="31" t="s">
        <v>287</v>
      </c>
      <c r="CF116" s="31"/>
      <c r="CG116" s="31" t="s">
        <v>288</v>
      </c>
      <c r="CH116" s="31" t="s">
        <v>332</v>
      </c>
      <c r="CI116" s="31" t="s">
        <v>142</v>
      </c>
      <c r="CJ116" s="31" t="s">
        <v>142</v>
      </c>
      <c r="CK116" s="31" t="s">
        <v>142</v>
      </c>
      <c r="CL116" s="31" t="s">
        <v>142</v>
      </c>
      <c r="CM116" s="31" t="s">
        <v>141</v>
      </c>
      <c r="CN116" s="31" t="s">
        <v>151</v>
      </c>
      <c r="CO116" s="31" t="s">
        <v>151</v>
      </c>
      <c r="CP116" s="31" t="s">
        <v>142</v>
      </c>
      <c r="CQ116" s="31" t="s">
        <v>277</v>
      </c>
      <c r="CR116" s="31">
        <v>151.925</v>
      </c>
      <c r="CS116" s="31" t="s">
        <v>344</v>
      </c>
      <c r="CT116" s="31" t="s">
        <v>345</v>
      </c>
      <c r="CU116" s="31" t="s">
        <v>152</v>
      </c>
      <c r="DF116" s="31"/>
      <c r="DG116" s="31" t="s">
        <v>346</v>
      </c>
      <c r="DJ116" s="31" t="s">
        <v>347</v>
      </c>
      <c r="DL116" s="31"/>
      <c r="DM116" s="31" t="s">
        <v>348</v>
      </c>
    </row>
    <row r="117">
      <c r="A117" s="27">
        <v>115.0</v>
      </c>
      <c r="B117" s="28">
        <v>44357.0</v>
      </c>
      <c r="C117" s="29">
        <v>0.5833333333333334</v>
      </c>
      <c r="D117" s="29">
        <v>0.6041666666666666</v>
      </c>
      <c r="E117" s="30">
        <f t="shared" si="1"/>
        <v>0.02083333333</v>
      </c>
      <c r="F117" s="31" t="b">
        <f t="shared" si="2"/>
        <v>1</v>
      </c>
      <c r="G117" s="31" t="s">
        <v>122</v>
      </c>
      <c r="H117" s="32" t="s">
        <v>195</v>
      </c>
      <c r="I117" s="31" t="s">
        <v>142</v>
      </c>
      <c r="J117" s="31" t="s">
        <v>349</v>
      </c>
      <c r="K117" s="31" t="s">
        <v>321</v>
      </c>
      <c r="L117" s="31" t="s">
        <v>282</v>
      </c>
      <c r="M117" s="31" t="s">
        <v>143</v>
      </c>
      <c r="N117" s="33">
        <v>8.0</v>
      </c>
      <c r="O117" s="31" t="s">
        <v>143</v>
      </c>
      <c r="P117" s="31" t="s">
        <v>342</v>
      </c>
      <c r="Q117" s="31" t="s">
        <v>340</v>
      </c>
      <c r="R117" s="31" t="s">
        <v>198</v>
      </c>
      <c r="S117" s="31" t="s">
        <v>198</v>
      </c>
      <c r="T117" s="31" t="s">
        <v>323</v>
      </c>
      <c r="U117" s="31" t="s">
        <v>324</v>
      </c>
      <c r="V117" s="31" t="s">
        <v>134</v>
      </c>
      <c r="W117" s="31" t="s">
        <v>135</v>
      </c>
      <c r="X117" s="51">
        <v>48.609856</v>
      </c>
      <c r="Y117" s="53">
        <v>-122.427205</v>
      </c>
      <c r="Z117" s="35" t="b">
        <v>0</v>
      </c>
      <c r="AA117" s="36">
        <v>1300.0</v>
      </c>
      <c r="AB117" s="36"/>
      <c r="AC117" s="32" t="s">
        <v>350</v>
      </c>
      <c r="AE117" s="31" t="s">
        <v>351</v>
      </c>
      <c r="AF117" s="31" t="s">
        <v>138</v>
      </c>
      <c r="AG117" s="31" t="s">
        <v>352</v>
      </c>
      <c r="AH117" s="31" t="s">
        <v>353</v>
      </c>
      <c r="AI117" s="31" t="s">
        <v>143</v>
      </c>
      <c r="AJ117" s="38">
        <v>4.0</v>
      </c>
      <c r="AK117" s="31" t="s">
        <v>143</v>
      </c>
      <c r="AL117" s="31" t="s">
        <v>354</v>
      </c>
      <c r="AM117" s="31" t="s">
        <v>355</v>
      </c>
      <c r="AN117" s="31" t="s">
        <v>323</v>
      </c>
      <c r="AO117" s="31" t="s">
        <v>324</v>
      </c>
      <c r="AP117" s="31" t="s">
        <v>134</v>
      </c>
      <c r="AQ117" s="31" t="s">
        <v>135</v>
      </c>
      <c r="AR117" s="51">
        <v>48.596713</v>
      </c>
      <c r="AS117" s="53">
        <v>-122.423357</v>
      </c>
      <c r="AT117" s="35" t="b">
        <v>0</v>
      </c>
      <c r="AU117" s="36">
        <f t="shared" si="9"/>
        <v>214.5</v>
      </c>
      <c r="AV117" s="36"/>
      <c r="AW117" s="31" t="s">
        <v>141</v>
      </c>
      <c r="AX117" s="31" t="s">
        <v>141</v>
      </c>
      <c r="AY117" s="39">
        <f t="shared" si="3"/>
        <v>0.925013188</v>
      </c>
      <c r="AZ117" s="40" t="str">
        <f t="shared" si="4"/>
        <v>N/A</v>
      </c>
      <c r="BA117" s="41" t="s">
        <v>141</v>
      </c>
      <c r="BB117" s="31" t="s">
        <v>141</v>
      </c>
      <c r="BC117" s="42">
        <f t="shared" si="5"/>
        <v>1085.5</v>
      </c>
      <c r="BD117" s="43">
        <f t="shared" si="6"/>
        <v>36.18333333</v>
      </c>
      <c r="BE117" s="31" t="s">
        <v>142</v>
      </c>
      <c r="BF117" s="31"/>
      <c r="BG117" s="31" t="s">
        <v>142</v>
      </c>
      <c r="BH117" s="31" t="s">
        <v>327</v>
      </c>
      <c r="BI117" s="31" t="s">
        <v>141</v>
      </c>
      <c r="BJ117" s="48"/>
      <c r="BK117" s="31" t="s">
        <v>142</v>
      </c>
      <c r="BL117" s="31" t="s">
        <v>141</v>
      </c>
      <c r="BM117" s="31" t="s">
        <v>141</v>
      </c>
      <c r="BN117" s="31" t="s">
        <v>141</v>
      </c>
      <c r="BO117" s="31" t="s">
        <v>141</v>
      </c>
      <c r="BP117" s="31" t="s">
        <v>141</v>
      </c>
      <c r="BQ117" s="31" t="s">
        <v>141</v>
      </c>
      <c r="BR117" s="31" t="s">
        <v>141</v>
      </c>
      <c r="BS117" s="31" t="s">
        <v>141</v>
      </c>
      <c r="BT117" s="31" t="s">
        <v>141</v>
      </c>
      <c r="BU117" s="44">
        <v>0.0</v>
      </c>
      <c r="BV117" s="45"/>
      <c r="BW117" s="36" t="str">
        <f t="shared" si="7"/>
        <v/>
      </c>
      <c r="BY117" s="31" t="s">
        <v>141</v>
      </c>
      <c r="BZ117" s="32" t="s">
        <v>236</v>
      </c>
      <c r="CA117" s="49" t="s">
        <v>237</v>
      </c>
      <c r="CB117" s="32" t="s">
        <v>238</v>
      </c>
      <c r="CC117" s="37" t="s">
        <v>239</v>
      </c>
      <c r="CD117" s="31" t="s">
        <v>145</v>
      </c>
      <c r="CE117" s="31" t="s">
        <v>287</v>
      </c>
      <c r="CF117" s="31"/>
      <c r="CG117" s="31" t="s">
        <v>288</v>
      </c>
      <c r="CH117" s="31" t="s">
        <v>332</v>
      </c>
      <c r="CI117" s="31" t="s">
        <v>142</v>
      </c>
      <c r="CJ117" s="31" t="s">
        <v>142</v>
      </c>
      <c r="CK117" s="31" t="s">
        <v>142</v>
      </c>
      <c r="CL117" s="31" t="s">
        <v>142</v>
      </c>
      <c r="CM117" s="31" t="s">
        <v>141</v>
      </c>
      <c r="CN117" s="31" t="s">
        <v>356</v>
      </c>
      <c r="CO117" s="31">
        <v>6005.0</v>
      </c>
      <c r="CP117" s="31" t="s">
        <v>357</v>
      </c>
      <c r="CQ117" s="31" t="s">
        <v>142</v>
      </c>
      <c r="CR117" s="56" t="s">
        <v>141</v>
      </c>
      <c r="CS117" s="31" t="s">
        <v>141</v>
      </c>
      <c r="CT117" s="31" t="s">
        <v>345</v>
      </c>
      <c r="CU117" s="31" t="s">
        <v>152</v>
      </c>
      <c r="DM117" s="31" t="s">
        <v>358</v>
      </c>
      <c r="DP117" s="31" t="s">
        <v>359</v>
      </c>
    </row>
    <row r="118">
      <c r="A118" s="27">
        <v>116.0</v>
      </c>
      <c r="B118" s="28">
        <v>44357.0</v>
      </c>
      <c r="C118" s="29">
        <v>0.7916666666666666</v>
      </c>
      <c r="D118" s="29">
        <v>0.8055555555555556</v>
      </c>
      <c r="E118" s="30">
        <f t="shared" si="1"/>
        <v>0.01388888889</v>
      </c>
      <c r="F118" s="31" t="b">
        <f t="shared" si="2"/>
        <v>1</v>
      </c>
      <c r="G118" s="31" t="s">
        <v>122</v>
      </c>
      <c r="H118" s="32" t="s">
        <v>195</v>
      </c>
      <c r="I118" s="31" t="s">
        <v>142</v>
      </c>
      <c r="J118" s="31" t="s">
        <v>142</v>
      </c>
      <c r="K118" s="31" t="s">
        <v>321</v>
      </c>
      <c r="L118" s="31" t="s">
        <v>282</v>
      </c>
      <c r="M118" s="31" t="s">
        <v>143</v>
      </c>
      <c r="N118" s="33">
        <v>8.0</v>
      </c>
      <c r="O118" s="31" t="s">
        <v>143</v>
      </c>
      <c r="P118" s="31" t="s">
        <v>342</v>
      </c>
      <c r="Q118" s="31" t="s">
        <v>340</v>
      </c>
      <c r="R118" s="31" t="s">
        <v>198</v>
      </c>
      <c r="S118" s="31" t="s">
        <v>198</v>
      </c>
      <c r="T118" s="31" t="s">
        <v>323</v>
      </c>
      <c r="U118" s="31" t="s">
        <v>324</v>
      </c>
      <c r="V118" s="31" t="s">
        <v>134</v>
      </c>
      <c r="W118" s="31" t="s">
        <v>135</v>
      </c>
      <c r="X118" s="51">
        <v>48.609856</v>
      </c>
      <c r="Y118" s="53">
        <v>-122.427205</v>
      </c>
      <c r="Z118" s="35" t="b">
        <v>0</v>
      </c>
      <c r="AA118" s="36">
        <v>1300.0</v>
      </c>
      <c r="AB118" s="36"/>
      <c r="AC118" s="32" t="s">
        <v>350</v>
      </c>
      <c r="AE118" s="31" t="s">
        <v>137</v>
      </c>
      <c r="AF118" s="31" t="s">
        <v>173</v>
      </c>
      <c r="AG118" s="31" t="s">
        <v>325</v>
      </c>
      <c r="AH118" s="31" t="s">
        <v>329</v>
      </c>
      <c r="AI118" s="31" t="s">
        <v>235</v>
      </c>
      <c r="AJ118" s="38">
        <v>1.0</v>
      </c>
      <c r="AK118" s="31" t="s">
        <v>235</v>
      </c>
      <c r="AL118" s="31" t="s">
        <v>360</v>
      </c>
      <c r="AM118" s="31" t="s">
        <v>361</v>
      </c>
      <c r="AN118" s="31" t="s">
        <v>323</v>
      </c>
      <c r="AO118" s="31" t="s">
        <v>324</v>
      </c>
      <c r="AP118" s="31" t="s">
        <v>134</v>
      </c>
      <c r="AQ118" s="31" t="s">
        <v>135</v>
      </c>
      <c r="AR118" s="51">
        <v>48.592534</v>
      </c>
      <c r="AS118" s="53">
        <v>-122.420882</v>
      </c>
      <c r="AT118" s="35" t="b">
        <v>0</v>
      </c>
      <c r="AU118" s="36">
        <f t="shared" si="9"/>
        <v>214.5</v>
      </c>
      <c r="AV118" s="36"/>
      <c r="AW118" s="31" t="s">
        <v>141</v>
      </c>
      <c r="AX118" s="31" t="s">
        <v>141</v>
      </c>
      <c r="AY118" s="39">
        <f t="shared" si="3"/>
        <v>1.231286373</v>
      </c>
      <c r="AZ118" s="40" t="str">
        <f t="shared" si="4"/>
        <v>N/A</v>
      </c>
      <c r="BA118" s="41" t="s">
        <v>141</v>
      </c>
      <c r="BB118" s="31" t="s">
        <v>141</v>
      </c>
      <c r="BC118" s="42">
        <f t="shared" si="5"/>
        <v>1085.5</v>
      </c>
      <c r="BD118" s="43">
        <f t="shared" si="6"/>
        <v>54.275</v>
      </c>
      <c r="BE118" s="31" t="s">
        <v>142</v>
      </c>
      <c r="BF118" s="31"/>
      <c r="BG118" s="31" t="s">
        <v>142</v>
      </c>
      <c r="BH118" s="31" t="s">
        <v>327</v>
      </c>
      <c r="BI118" s="31" t="s">
        <v>141</v>
      </c>
      <c r="BJ118" s="48"/>
      <c r="BK118" s="31" t="s">
        <v>142</v>
      </c>
      <c r="BL118" s="31" t="s">
        <v>141</v>
      </c>
      <c r="BM118" s="31" t="s">
        <v>141</v>
      </c>
      <c r="BN118" s="31" t="s">
        <v>141</v>
      </c>
      <c r="BO118" s="31" t="s">
        <v>141</v>
      </c>
      <c r="BP118" s="31" t="s">
        <v>141</v>
      </c>
      <c r="BQ118" s="31" t="s">
        <v>141</v>
      </c>
      <c r="BR118" s="31" t="s">
        <v>141</v>
      </c>
      <c r="BS118" s="31" t="s">
        <v>141</v>
      </c>
      <c r="BT118" s="31" t="s">
        <v>141</v>
      </c>
      <c r="BU118" s="44">
        <v>0.0</v>
      </c>
      <c r="BV118" s="45"/>
      <c r="BW118" s="36" t="str">
        <f t="shared" si="7"/>
        <v/>
      </c>
      <c r="BY118" s="31" t="s">
        <v>141</v>
      </c>
      <c r="BZ118" s="32" t="s">
        <v>236</v>
      </c>
      <c r="CA118" s="49" t="s">
        <v>237</v>
      </c>
      <c r="CB118" s="32" t="s">
        <v>238</v>
      </c>
      <c r="CC118" s="37" t="s">
        <v>239</v>
      </c>
      <c r="CD118" s="31" t="s">
        <v>145</v>
      </c>
      <c r="CE118" s="31" t="s">
        <v>287</v>
      </c>
      <c r="CF118" s="31"/>
      <c r="CG118" s="31" t="s">
        <v>288</v>
      </c>
      <c r="CH118" s="31" t="s">
        <v>332</v>
      </c>
      <c r="CI118" s="31" t="s">
        <v>142</v>
      </c>
      <c r="CJ118" s="31" t="s">
        <v>142</v>
      </c>
      <c r="CK118" s="31" t="s">
        <v>142</v>
      </c>
      <c r="CL118" s="31" t="s">
        <v>142</v>
      </c>
      <c r="CM118" s="31" t="s">
        <v>141</v>
      </c>
      <c r="CN118" s="31" t="s">
        <v>151</v>
      </c>
      <c r="CO118" s="31" t="s">
        <v>151</v>
      </c>
      <c r="CP118" s="31" t="s">
        <v>142</v>
      </c>
      <c r="CQ118" s="31" t="s">
        <v>142</v>
      </c>
      <c r="CR118" s="56" t="s">
        <v>141</v>
      </c>
      <c r="CS118" s="31" t="s">
        <v>141</v>
      </c>
      <c r="CT118" s="31" t="s">
        <v>345</v>
      </c>
      <c r="CU118" s="31" t="s">
        <v>152</v>
      </c>
      <c r="DJ118" s="31" t="s">
        <v>362</v>
      </c>
      <c r="DL118" s="31"/>
    </row>
    <row r="119">
      <c r="A119" s="27">
        <v>117.0</v>
      </c>
      <c r="B119" s="28">
        <v>44362.0</v>
      </c>
      <c r="C119" s="29">
        <v>0.6111111111111112</v>
      </c>
      <c r="D119" s="29">
        <v>0.6180555555555556</v>
      </c>
      <c r="E119" s="30">
        <f t="shared" si="1"/>
        <v>0.006944444444</v>
      </c>
      <c r="F119" s="31" t="b">
        <f t="shared" si="2"/>
        <v>1</v>
      </c>
      <c r="G119" s="31" t="s">
        <v>122</v>
      </c>
      <c r="H119" s="32" t="s">
        <v>195</v>
      </c>
      <c r="I119" s="31" t="s">
        <v>142</v>
      </c>
      <c r="J119" s="31" t="s">
        <v>142</v>
      </c>
      <c r="K119" s="31" t="s">
        <v>321</v>
      </c>
      <c r="L119" s="31" t="s">
        <v>282</v>
      </c>
      <c r="M119" s="31" t="s">
        <v>143</v>
      </c>
      <c r="N119" s="33">
        <v>8.0</v>
      </c>
      <c r="O119" s="31" t="s">
        <v>143</v>
      </c>
      <c r="Q119" s="31" t="s">
        <v>340</v>
      </c>
      <c r="R119" s="31" t="s">
        <v>198</v>
      </c>
      <c r="S119" s="31" t="s">
        <v>198</v>
      </c>
      <c r="T119" s="31" t="s">
        <v>323</v>
      </c>
      <c r="U119" s="31" t="s">
        <v>324</v>
      </c>
      <c r="V119" s="31" t="s">
        <v>134</v>
      </c>
      <c r="W119" s="31" t="s">
        <v>135</v>
      </c>
      <c r="X119" s="51">
        <v>48.609856</v>
      </c>
      <c r="Y119" s="53">
        <v>-122.427205</v>
      </c>
      <c r="Z119" s="35" t="b">
        <v>0</v>
      </c>
      <c r="AA119" s="36">
        <v>1300.0</v>
      </c>
      <c r="AB119" s="36"/>
      <c r="AC119" s="32" t="s">
        <v>337</v>
      </c>
      <c r="AE119" s="31" t="s">
        <v>363</v>
      </c>
      <c r="AF119" s="31" t="s">
        <v>173</v>
      </c>
      <c r="AG119" s="31" t="s">
        <v>364</v>
      </c>
      <c r="AH119" s="31" t="s">
        <v>329</v>
      </c>
      <c r="AI119" s="31" t="s">
        <v>143</v>
      </c>
      <c r="AJ119" s="38">
        <v>3.0</v>
      </c>
      <c r="AK119" s="31" t="s">
        <v>143</v>
      </c>
      <c r="AM119" s="31" t="s">
        <v>365</v>
      </c>
      <c r="AN119" s="31" t="s">
        <v>323</v>
      </c>
      <c r="AO119" s="31" t="s">
        <v>324</v>
      </c>
      <c r="AP119" s="31" t="s">
        <v>134</v>
      </c>
      <c r="AQ119" s="31" t="s">
        <v>135</v>
      </c>
      <c r="AR119" s="51">
        <v>48.592534</v>
      </c>
      <c r="AS119" s="53">
        <v>-122.420882</v>
      </c>
      <c r="AT119" s="35" t="b">
        <v>0</v>
      </c>
      <c r="AU119" s="36">
        <f t="shared" si="9"/>
        <v>214.5</v>
      </c>
      <c r="AV119" s="36"/>
      <c r="AW119" s="31" t="s">
        <v>141</v>
      </c>
      <c r="AX119" s="31" t="s">
        <v>141</v>
      </c>
      <c r="AY119" s="39">
        <f t="shared" si="3"/>
        <v>1.231286373</v>
      </c>
      <c r="AZ119" s="40" t="str">
        <f t="shared" si="4"/>
        <v>N/A</v>
      </c>
      <c r="BA119" s="41" t="s">
        <v>141</v>
      </c>
      <c r="BB119" s="31" t="s">
        <v>141</v>
      </c>
      <c r="BC119" s="42">
        <f t="shared" si="5"/>
        <v>1085.5</v>
      </c>
      <c r="BD119" s="43">
        <f t="shared" si="6"/>
        <v>108.55</v>
      </c>
      <c r="BE119" s="31" t="s">
        <v>142</v>
      </c>
      <c r="BF119" s="31"/>
      <c r="BG119" s="31" t="s">
        <v>142</v>
      </c>
      <c r="BH119" s="31" t="s">
        <v>327</v>
      </c>
      <c r="BI119" s="31" t="s">
        <v>141</v>
      </c>
      <c r="BJ119" s="48"/>
      <c r="BK119" s="31" t="s">
        <v>142</v>
      </c>
      <c r="BL119" s="31" t="s">
        <v>141</v>
      </c>
      <c r="BM119" s="31" t="s">
        <v>141</v>
      </c>
      <c r="BN119" s="31" t="s">
        <v>141</v>
      </c>
      <c r="BO119" s="31" t="s">
        <v>141</v>
      </c>
      <c r="BP119" s="31" t="s">
        <v>141</v>
      </c>
      <c r="BQ119" s="31" t="s">
        <v>141</v>
      </c>
      <c r="BR119" s="31" t="s">
        <v>141</v>
      </c>
      <c r="BS119" s="31" t="s">
        <v>141</v>
      </c>
      <c r="BT119" s="31" t="s">
        <v>141</v>
      </c>
      <c r="BU119" s="44">
        <v>0.0</v>
      </c>
      <c r="BV119" s="45"/>
      <c r="BW119" s="36" t="str">
        <f t="shared" si="7"/>
        <v/>
      </c>
      <c r="BY119" s="31" t="s">
        <v>141</v>
      </c>
      <c r="BZ119" s="32" t="s">
        <v>236</v>
      </c>
      <c r="CA119" s="49" t="s">
        <v>237</v>
      </c>
      <c r="CB119" s="32" t="s">
        <v>238</v>
      </c>
      <c r="CC119" s="37" t="s">
        <v>239</v>
      </c>
      <c r="CD119" s="31" t="s">
        <v>145</v>
      </c>
      <c r="CE119" s="31" t="s">
        <v>287</v>
      </c>
      <c r="CF119" s="31"/>
      <c r="CG119" s="31" t="s">
        <v>288</v>
      </c>
      <c r="CH119" s="31" t="s">
        <v>332</v>
      </c>
      <c r="CI119" s="31" t="s">
        <v>142</v>
      </c>
      <c r="CJ119" s="31" t="s">
        <v>142</v>
      </c>
      <c r="CK119" s="31" t="s">
        <v>142</v>
      </c>
      <c r="CL119" s="31" t="s">
        <v>142</v>
      </c>
      <c r="CM119" s="31" t="s">
        <v>141</v>
      </c>
      <c r="CN119" s="31" t="s">
        <v>151</v>
      </c>
      <c r="CO119" s="31" t="s">
        <v>151</v>
      </c>
      <c r="CP119" s="31" t="s">
        <v>142</v>
      </c>
      <c r="CQ119" s="31" t="s">
        <v>142</v>
      </c>
      <c r="CR119" s="56" t="s">
        <v>141</v>
      </c>
      <c r="CS119" s="31" t="s">
        <v>141</v>
      </c>
      <c r="CT119" s="31" t="s">
        <v>345</v>
      </c>
      <c r="CU119" s="31" t="s">
        <v>152</v>
      </c>
      <c r="DG119" s="31" t="s">
        <v>346</v>
      </c>
    </row>
    <row r="120">
      <c r="A120" s="27">
        <v>118.0</v>
      </c>
      <c r="B120" s="28">
        <v>44363.0</v>
      </c>
      <c r="C120" s="29">
        <v>0.4895833333333333</v>
      </c>
      <c r="D120" s="29">
        <v>0.49236111111111114</v>
      </c>
      <c r="E120" s="30">
        <f t="shared" si="1"/>
        <v>0.002777777778</v>
      </c>
      <c r="F120" s="31" t="b">
        <f t="shared" si="2"/>
        <v>1</v>
      </c>
      <c r="G120" s="31" t="s">
        <v>122</v>
      </c>
      <c r="H120" s="32" t="s">
        <v>195</v>
      </c>
      <c r="I120" s="31" t="s">
        <v>142</v>
      </c>
      <c r="J120" s="31" t="s">
        <v>366</v>
      </c>
      <c r="K120" s="31" t="s">
        <v>321</v>
      </c>
      <c r="L120" s="31" t="s">
        <v>282</v>
      </c>
      <c r="M120" s="31" t="s">
        <v>143</v>
      </c>
      <c r="N120" s="33">
        <v>6.0</v>
      </c>
      <c r="O120" s="31" t="s">
        <v>143</v>
      </c>
      <c r="Q120" s="31" t="s">
        <v>340</v>
      </c>
      <c r="R120" s="31" t="s">
        <v>198</v>
      </c>
      <c r="S120" s="31" t="s">
        <v>198</v>
      </c>
      <c r="T120" s="31" t="s">
        <v>323</v>
      </c>
      <c r="U120" s="31" t="s">
        <v>324</v>
      </c>
      <c r="V120" s="31" t="s">
        <v>134</v>
      </c>
      <c r="W120" s="31" t="s">
        <v>135</v>
      </c>
      <c r="X120" s="51">
        <v>48.609856</v>
      </c>
      <c r="Y120" s="53">
        <v>-122.427205</v>
      </c>
      <c r="Z120" s="35" t="b">
        <v>0</v>
      </c>
      <c r="AA120" s="36">
        <v>1300.0</v>
      </c>
      <c r="AB120" s="36"/>
      <c r="AC120" s="32" t="s">
        <v>337</v>
      </c>
      <c r="AE120" s="31" t="s">
        <v>363</v>
      </c>
      <c r="AF120" s="31" t="s">
        <v>138</v>
      </c>
      <c r="AG120" s="31" t="s">
        <v>367</v>
      </c>
      <c r="AH120" s="31" t="s">
        <v>326</v>
      </c>
      <c r="AI120" s="31" t="s">
        <v>143</v>
      </c>
      <c r="AJ120" s="38">
        <v>4.0</v>
      </c>
      <c r="AK120" s="31" t="s">
        <v>143</v>
      </c>
      <c r="AM120" s="31" t="s">
        <v>365</v>
      </c>
      <c r="AN120" s="31" t="s">
        <v>323</v>
      </c>
      <c r="AO120" s="31" t="s">
        <v>324</v>
      </c>
      <c r="AP120" s="31" t="s">
        <v>134</v>
      </c>
      <c r="AQ120" s="31" t="s">
        <v>135</v>
      </c>
      <c r="AR120" s="51">
        <v>48.593315</v>
      </c>
      <c r="AS120" s="53">
        <v>-122.420399</v>
      </c>
      <c r="AT120" s="35" t="b">
        <v>0</v>
      </c>
      <c r="AU120" s="36">
        <f t="shared" si="9"/>
        <v>214.5</v>
      </c>
      <c r="AV120" s="36"/>
      <c r="AW120" s="31" t="s">
        <v>141</v>
      </c>
      <c r="AX120" s="31" t="s">
        <v>141</v>
      </c>
      <c r="AY120" s="39">
        <f t="shared" si="3"/>
        <v>1.184497493</v>
      </c>
      <c r="AZ120" s="40" t="str">
        <f t="shared" si="4"/>
        <v>N/A</v>
      </c>
      <c r="BA120" s="41" t="s">
        <v>141</v>
      </c>
      <c r="BB120" s="31" t="s">
        <v>141</v>
      </c>
      <c r="BC120" s="42">
        <f t="shared" si="5"/>
        <v>1085.5</v>
      </c>
      <c r="BD120" s="43">
        <f t="shared" si="6"/>
        <v>271.375</v>
      </c>
      <c r="BE120" s="31" t="s">
        <v>142</v>
      </c>
      <c r="BF120" s="31"/>
      <c r="BG120" s="31" t="s">
        <v>142</v>
      </c>
      <c r="BH120" s="31" t="s">
        <v>327</v>
      </c>
      <c r="BI120" s="31" t="s">
        <v>141</v>
      </c>
      <c r="BJ120" s="48"/>
      <c r="BK120" s="31" t="s">
        <v>142</v>
      </c>
      <c r="BL120" s="31" t="s">
        <v>141</v>
      </c>
      <c r="BM120" s="31" t="s">
        <v>141</v>
      </c>
      <c r="BN120" s="31" t="s">
        <v>141</v>
      </c>
      <c r="BO120" s="31" t="s">
        <v>141</v>
      </c>
      <c r="BP120" s="31" t="s">
        <v>141</v>
      </c>
      <c r="BQ120" s="31" t="s">
        <v>141</v>
      </c>
      <c r="BR120" s="31" t="s">
        <v>141</v>
      </c>
      <c r="BS120" s="31" t="s">
        <v>141</v>
      </c>
      <c r="BT120" s="31" t="s">
        <v>141</v>
      </c>
      <c r="BU120" s="44">
        <v>0.0</v>
      </c>
      <c r="BV120" s="45"/>
      <c r="BW120" s="36" t="str">
        <f t="shared" si="7"/>
        <v/>
      </c>
      <c r="BY120" s="31" t="s">
        <v>141</v>
      </c>
      <c r="BZ120" s="32" t="s">
        <v>236</v>
      </c>
      <c r="CA120" s="49" t="s">
        <v>237</v>
      </c>
      <c r="CB120" s="32" t="s">
        <v>238</v>
      </c>
      <c r="CC120" s="37" t="s">
        <v>239</v>
      </c>
      <c r="CD120" s="31" t="s">
        <v>145</v>
      </c>
      <c r="CE120" s="31" t="s">
        <v>287</v>
      </c>
      <c r="CF120" s="31"/>
      <c r="CG120" s="31" t="s">
        <v>288</v>
      </c>
      <c r="CH120" s="31" t="s">
        <v>332</v>
      </c>
      <c r="CI120" s="31" t="s">
        <v>142</v>
      </c>
      <c r="CJ120" s="31" t="s">
        <v>142</v>
      </c>
      <c r="CK120" s="31" t="s">
        <v>142</v>
      </c>
      <c r="CL120" s="31" t="s">
        <v>142</v>
      </c>
      <c r="CM120" s="31" t="s">
        <v>141</v>
      </c>
      <c r="CN120" s="31" t="s">
        <v>151</v>
      </c>
      <c r="CO120" s="31" t="s">
        <v>151</v>
      </c>
      <c r="CP120" s="31" t="s">
        <v>142</v>
      </c>
      <c r="CQ120" s="31" t="s">
        <v>142</v>
      </c>
      <c r="CR120" s="56" t="s">
        <v>141</v>
      </c>
      <c r="CS120" s="31" t="s">
        <v>141</v>
      </c>
      <c r="CT120" s="31" t="s">
        <v>345</v>
      </c>
      <c r="CU120" s="31" t="s">
        <v>152</v>
      </c>
      <c r="DG120" s="31" t="s">
        <v>346</v>
      </c>
    </row>
    <row r="121">
      <c r="A121" s="27">
        <v>119.0</v>
      </c>
      <c r="B121" s="28">
        <v>44363.0</v>
      </c>
      <c r="C121" s="29">
        <v>0.5659722222222222</v>
      </c>
      <c r="D121" s="29">
        <v>0.56875</v>
      </c>
      <c r="E121" s="30">
        <f t="shared" si="1"/>
        <v>0.002777777778</v>
      </c>
      <c r="F121" s="31" t="b">
        <f t="shared" si="2"/>
        <v>1</v>
      </c>
      <c r="G121" s="31" t="s">
        <v>122</v>
      </c>
      <c r="H121" s="32" t="s">
        <v>195</v>
      </c>
      <c r="I121" s="31" t="s">
        <v>142</v>
      </c>
      <c r="J121" s="31" t="s">
        <v>142</v>
      </c>
      <c r="K121" s="31" t="s">
        <v>321</v>
      </c>
      <c r="L121" s="31" t="s">
        <v>282</v>
      </c>
      <c r="M121" s="31" t="s">
        <v>143</v>
      </c>
      <c r="N121" s="33">
        <v>8.0</v>
      </c>
      <c r="O121" s="31" t="s">
        <v>143</v>
      </c>
      <c r="Q121" s="31" t="s">
        <v>340</v>
      </c>
      <c r="R121" s="31" t="s">
        <v>198</v>
      </c>
      <c r="S121" s="31" t="s">
        <v>198</v>
      </c>
      <c r="T121" s="31" t="s">
        <v>323</v>
      </c>
      <c r="U121" s="31" t="s">
        <v>324</v>
      </c>
      <c r="V121" s="31" t="s">
        <v>134</v>
      </c>
      <c r="W121" s="31" t="s">
        <v>135</v>
      </c>
      <c r="X121" s="51">
        <v>48.609856</v>
      </c>
      <c r="Y121" s="53">
        <v>-122.427205</v>
      </c>
      <c r="Z121" s="35" t="b">
        <v>0</v>
      </c>
      <c r="AA121" s="36">
        <v>1300.0</v>
      </c>
      <c r="AB121" s="36"/>
      <c r="AC121" s="32" t="s">
        <v>337</v>
      </c>
      <c r="AE121" s="31" t="s">
        <v>137</v>
      </c>
      <c r="AF121" s="31" t="s">
        <v>138</v>
      </c>
      <c r="AG121" s="31" t="s">
        <v>364</v>
      </c>
      <c r="AH121" s="31" t="s">
        <v>326</v>
      </c>
      <c r="AI121" s="31" t="s">
        <v>143</v>
      </c>
      <c r="AJ121" s="38">
        <v>7.0</v>
      </c>
      <c r="AK121" s="31" t="s">
        <v>143</v>
      </c>
      <c r="AM121" s="31" t="s">
        <v>365</v>
      </c>
      <c r="AN121" s="31" t="s">
        <v>323</v>
      </c>
      <c r="AO121" s="31" t="s">
        <v>324</v>
      </c>
      <c r="AP121" s="31" t="s">
        <v>134</v>
      </c>
      <c r="AQ121" s="31" t="s">
        <v>135</v>
      </c>
      <c r="AR121" s="51">
        <v>48.593315</v>
      </c>
      <c r="AS121" s="53">
        <v>-122.420399</v>
      </c>
      <c r="AT121" s="35" t="b">
        <v>0</v>
      </c>
      <c r="AU121" s="36">
        <f t="shared" si="9"/>
        <v>214.5</v>
      </c>
      <c r="AV121" s="36"/>
      <c r="AW121" s="31" t="s">
        <v>141</v>
      </c>
      <c r="AX121" s="31" t="s">
        <v>141</v>
      </c>
      <c r="AY121" s="39">
        <f t="shared" si="3"/>
        <v>1.184497493</v>
      </c>
      <c r="AZ121" s="40" t="str">
        <f t="shared" si="4"/>
        <v>N/A</v>
      </c>
      <c r="BA121" s="41" t="s">
        <v>141</v>
      </c>
      <c r="BB121" s="31" t="s">
        <v>141</v>
      </c>
      <c r="BC121" s="42">
        <f t="shared" si="5"/>
        <v>1085.5</v>
      </c>
      <c r="BD121" s="43">
        <f t="shared" si="6"/>
        <v>271.375</v>
      </c>
      <c r="BE121" s="31" t="s">
        <v>142</v>
      </c>
      <c r="BF121" s="31"/>
      <c r="BG121" s="31" t="s">
        <v>142</v>
      </c>
      <c r="BH121" s="31" t="s">
        <v>327</v>
      </c>
      <c r="BI121" s="31" t="s">
        <v>141</v>
      </c>
      <c r="BJ121" s="48"/>
      <c r="BK121" s="31" t="s">
        <v>142</v>
      </c>
      <c r="BL121" s="31" t="s">
        <v>141</v>
      </c>
      <c r="BM121" s="31" t="s">
        <v>141</v>
      </c>
      <c r="BN121" s="31" t="s">
        <v>141</v>
      </c>
      <c r="BO121" s="31" t="s">
        <v>141</v>
      </c>
      <c r="BP121" s="31" t="s">
        <v>141</v>
      </c>
      <c r="BQ121" s="31" t="s">
        <v>141</v>
      </c>
      <c r="BR121" s="31" t="s">
        <v>141</v>
      </c>
      <c r="BS121" s="31" t="s">
        <v>141</v>
      </c>
      <c r="BT121" s="31" t="s">
        <v>141</v>
      </c>
      <c r="BU121" s="44">
        <v>0.0</v>
      </c>
      <c r="BV121" s="45"/>
      <c r="BW121" s="36" t="str">
        <f t="shared" si="7"/>
        <v/>
      </c>
      <c r="BY121" s="31" t="s">
        <v>141</v>
      </c>
      <c r="BZ121" s="32" t="s">
        <v>236</v>
      </c>
      <c r="CA121" s="49" t="s">
        <v>237</v>
      </c>
      <c r="CB121" s="32" t="s">
        <v>238</v>
      </c>
      <c r="CC121" s="37" t="s">
        <v>239</v>
      </c>
      <c r="CD121" s="31" t="s">
        <v>145</v>
      </c>
      <c r="CE121" s="31" t="s">
        <v>287</v>
      </c>
      <c r="CF121" s="31"/>
      <c r="CG121" s="31" t="s">
        <v>288</v>
      </c>
      <c r="CH121" s="31" t="s">
        <v>332</v>
      </c>
      <c r="CI121" s="31" t="s">
        <v>142</v>
      </c>
      <c r="CJ121" s="31" t="s">
        <v>142</v>
      </c>
      <c r="CK121" s="31" t="s">
        <v>142</v>
      </c>
      <c r="CL121" s="31" t="s">
        <v>142</v>
      </c>
      <c r="CM121" s="31" t="s">
        <v>141</v>
      </c>
      <c r="CN121" s="31" t="s">
        <v>151</v>
      </c>
      <c r="CO121" s="31" t="s">
        <v>151</v>
      </c>
      <c r="CP121" s="31" t="s">
        <v>142</v>
      </c>
      <c r="CQ121" s="31" t="s">
        <v>142</v>
      </c>
      <c r="CR121" s="56" t="s">
        <v>141</v>
      </c>
      <c r="CS121" s="31" t="s">
        <v>141</v>
      </c>
      <c r="CT121" s="31" t="s">
        <v>345</v>
      </c>
      <c r="CU121" s="31" t="s">
        <v>152</v>
      </c>
    </row>
    <row r="122">
      <c r="A122" s="27">
        <v>120.0</v>
      </c>
      <c r="B122" s="28">
        <v>44376.0</v>
      </c>
      <c r="C122" s="29">
        <v>0.4791666666666667</v>
      </c>
      <c r="D122" s="29">
        <v>0.4861111111111111</v>
      </c>
      <c r="E122" s="30">
        <f t="shared" si="1"/>
        <v>0.006944444444</v>
      </c>
      <c r="F122" s="31" t="b">
        <f t="shared" si="2"/>
        <v>1</v>
      </c>
      <c r="G122" s="31" t="s">
        <v>122</v>
      </c>
      <c r="H122" s="32" t="s">
        <v>195</v>
      </c>
      <c r="I122" s="31" t="s">
        <v>142</v>
      </c>
      <c r="J122" s="31" t="s">
        <v>155</v>
      </c>
      <c r="K122" s="31" t="s">
        <v>163</v>
      </c>
      <c r="L122" s="31" t="s">
        <v>368</v>
      </c>
      <c r="M122" s="31" t="s">
        <v>143</v>
      </c>
      <c r="N122" s="33">
        <v>4.0</v>
      </c>
      <c r="O122" s="31" t="s">
        <v>143</v>
      </c>
      <c r="P122" s="31" t="s">
        <v>369</v>
      </c>
      <c r="Q122" s="31" t="s">
        <v>370</v>
      </c>
      <c r="R122" s="31" t="s">
        <v>167</v>
      </c>
      <c r="S122" s="31" t="s">
        <v>168</v>
      </c>
      <c r="T122" s="31" t="s">
        <v>169</v>
      </c>
      <c r="U122" s="31" t="s">
        <v>169</v>
      </c>
      <c r="V122" s="31" t="s">
        <v>134</v>
      </c>
      <c r="W122" s="31" t="s">
        <v>135</v>
      </c>
      <c r="X122" s="51">
        <v>47.8068362662443</v>
      </c>
      <c r="Y122" s="34">
        <v>-120.035500843393</v>
      </c>
      <c r="Z122" s="35" t="b">
        <v>0</v>
      </c>
      <c r="AA122" s="36">
        <v>3760.0</v>
      </c>
      <c r="AB122" s="36"/>
      <c r="AC122" s="32" t="s">
        <v>371</v>
      </c>
      <c r="AD122" s="31" t="s">
        <v>372</v>
      </c>
      <c r="AE122" s="31" t="s">
        <v>373</v>
      </c>
      <c r="AF122" s="31" t="s">
        <v>138</v>
      </c>
      <c r="AG122" s="31" t="s">
        <v>374</v>
      </c>
      <c r="AH122" s="31" t="s">
        <v>375</v>
      </c>
      <c r="AI122" s="31" t="s">
        <v>235</v>
      </c>
      <c r="AJ122" s="38">
        <v>6.0</v>
      </c>
      <c r="AK122" s="31" t="s">
        <v>235</v>
      </c>
      <c r="AL122" s="31" t="s">
        <v>376</v>
      </c>
      <c r="AM122" s="31" t="s">
        <v>365</v>
      </c>
      <c r="AN122" s="31" t="s">
        <v>169</v>
      </c>
      <c r="AO122" s="31" t="s">
        <v>169</v>
      </c>
      <c r="AP122" s="31" t="s">
        <v>134</v>
      </c>
      <c r="AQ122" s="31" t="s">
        <v>135</v>
      </c>
      <c r="AR122" s="51">
        <v>47.8303366123317</v>
      </c>
      <c r="AS122" s="34">
        <v>-120.010006614314</v>
      </c>
      <c r="AT122" s="35" t="b">
        <v>0</v>
      </c>
      <c r="AU122" s="36">
        <v>1196.0</v>
      </c>
      <c r="AV122" s="36"/>
      <c r="AW122" s="31" t="s">
        <v>141</v>
      </c>
      <c r="AX122" s="31" t="s">
        <v>141</v>
      </c>
      <c r="AY122" s="39">
        <f t="shared" si="3"/>
        <v>2.00897232</v>
      </c>
      <c r="AZ122" s="40" t="str">
        <f t="shared" si="4"/>
        <v>N/A</v>
      </c>
      <c r="BA122" s="41" t="s">
        <v>141</v>
      </c>
      <c r="BB122" s="31" t="s">
        <v>141</v>
      </c>
      <c r="BC122" s="42">
        <f t="shared" si="5"/>
        <v>2564</v>
      </c>
      <c r="BD122" s="43">
        <f t="shared" si="6"/>
        <v>256.4</v>
      </c>
      <c r="BE122" s="31" t="s">
        <v>377</v>
      </c>
      <c r="BF122" s="31"/>
      <c r="BG122" s="31" t="s">
        <v>142</v>
      </c>
      <c r="BH122" s="31" t="s">
        <v>378</v>
      </c>
      <c r="BI122" s="31" t="s">
        <v>141</v>
      </c>
      <c r="BJ122" s="44">
        <v>2.009</v>
      </c>
      <c r="BK122" s="31" t="s">
        <v>142</v>
      </c>
      <c r="BL122" s="31" t="s">
        <v>141</v>
      </c>
      <c r="BM122" s="31" t="s">
        <v>141</v>
      </c>
      <c r="BN122" s="31" t="s">
        <v>141</v>
      </c>
      <c r="BO122" s="31" t="s">
        <v>141</v>
      </c>
      <c r="BP122" s="31" t="s">
        <v>141</v>
      </c>
      <c r="BQ122" s="31" t="s">
        <v>141</v>
      </c>
      <c r="BR122" s="31" t="s">
        <v>141</v>
      </c>
      <c r="BS122" s="31" t="s">
        <v>141</v>
      </c>
      <c r="BT122" s="31" t="s">
        <v>141</v>
      </c>
      <c r="BU122" s="44">
        <v>0.0</v>
      </c>
      <c r="BV122" s="45">
        <v>3760.0</v>
      </c>
      <c r="BW122" s="36">
        <f t="shared" si="7"/>
        <v>0</v>
      </c>
      <c r="BX122" s="31" t="s">
        <v>141</v>
      </c>
      <c r="BY122" s="31" t="s">
        <v>141</v>
      </c>
      <c r="BZ122" s="32" t="s">
        <v>236</v>
      </c>
      <c r="CA122" s="49" t="s">
        <v>237</v>
      </c>
      <c r="CB122" s="32" t="s">
        <v>238</v>
      </c>
      <c r="CC122" s="37" t="s">
        <v>239</v>
      </c>
      <c r="CD122" s="31" t="s">
        <v>145</v>
      </c>
      <c r="CE122" s="31" t="s">
        <v>287</v>
      </c>
      <c r="CF122" s="31"/>
      <c r="CG122" s="31" t="s">
        <v>288</v>
      </c>
      <c r="CH122" s="31" t="s">
        <v>332</v>
      </c>
      <c r="CI122" s="31" t="s">
        <v>142</v>
      </c>
      <c r="CJ122" s="31" t="s">
        <v>142</v>
      </c>
      <c r="CK122" s="31" t="s">
        <v>142</v>
      </c>
      <c r="CL122" s="31" t="s">
        <v>142</v>
      </c>
      <c r="CM122" s="31" t="s">
        <v>141</v>
      </c>
      <c r="CN122" s="31" t="s">
        <v>151</v>
      </c>
      <c r="CO122" s="31" t="s">
        <v>151</v>
      </c>
      <c r="CP122" s="31" t="s">
        <v>142</v>
      </c>
      <c r="CQ122" s="31" t="s">
        <v>142</v>
      </c>
      <c r="CR122" s="56" t="s">
        <v>141</v>
      </c>
      <c r="CS122" s="31" t="s">
        <v>141</v>
      </c>
      <c r="CT122" s="31" t="s">
        <v>345</v>
      </c>
      <c r="CU122" s="31" t="s">
        <v>152</v>
      </c>
      <c r="CV122" s="31"/>
      <c r="CW122" s="31"/>
      <c r="CX122" s="31"/>
      <c r="CY122" s="31"/>
      <c r="CZ122" s="31"/>
      <c r="DA122" s="31" t="s">
        <v>142</v>
      </c>
      <c r="DB122" s="31" t="s">
        <v>379</v>
      </c>
      <c r="DC122" s="31" t="s">
        <v>185</v>
      </c>
      <c r="DD122" s="31" t="s">
        <v>155</v>
      </c>
      <c r="DE122" s="31" t="s">
        <v>155</v>
      </c>
      <c r="DF122" s="31" t="s">
        <v>141</v>
      </c>
      <c r="DG122" s="31"/>
      <c r="DH122" s="31" t="s">
        <v>380</v>
      </c>
      <c r="DI122" s="31" t="s">
        <v>381</v>
      </c>
      <c r="DJ122" s="31" t="s">
        <v>382</v>
      </c>
      <c r="DK122" s="31" t="s">
        <v>160</v>
      </c>
      <c r="DL122" s="31" t="s">
        <v>160</v>
      </c>
      <c r="DM122" s="31" t="s">
        <v>160</v>
      </c>
      <c r="DN122" s="31" t="s">
        <v>383</v>
      </c>
      <c r="DO122" s="31" t="s">
        <v>384</v>
      </c>
      <c r="DP122" s="31" t="s">
        <v>385</v>
      </c>
      <c r="DQ122" s="31" t="s">
        <v>386</v>
      </c>
    </row>
    <row r="123">
      <c r="A123" s="27">
        <v>121.0</v>
      </c>
      <c r="B123" s="28">
        <v>44384.0</v>
      </c>
      <c r="C123" s="29">
        <v>0.5416666666666666</v>
      </c>
      <c r="D123" s="57">
        <f t="shared" ref="D123:D137" si="10">C123+TIME(0,0,15)</f>
        <v>0.5418402778</v>
      </c>
      <c r="E123" s="30">
        <f t="shared" si="1"/>
        <v>0.0001736111111</v>
      </c>
      <c r="F123" s="31" t="b">
        <f t="shared" si="2"/>
        <v>1</v>
      </c>
      <c r="G123" s="31" t="s">
        <v>194</v>
      </c>
      <c r="H123" s="32" t="s">
        <v>195</v>
      </c>
      <c r="I123" s="31" t="s">
        <v>387</v>
      </c>
      <c r="J123" s="31" t="s">
        <v>387</v>
      </c>
      <c r="K123" s="31" t="s">
        <v>388</v>
      </c>
      <c r="L123" s="31" t="s">
        <v>389</v>
      </c>
      <c r="M123" s="31" t="s">
        <v>143</v>
      </c>
      <c r="N123" s="33">
        <v>10.0</v>
      </c>
      <c r="O123" s="31" t="s">
        <v>143</v>
      </c>
      <c r="P123" s="31" t="s">
        <v>390</v>
      </c>
      <c r="Q123" s="31" t="s">
        <v>391</v>
      </c>
      <c r="R123" s="31" t="s">
        <v>130</v>
      </c>
      <c r="S123" s="31" t="s">
        <v>168</v>
      </c>
      <c r="T123" s="31" t="s">
        <v>392</v>
      </c>
      <c r="U123" s="31" t="s">
        <v>393</v>
      </c>
      <c r="V123" s="31" t="s">
        <v>394</v>
      </c>
      <c r="W123" s="31" t="s">
        <v>135</v>
      </c>
      <c r="X123" s="51">
        <v>33.920321</v>
      </c>
      <c r="Y123" s="51">
        <v>-118.430795</v>
      </c>
      <c r="Z123" s="35" t="b">
        <v>0</v>
      </c>
      <c r="AA123" s="36">
        <v>25.0</v>
      </c>
      <c r="AB123" s="36"/>
      <c r="AC123" s="32" t="s">
        <v>395</v>
      </c>
      <c r="AE123" s="31" t="s">
        <v>142</v>
      </c>
      <c r="AF123" s="31" t="s">
        <v>141</v>
      </c>
      <c r="AG123" s="31" t="s">
        <v>141</v>
      </c>
      <c r="AH123" s="31" t="s">
        <v>388</v>
      </c>
      <c r="AI123" s="31" t="s">
        <v>396</v>
      </c>
      <c r="AJ123" s="38">
        <v>10.0</v>
      </c>
      <c r="AK123" s="31" t="s">
        <v>396</v>
      </c>
      <c r="AM123" s="31" t="s">
        <v>397</v>
      </c>
      <c r="AN123" s="31" t="s">
        <v>392</v>
      </c>
      <c r="AO123" s="31" t="s">
        <v>393</v>
      </c>
      <c r="AP123" s="31" t="s">
        <v>394</v>
      </c>
      <c r="AQ123" s="31" t="s">
        <v>135</v>
      </c>
      <c r="AR123" s="51">
        <v>33.920214</v>
      </c>
      <c r="AS123" s="51">
        <v>-118.431359</v>
      </c>
      <c r="AT123" s="35" t="b">
        <v>0</v>
      </c>
      <c r="AU123" s="36">
        <v>1.0</v>
      </c>
      <c r="AV123" s="36"/>
      <c r="AW123" s="31" t="s">
        <v>141</v>
      </c>
      <c r="AX123" s="31" t="s">
        <v>141</v>
      </c>
      <c r="AY123" s="39">
        <f t="shared" si="3"/>
        <v>0.03317318984</v>
      </c>
      <c r="AZ123" s="40" t="str">
        <f t="shared" si="4"/>
        <v>N/A</v>
      </c>
      <c r="BA123" s="41" t="s">
        <v>141</v>
      </c>
      <c r="BB123" s="31" t="s">
        <v>141</v>
      </c>
      <c r="BC123" s="42">
        <f t="shared" si="5"/>
        <v>24</v>
      </c>
      <c r="BD123" s="43">
        <f t="shared" si="6"/>
        <v>96</v>
      </c>
      <c r="BE123" s="31" t="s">
        <v>142</v>
      </c>
      <c r="BF123" s="31"/>
      <c r="BG123" s="31" t="s">
        <v>142</v>
      </c>
      <c r="BH123" s="31" t="s">
        <v>143</v>
      </c>
      <c r="BI123" s="31" t="s">
        <v>141</v>
      </c>
      <c r="BJ123" s="48"/>
      <c r="BK123" s="31" t="s">
        <v>142</v>
      </c>
      <c r="BL123" s="31" t="s">
        <v>141</v>
      </c>
      <c r="BM123" s="31" t="s">
        <v>141</v>
      </c>
      <c r="BN123" s="31" t="s">
        <v>141</v>
      </c>
      <c r="BO123" s="31" t="s">
        <v>141</v>
      </c>
      <c r="BP123" s="31" t="s">
        <v>141</v>
      </c>
      <c r="BQ123" s="31" t="s">
        <v>141</v>
      </c>
      <c r="BR123" s="31" t="s">
        <v>141</v>
      </c>
      <c r="BS123" s="31" t="s">
        <v>141</v>
      </c>
      <c r="BT123" s="31" t="s">
        <v>141</v>
      </c>
      <c r="BU123" s="44">
        <v>0.0</v>
      </c>
      <c r="BV123" s="45"/>
      <c r="BW123" s="36" t="str">
        <f t="shared" si="7"/>
        <v/>
      </c>
      <c r="BY123" s="31" t="s">
        <v>141</v>
      </c>
      <c r="BZ123" s="32" t="s">
        <v>145</v>
      </c>
      <c r="CA123" s="32" t="s">
        <v>146</v>
      </c>
      <c r="CB123" s="32" t="s">
        <v>147</v>
      </c>
      <c r="CC123" s="32" t="s">
        <v>398</v>
      </c>
      <c r="CD123" s="31" t="s">
        <v>145</v>
      </c>
      <c r="CE123" s="31" t="s">
        <v>287</v>
      </c>
      <c r="CF123" s="31"/>
      <c r="CG123" s="31" t="s">
        <v>288</v>
      </c>
      <c r="CH123" s="31" t="s">
        <v>399</v>
      </c>
      <c r="CI123" s="31" t="s">
        <v>142</v>
      </c>
      <c r="CJ123" s="31" t="s">
        <v>142</v>
      </c>
      <c r="CK123" s="31" t="s">
        <v>142</v>
      </c>
      <c r="CL123" s="31" t="s">
        <v>142</v>
      </c>
      <c r="CM123" s="31" t="s">
        <v>141</v>
      </c>
      <c r="CN123" s="31" t="s">
        <v>151</v>
      </c>
      <c r="CO123" s="31" t="s">
        <v>151</v>
      </c>
      <c r="CP123" s="31" t="s">
        <v>142</v>
      </c>
      <c r="CQ123" s="31" t="s">
        <v>142</v>
      </c>
      <c r="CR123" s="56" t="s">
        <v>141</v>
      </c>
      <c r="CS123" s="31" t="s">
        <v>141</v>
      </c>
      <c r="CT123" s="31" t="s">
        <v>345</v>
      </c>
      <c r="CU123" s="31" t="s">
        <v>400</v>
      </c>
      <c r="CV123" s="31"/>
      <c r="CW123" s="31"/>
      <c r="CX123" s="31"/>
      <c r="CY123" s="31"/>
      <c r="CZ123" s="31"/>
      <c r="DA123" s="31" t="s">
        <v>401</v>
      </c>
      <c r="DK123" s="31" t="s">
        <v>402</v>
      </c>
      <c r="DP123" s="31" t="s">
        <v>403</v>
      </c>
    </row>
    <row r="124">
      <c r="A124" s="27">
        <v>122.0</v>
      </c>
      <c r="B124" s="28">
        <v>44384.0</v>
      </c>
      <c r="C124" s="29">
        <v>0.5506944444444445</v>
      </c>
      <c r="D124" s="57">
        <f t="shared" si="10"/>
        <v>0.5508680556</v>
      </c>
      <c r="E124" s="30">
        <f t="shared" si="1"/>
        <v>0.0001736111111</v>
      </c>
      <c r="F124" s="31" t="b">
        <f t="shared" si="2"/>
        <v>1</v>
      </c>
      <c r="G124" s="31" t="s">
        <v>194</v>
      </c>
      <c r="H124" s="32" t="s">
        <v>195</v>
      </c>
      <c r="I124" s="31" t="s">
        <v>387</v>
      </c>
      <c r="J124" s="31" t="s">
        <v>387</v>
      </c>
      <c r="K124" s="31" t="s">
        <v>388</v>
      </c>
      <c r="L124" s="31" t="s">
        <v>389</v>
      </c>
      <c r="M124" s="31" t="s">
        <v>143</v>
      </c>
      <c r="N124" s="33">
        <v>10.0</v>
      </c>
      <c r="O124" s="31" t="s">
        <v>143</v>
      </c>
      <c r="P124" s="31" t="s">
        <v>390</v>
      </c>
      <c r="Q124" s="31" t="s">
        <v>391</v>
      </c>
      <c r="R124" s="31" t="s">
        <v>130</v>
      </c>
      <c r="S124" s="31" t="s">
        <v>168</v>
      </c>
      <c r="T124" s="31" t="s">
        <v>392</v>
      </c>
      <c r="U124" s="31" t="s">
        <v>393</v>
      </c>
      <c r="V124" s="31" t="s">
        <v>394</v>
      </c>
      <c r="W124" s="31" t="s">
        <v>135</v>
      </c>
      <c r="X124" s="51">
        <v>33.920321</v>
      </c>
      <c r="Y124" s="51">
        <v>-118.430795</v>
      </c>
      <c r="Z124" s="35" t="b">
        <v>0</v>
      </c>
      <c r="AA124" s="36">
        <v>25.0</v>
      </c>
      <c r="AB124" s="36"/>
      <c r="AC124" s="32" t="s">
        <v>395</v>
      </c>
      <c r="AE124" s="31" t="s">
        <v>142</v>
      </c>
      <c r="AF124" s="31" t="s">
        <v>141</v>
      </c>
      <c r="AG124" s="31" t="s">
        <v>141</v>
      </c>
      <c r="AH124" s="31" t="s">
        <v>388</v>
      </c>
      <c r="AI124" s="31" t="s">
        <v>396</v>
      </c>
      <c r="AJ124" s="38">
        <v>10.0</v>
      </c>
      <c r="AK124" s="31" t="s">
        <v>396</v>
      </c>
      <c r="AM124" s="31" t="s">
        <v>397</v>
      </c>
      <c r="AN124" s="31" t="s">
        <v>392</v>
      </c>
      <c r="AO124" s="31" t="s">
        <v>393</v>
      </c>
      <c r="AP124" s="31" t="s">
        <v>394</v>
      </c>
      <c r="AQ124" s="31" t="s">
        <v>135</v>
      </c>
      <c r="AR124" s="51">
        <v>33.920214</v>
      </c>
      <c r="AS124" s="51">
        <v>-118.431359</v>
      </c>
      <c r="AT124" s="35" t="b">
        <v>0</v>
      </c>
      <c r="AU124" s="36">
        <v>1.0</v>
      </c>
      <c r="AV124" s="36"/>
      <c r="AW124" s="31" t="s">
        <v>141</v>
      </c>
      <c r="AX124" s="31" t="s">
        <v>141</v>
      </c>
      <c r="AY124" s="39">
        <f t="shared" si="3"/>
        <v>0.03317318984</v>
      </c>
      <c r="AZ124" s="40" t="str">
        <f t="shared" si="4"/>
        <v>N/A</v>
      </c>
      <c r="BA124" s="41" t="s">
        <v>141</v>
      </c>
      <c r="BB124" s="31" t="s">
        <v>141</v>
      </c>
      <c r="BC124" s="42">
        <f t="shared" si="5"/>
        <v>24</v>
      </c>
      <c r="BD124" s="43">
        <f t="shared" si="6"/>
        <v>96</v>
      </c>
      <c r="BE124" s="31" t="s">
        <v>142</v>
      </c>
      <c r="BF124" s="31"/>
      <c r="BG124" s="31" t="s">
        <v>142</v>
      </c>
      <c r="BH124" s="31" t="s">
        <v>143</v>
      </c>
      <c r="BI124" s="31" t="s">
        <v>141</v>
      </c>
      <c r="BJ124" s="48"/>
      <c r="BK124" s="31" t="s">
        <v>142</v>
      </c>
      <c r="BL124" s="31" t="s">
        <v>141</v>
      </c>
      <c r="BM124" s="31" t="s">
        <v>141</v>
      </c>
      <c r="BN124" s="31" t="s">
        <v>141</v>
      </c>
      <c r="BO124" s="31" t="s">
        <v>141</v>
      </c>
      <c r="BP124" s="31" t="s">
        <v>141</v>
      </c>
      <c r="BQ124" s="31" t="s">
        <v>141</v>
      </c>
      <c r="BR124" s="31" t="s">
        <v>141</v>
      </c>
      <c r="BS124" s="31" t="s">
        <v>141</v>
      </c>
      <c r="BT124" s="31" t="s">
        <v>141</v>
      </c>
      <c r="BU124" s="44">
        <v>0.0</v>
      </c>
      <c r="BV124" s="45"/>
      <c r="BW124" s="36" t="str">
        <f t="shared" si="7"/>
        <v/>
      </c>
      <c r="BY124" s="31" t="s">
        <v>141</v>
      </c>
      <c r="BZ124" s="32" t="s">
        <v>145</v>
      </c>
      <c r="CA124" s="32" t="s">
        <v>146</v>
      </c>
      <c r="CB124" s="32" t="s">
        <v>147</v>
      </c>
      <c r="CC124" s="32" t="s">
        <v>398</v>
      </c>
      <c r="CD124" s="31" t="s">
        <v>145</v>
      </c>
      <c r="CE124" s="31" t="s">
        <v>287</v>
      </c>
      <c r="CF124" s="31"/>
      <c r="CG124" s="31" t="s">
        <v>288</v>
      </c>
      <c r="CH124" s="31" t="s">
        <v>399</v>
      </c>
      <c r="CI124" s="31" t="s">
        <v>142</v>
      </c>
      <c r="CJ124" s="31" t="s">
        <v>142</v>
      </c>
      <c r="CK124" s="31" t="s">
        <v>142</v>
      </c>
      <c r="CL124" s="31" t="s">
        <v>142</v>
      </c>
      <c r="CM124" s="31" t="s">
        <v>141</v>
      </c>
      <c r="CN124" s="31" t="s">
        <v>151</v>
      </c>
      <c r="CO124" s="31" t="s">
        <v>151</v>
      </c>
      <c r="CP124" s="31" t="s">
        <v>142</v>
      </c>
      <c r="CQ124" s="31" t="s">
        <v>142</v>
      </c>
      <c r="CR124" s="56" t="s">
        <v>141</v>
      </c>
      <c r="CS124" s="31" t="s">
        <v>141</v>
      </c>
      <c r="CT124" s="31" t="s">
        <v>345</v>
      </c>
      <c r="CU124" s="31" t="s">
        <v>400</v>
      </c>
      <c r="CV124" s="31"/>
      <c r="CW124" s="31"/>
      <c r="CX124" s="31"/>
      <c r="CY124" s="31"/>
      <c r="CZ124" s="31"/>
      <c r="DA124" s="31" t="s">
        <v>401</v>
      </c>
      <c r="DP124" s="31" t="s">
        <v>404</v>
      </c>
    </row>
    <row r="125">
      <c r="A125" s="27">
        <v>123.0</v>
      </c>
      <c r="B125" s="28">
        <v>44384.0</v>
      </c>
      <c r="C125" s="29">
        <v>0.5597222222222222</v>
      </c>
      <c r="D125" s="57">
        <f t="shared" si="10"/>
        <v>0.5598958333</v>
      </c>
      <c r="E125" s="30">
        <f t="shared" si="1"/>
        <v>0.0001736111111</v>
      </c>
      <c r="F125" s="31" t="b">
        <f t="shared" si="2"/>
        <v>1</v>
      </c>
      <c r="G125" s="31" t="s">
        <v>194</v>
      </c>
      <c r="H125" s="32" t="s">
        <v>195</v>
      </c>
      <c r="I125" s="31" t="s">
        <v>387</v>
      </c>
      <c r="J125" s="31" t="s">
        <v>387</v>
      </c>
      <c r="K125" s="31" t="s">
        <v>388</v>
      </c>
      <c r="L125" s="31" t="s">
        <v>389</v>
      </c>
      <c r="M125" s="31" t="s">
        <v>143</v>
      </c>
      <c r="N125" s="33">
        <v>10.0</v>
      </c>
      <c r="O125" s="31" t="s">
        <v>143</v>
      </c>
      <c r="P125" s="31" t="s">
        <v>390</v>
      </c>
      <c r="Q125" s="31" t="s">
        <v>391</v>
      </c>
      <c r="R125" s="31" t="s">
        <v>130</v>
      </c>
      <c r="S125" s="31" t="s">
        <v>168</v>
      </c>
      <c r="T125" s="31" t="s">
        <v>392</v>
      </c>
      <c r="U125" s="31" t="s">
        <v>393</v>
      </c>
      <c r="V125" s="31" t="s">
        <v>394</v>
      </c>
      <c r="W125" s="31" t="s">
        <v>135</v>
      </c>
      <c r="X125" s="51">
        <v>33.920321</v>
      </c>
      <c r="Y125" s="51">
        <v>-118.430795</v>
      </c>
      <c r="Z125" s="35" t="b">
        <v>0</v>
      </c>
      <c r="AA125" s="36">
        <v>25.0</v>
      </c>
      <c r="AB125" s="36"/>
      <c r="AC125" s="32" t="s">
        <v>395</v>
      </c>
      <c r="AE125" s="31" t="s">
        <v>142</v>
      </c>
      <c r="AF125" s="31" t="s">
        <v>141</v>
      </c>
      <c r="AG125" s="31" t="s">
        <v>141</v>
      </c>
      <c r="AH125" s="31" t="s">
        <v>388</v>
      </c>
      <c r="AI125" s="31" t="s">
        <v>396</v>
      </c>
      <c r="AJ125" s="38">
        <v>10.0</v>
      </c>
      <c r="AK125" s="31" t="s">
        <v>396</v>
      </c>
      <c r="AM125" s="31" t="s">
        <v>397</v>
      </c>
      <c r="AN125" s="31" t="s">
        <v>392</v>
      </c>
      <c r="AO125" s="31" t="s">
        <v>393</v>
      </c>
      <c r="AP125" s="31" t="s">
        <v>394</v>
      </c>
      <c r="AQ125" s="31" t="s">
        <v>135</v>
      </c>
      <c r="AR125" s="51">
        <v>33.920214</v>
      </c>
      <c r="AS125" s="51">
        <v>-118.431359</v>
      </c>
      <c r="AT125" s="35" t="b">
        <v>0</v>
      </c>
      <c r="AU125" s="36">
        <v>1.0</v>
      </c>
      <c r="AV125" s="36"/>
      <c r="AW125" s="31" t="s">
        <v>141</v>
      </c>
      <c r="AX125" s="31" t="s">
        <v>141</v>
      </c>
      <c r="AY125" s="39">
        <f t="shared" si="3"/>
        <v>0.03317318984</v>
      </c>
      <c r="AZ125" s="40" t="str">
        <f t="shared" si="4"/>
        <v>N/A</v>
      </c>
      <c r="BA125" s="41" t="s">
        <v>141</v>
      </c>
      <c r="BB125" s="31" t="s">
        <v>141</v>
      </c>
      <c r="BC125" s="42">
        <f t="shared" si="5"/>
        <v>24</v>
      </c>
      <c r="BD125" s="43">
        <f t="shared" si="6"/>
        <v>96</v>
      </c>
      <c r="BE125" s="31" t="s">
        <v>142</v>
      </c>
      <c r="BF125" s="31"/>
      <c r="BG125" s="31" t="s">
        <v>142</v>
      </c>
      <c r="BH125" s="31" t="s">
        <v>143</v>
      </c>
      <c r="BI125" s="31" t="s">
        <v>141</v>
      </c>
      <c r="BJ125" s="48"/>
      <c r="BK125" s="31" t="s">
        <v>142</v>
      </c>
      <c r="BL125" s="31" t="s">
        <v>141</v>
      </c>
      <c r="BM125" s="31" t="s">
        <v>141</v>
      </c>
      <c r="BN125" s="31" t="s">
        <v>141</v>
      </c>
      <c r="BO125" s="31" t="s">
        <v>141</v>
      </c>
      <c r="BP125" s="31" t="s">
        <v>141</v>
      </c>
      <c r="BQ125" s="31" t="s">
        <v>141</v>
      </c>
      <c r="BR125" s="31" t="s">
        <v>141</v>
      </c>
      <c r="BS125" s="31" t="s">
        <v>141</v>
      </c>
      <c r="BT125" s="31" t="s">
        <v>141</v>
      </c>
      <c r="BU125" s="44">
        <v>0.0</v>
      </c>
      <c r="BV125" s="45"/>
      <c r="BW125" s="36" t="str">
        <f t="shared" si="7"/>
        <v/>
      </c>
      <c r="BY125" s="31" t="s">
        <v>141</v>
      </c>
      <c r="BZ125" s="32" t="s">
        <v>145</v>
      </c>
      <c r="CA125" s="32" t="s">
        <v>146</v>
      </c>
      <c r="CB125" s="32" t="s">
        <v>147</v>
      </c>
      <c r="CC125" s="32" t="s">
        <v>398</v>
      </c>
      <c r="CD125" s="31" t="s">
        <v>145</v>
      </c>
      <c r="CE125" s="31" t="s">
        <v>287</v>
      </c>
      <c r="CF125" s="31"/>
      <c r="CG125" s="31" t="s">
        <v>288</v>
      </c>
      <c r="CH125" s="31" t="s">
        <v>399</v>
      </c>
      <c r="CI125" s="31" t="s">
        <v>142</v>
      </c>
      <c r="CJ125" s="31" t="s">
        <v>142</v>
      </c>
      <c r="CK125" s="31" t="s">
        <v>142</v>
      </c>
      <c r="CL125" s="31" t="s">
        <v>142</v>
      </c>
      <c r="CM125" s="31" t="s">
        <v>141</v>
      </c>
      <c r="CN125" s="31" t="s">
        <v>151</v>
      </c>
      <c r="CO125" s="31" t="s">
        <v>151</v>
      </c>
      <c r="CP125" s="31" t="s">
        <v>142</v>
      </c>
      <c r="CQ125" s="31" t="s">
        <v>142</v>
      </c>
      <c r="CR125" s="56" t="s">
        <v>141</v>
      </c>
      <c r="CS125" s="31" t="s">
        <v>141</v>
      </c>
      <c r="CT125" s="31" t="s">
        <v>345</v>
      </c>
      <c r="CU125" s="31" t="s">
        <v>400</v>
      </c>
      <c r="CV125" s="31"/>
      <c r="CW125" s="31"/>
      <c r="CX125" s="31"/>
      <c r="CY125" s="31"/>
      <c r="CZ125" s="31"/>
      <c r="DA125" s="31" t="s">
        <v>401</v>
      </c>
      <c r="DP125" s="31" t="s">
        <v>405</v>
      </c>
    </row>
    <row r="126">
      <c r="A126" s="27">
        <v>124.0</v>
      </c>
      <c r="B126" s="28">
        <v>44384.0</v>
      </c>
      <c r="C126" s="29">
        <v>0.56875</v>
      </c>
      <c r="D126" s="57">
        <f t="shared" si="10"/>
        <v>0.5689236111</v>
      </c>
      <c r="E126" s="30">
        <f t="shared" si="1"/>
        <v>0.0001736111111</v>
      </c>
      <c r="F126" s="31" t="b">
        <f t="shared" si="2"/>
        <v>1</v>
      </c>
      <c r="G126" s="31" t="s">
        <v>194</v>
      </c>
      <c r="H126" s="32" t="s">
        <v>195</v>
      </c>
      <c r="I126" s="31" t="s">
        <v>387</v>
      </c>
      <c r="J126" s="31" t="s">
        <v>387</v>
      </c>
      <c r="K126" s="31" t="s">
        <v>388</v>
      </c>
      <c r="L126" s="31" t="s">
        <v>389</v>
      </c>
      <c r="M126" s="31" t="s">
        <v>143</v>
      </c>
      <c r="N126" s="33">
        <v>10.0</v>
      </c>
      <c r="O126" s="31" t="s">
        <v>143</v>
      </c>
      <c r="P126" s="31" t="s">
        <v>390</v>
      </c>
      <c r="Q126" s="31" t="s">
        <v>391</v>
      </c>
      <c r="R126" s="31" t="s">
        <v>130</v>
      </c>
      <c r="S126" s="31" t="s">
        <v>168</v>
      </c>
      <c r="T126" s="31" t="s">
        <v>392</v>
      </c>
      <c r="U126" s="31" t="s">
        <v>393</v>
      </c>
      <c r="V126" s="31" t="s">
        <v>394</v>
      </c>
      <c r="W126" s="31" t="s">
        <v>135</v>
      </c>
      <c r="X126" s="51">
        <v>33.920321</v>
      </c>
      <c r="Y126" s="51">
        <v>-118.430795</v>
      </c>
      <c r="Z126" s="35" t="b">
        <v>0</v>
      </c>
      <c r="AA126" s="36">
        <v>25.0</v>
      </c>
      <c r="AB126" s="36"/>
      <c r="AC126" s="32" t="s">
        <v>395</v>
      </c>
      <c r="AE126" s="31" t="s">
        <v>142</v>
      </c>
      <c r="AF126" s="31" t="s">
        <v>141</v>
      </c>
      <c r="AG126" s="31" t="s">
        <v>141</v>
      </c>
      <c r="AH126" s="31" t="s">
        <v>388</v>
      </c>
      <c r="AI126" s="31" t="s">
        <v>396</v>
      </c>
      <c r="AJ126" s="38">
        <v>10.0</v>
      </c>
      <c r="AK126" s="31" t="s">
        <v>396</v>
      </c>
      <c r="AM126" s="31" t="s">
        <v>397</v>
      </c>
      <c r="AN126" s="31" t="s">
        <v>392</v>
      </c>
      <c r="AO126" s="31" t="s">
        <v>393</v>
      </c>
      <c r="AP126" s="31" t="s">
        <v>394</v>
      </c>
      <c r="AQ126" s="31" t="s">
        <v>135</v>
      </c>
      <c r="AR126" s="51">
        <v>33.920214</v>
      </c>
      <c r="AS126" s="51">
        <v>-118.431359</v>
      </c>
      <c r="AT126" s="35" t="b">
        <v>0</v>
      </c>
      <c r="AU126" s="36">
        <v>1.0</v>
      </c>
      <c r="AV126" s="36"/>
      <c r="AW126" s="31" t="s">
        <v>141</v>
      </c>
      <c r="AX126" s="31" t="s">
        <v>141</v>
      </c>
      <c r="AY126" s="39">
        <f t="shared" si="3"/>
        <v>0.03317318984</v>
      </c>
      <c r="AZ126" s="40" t="str">
        <f t="shared" si="4"/>
        <v>N/A</v>
      </c>
      <c r="BA126" s="41" t="s">
        <v>141</v>
      </c>
      <c r="BB126" s="31" t="s">
        <v>141</v>
      </c>
      <c r="BC126" s="42">
        <f t="shared" si="5"/>
        <v>24</v>
      </c>
      <c r="BD126" s="43">
        <f t="shared" si="6"/>
        <v>96</v>
      </c>
      <c r="BE126" s="31" t="s">
        <v>142</v>
      </c>
      <c r="BF126" s="31"/>
      <c r="BG126" s="31" t="s">
        <v>142</v>
      </c>
      <c r="BH126" s="31" t="s">
        <v>143</v>
      </c>
      <c r="BI126" s="31" t="s">
        <v>141</v>
      </c>
      <c r="BJ126" s="48"/>
      <c r="BK126" s="31" t="s">
        <v>142</v>
      </c>
      <c r="BL126" s="31" t="s">
        <v>141</v>
      </c>
      <c r="BM126" s="31" t="s">
        <v>141</v>
      </c>
      <c r="BN126" s="31" t="s">
        <v>141</v>
      </c>
      <c r="BO126" s="31" t="s">
        <v>141</v>
      </c>
      <c r="BP126" s="31" t="s">
        <v>141</v>
      </c>
      <c r="BQ126" s="31" t="s">
        <v>141</v>
      </c>
      <c r="BR126" s="31" t="s">
        <v>141</v>
      </c>
      <c r="BS126" s="31" t="s">
        <v>141</v>
      </c>
      <c r="BT126" s="31" t="s">
        <v>141</v>
      </c>
      <c r="BU126" s="44">
        <v>0.0</v>
      </c>
      <c r="BV126" s="45"/>
      <c r="BW126" s="36" t="str">
        <f t="shared" si="7"/>
        <v/>
      </c>
      <c r="BY126" s="31" t="s">
        <v>141</v>
      </c>
      <c r="BZ126" s="32" t="s">
        <v>145</v>
      </c>
      <c r="CA126" s="32" t="s">
        <v>146</v>
      </c>
      <c r="CB126" s="32" t="s">
        <v>147</v>
      </c>
      <c r="CC126" s="32" t="s">
        <v>398</v>
      </c>
      <c r="CD126" s="31" t="s">
        <v>145</v>
      </c>
      <c r="CE126" s="31" t="s">
        <v>287</v>
      </c>
      <c r="CF126" s="31"/>
      <c r="CG126" s="31" t="s">
        <v>288</v>
      </c>
      <c r="CH126" s="31" t="s">
        <v>399</v>
      </c>
      <c r="CI126" s="31" t="s">
        <v>142</v>
      </c>
      <c r="CJ126" s="31" t="s">
        <v>142</v>
      </c>
      <c r="CK126" s="31" t="s">
        <v>142</v>
      </c>
      <c r="CL126" s="31" t="s">
        <v>142</v>
      </c>
      <c r="CM126" s="31" t="s">
        <v>141</v>
      </c>
      <c r="CN126" s="31" t="s">
        <v>151</v>
      </c>
      <c r="CO126" s="31" t="s">
        <v>151</v>
      </c>
      <c r="CP126" s="31" t="s">
        <v>142</v>
      </c>
      <c r="CQ126" s="31" t="s">
        <v>142</v>
      </c>
      <c r="CR126" s="56" t="s">
        <v>141</v>
      </c>
      <c r="CS126" s="31" t="s">
        <v>141</v>
      </c>
      <c r="CT126" s="31" t="s">
        <v>345</v>
      </c>
      <c r="CU126" s="31" t="s">
        <v>400</v>
      </c>
      <c r="CV126" s="31"/>
      <c r="CW126" s="31"/>
      <c r="CX126" s="31"/>
      <c r="CY126" s="31"/>
      <c r="CZ126" s="31"/>
      <c r="DA126" s="31" t="s">
        <v>401</v>
      </c>
    </row>
    <row r="127">
      <c r="A127" s="27">
        <v>125.0</v>
      </c>
      <c r="B127" s="28">
        <v>44384.0</v>
      </c>
      <c r="C127" s="29">
        <v>0.5777777777777777</v>
      </c>
      <c r="D127" s="57">
        <f t="shared" si="10"/>
        <v>0.5779513889</v>
      </c>
      <c r="E127" s="30">
        <f t="shared" si="1"/>
        <v>0.0001736111111</v>
      </c>
      <c r="F127" s="31" t="b">
        <f t="shared" si="2"/>
        <v>1</v>
      </c>
      <c r="G127" s="31" t="s">
        <v>194</v>
      </c>
      <c r="H127" s="32" t="s">
        <v>195</v>
      </c>
      <c r="I127" s="31" t="s">
        <v>387</v>
      </c>
      <c r="J127" s="31" t="s">
        <v>387</v>
      </c>
      <c r="K127" s="31" t="s">
        <v>388</v>
      </c>
      <c r="L127" s="31" t="s">
        <v>389</v>
      </c>
      <c r="M127" s="31" t="s">
        <v>143</v>
      </c>
      <c r="N127" s="33">
        <v>10.0</v>
      </c>
      <c r="O127" s="31" t="s">
        <v>143</v>
      </c>
      <c r="P127" s="31" t="s">
        <v>390</v>
      </c>
      <c r="Q127" s="31" t="s">
        <v>391</v>
      </c>
      <c r="R127" s="31" t="s">
        <v>130</v>
      </c>
      <c r="S127" s="31" t="s">
        <v>168</v>
      </c>
      <c r="T127" s="31" t="s">
        <v>392</v>
      </c>
      <c r="U127" s="31" t="s">
        <v>393</v>
      </c>
      <c r="V127" s="31" t="s">
        <v>394</v>
      </c>
      <c r="W127" s="31" t="s">
        <v>135</v>
      </c>
      <c r="X127" s="51">
        <v>33.920321</v>
      </c>
      <c r="Y127" s="51">
        <v>-118.430795</v>
      </c>
      <c r="Z127" s="35" t="b">
        <v>0</v>
      </c>
      <c r="AA127" s="36">
        <v>25.0</v>
      </c>
      <c r="AB127" s="36"/>
      <c r="AC127" s="32" t="s">
        <v>395</v>
      </c>
      <c r="AE127" s="31" t="s">
        <v>142</v>
      </c>
      <c r="AF127" s="31" t="s">
        <v>141</v>
      </c>
      <c r="AG127" s="31" t="s">
        <v>141</v>
      </c>
      <c r="AH127" s="31" t="s">
        <v>388</v>
      </c>
      <c r="AI127" s="31" t="s">
        <v>396</v>
      </c>
      <c r="AJ127" s="38">
        <v>10.0</v>
      </c>
      <c r="AK127" s="31" t="s">
        <v>396</v>
      </c>
      <c r="AM127" s="31" t="s">
        <v>397</v>
      </c>
      <c r="AN127" s="31" t="s">
        <v>392</v>
      </c>
      <c r="AO127" s="31" t="s">
        <v>393</v>
      </c>
      <c r="AP127" s="31" t="s">
        <v>394</v>
      </c>
      <c r="AQ127" s="31" t="s">
        <v>135</v>
      </c>
      <c r="AR127" s="51">
        <v>33.920214</v>
      </c>
      <c r="AS127" s="51">
        <v>-118.431359</v>
      </c>
      <c r="AT127" s="35" t="b">
        <v>0</v>
      </c>
      <c r="AU127" s="36">
        <v>1.0</v>
      </c>
      <c r="AV127" s="36"/>
      <c r="AW127" s="31" t="s">
        <v>141</v>
      </c>
      <c r="AX127" s="31" t="s">
        <v>141</v>
      </c>
      <c r="AY127" s="39">
        <f t="shared" si="3"/>
        <v>0.03317318984</v>
      </c>
      <c r="AZ127" s="40" t="str">
        <f t="shared" si="4"/>
        <v>N/A</v>
      </c>
      <c r="BA127" s="41" t="s">
        <v>141</v>
      </c>
      <c r="BB127" s="31" t="s">
        <v>141</v>
      </c>
      <c r="BC127" s="42">
        <f t="shared" si="5"/>
        <v>24</v>
      </c>
      <c r="BD127" s="43">
        <f t="shared" si="6"/>
        <v>96</v>
      </c>
      <c r="BE127" s="31" t="s">
        <v>142</v>
      </c>
      <c r="BF127" s="31"/>
      <c r="BG127" s="31" t="s">
        <v>142</v>
      </c>
      <c r="BH127" s="31" t="s">
        <v>143</v>
      </c>
      <c r="BI127" s="31" t="s">
        <v>141</v>
      </c>
      <c r="BJ127" s="48"/>
      <c r="BK127" s="31" t="s">
        <v>142</v>
      </c>
      <c r="BL127" s="31" t="s">
        <v>141</v>
      </c>
      <c r="BM127" s="31" t="s">
        <v>141</v>
      </c>
      <c r="BN127" s="31" t="s">
        <v>141</v>
      </c>
      <c r="BO127" s="31" t="s">
        <v>141</v>
      </c>
      <c r="BP127" s="31" t="s">
        <v>141</v>
      </c>
      <c r="BQ127" s="31" t="s">
        <v>141</v>
      </c>
      <c r="BR127" s="31" t="s">
        <v>141</v>
      </c>
      <c r="BS127" s="31" t="s">
        <v>141</v>
      </c>
      <c r="BT127" s="31" t="s">
        <v>141</v>
      </c>
      <c r="BU127" s="44">
        <v>0.0</v>
      </c>
      <c r="BV127" s="45"/>
      <c r="BW127" s="36" t="str">
        <f t="shared" si="7"/>
        <v/>
      </c>
      <c r="BY127" s="31" t="s">
        <v>141</v>
      </c>
      <c r="BZ127" s="32" t="s">
        <v>145</v>
      </c>
      <c r="CA127" s="32" t="s">
        <v>146</v>
      </c>
      <c r="CB127" s="32" t="s">
        <v>147</v>
      </c>
      <c r="CC127" s="32" t="s">
        <v>398</v>
      </c>
      <c r="CD127" s="31" t="s">
        <v>145</v>
      </c>
      <c r="CE127" s="31" t="s">
        <v>287</v>
      </c>
      <c r="CF127" s="31"/>
      <c r="CG127" s="31" t="s">
        <v>288</v>
      </c>
      <c r="CH127" s="31" t="s">
        <v>399</v>
      </c>
      <c r="CI127" s="31" t="s">
        <v>142</v>
      </c>
      <c r="CJ127" s="31" t="s">
        <v>142</v>
      </c>
      <c r="CK127" s="31" t="s">
        <v>142</v>
      </c>
      <c r="CL127" s="31" t="s">
        <v>142</v>
      </c>
      <c r="CM127" s="31" t="s">
        <v>141</v>
      </c>
      <c r="CN127" s="31" t="s">
        <v>151</v>
      </c>
      <c r="CO127" s="31" t="s">
        <v>151</v>
      </c>
      <c r="CP127" s="31" t="s">
        <v>142</v>
      </c>
      <c r="CQ127" s="31" t="s">
        <v>142</v>
      </c>
      <c r="CR127" s="56" t="s">
        <v>141</v>
      </c>
      <c r="CS127" s="31" t="s">
        <v>141</v>
      </c>
      <c r="CT127" s="31" t="s">
        <v>345</v>
      </c>
      <c r="CU127" s="31" t="s">
        <v>400</v>
      </c>
      <c r="CV127" s="31"/>
      <c r="CW127" s="31"/>
      <c r="CX127" s="31"/>
      <c r="CY127" s="31"/>
      <c r="CZ127" s="31"/>
      <c r="DA127" s="31" t="s">
        <v>401</v>
      </c>
      <c r="DP127" s="31" t="s">
        <v>406</v>
      </c>
    </row>
    <row r="128">
      <c r="A128" s="27">
        <v>126.0</v>
      </c>
      <c r="B128" s="28">
        <v>44384.0</v>
      </c>
      <c r="C128" s="29">
        <v>0.5868055555555556</v>
      </c>
      <c r="D128" s="57">
        <f t="shared" si="10"/>
        <v>0.5869791667</v>
      </c>
      <c r="E128" s="30">
        <f t="shared" si="1"/>
        <v>0.0001736111111</v>
      </c>
      <c r="F128" s="31" t="b">
        <f t="shared" si="2"/>
        <v>1</v>
      </c>
      <c r="G128" s="31" t="s">
        <v>194</v>
      </c>
      <c r="H128" s="32" t="s">
        <v>195</v>
      </c>
      <c r="I128" s="31" t="s">
        <v>387</v>
      </c>
      <c r="J128" s="31" t="s">
        <v>387</v>
      </c>
      <c r="K128" s="31" t="s">
        <v>388</v>
      </c>
      <c r="L128" s="31" t="s">
        <v>389</v>
      </c>
      <c r="M128" s="31" t="s">
        <v>143</v>
      </c>
      <c r="N128" s="33">
        <v>10.0</v>
      </c>
      <c r="O128" s="31" t="s">
        <v>143</v>
      </c>
      <c r="P128" s="31" t="s">
        <v>390</v>
      </c>
      <c r="Q128" s="31" t="s">
        <v>391</v>
      </c>
      <c r="R128" s="31" t="s">
        <v>130</v>
      </c>
      <c r="S128" s="31" t="s">
        <v>168</v>
      </c>
      <c r="T128" s="31" t="s">
        <v>392</v>
      </c>
      <c r="U128" s="31" t="s">
        <v>393</v>
      </c>
      <c r="V128" s="31" t="s">
        <v>394</v>
      </c>
      <c r="W128" s="31" t="s">
        <v>135</v>
      </c>
      <c r="X128" s="51">
        <v>33.920321</v>
      </c>
      <c r="Y128" s="51">
        <v>-118.430795</v>
      </c>
      <c r="Z128" s="35" t="b">
        <v>0</v>
      </c>
      <c r="AA128" s="36">
        <v>25.0</v>
      </c>
      <c r="AB128" s="36"/>
      <c r="AC128" s="32" t="s">
        <v>395</v>
      </c>
      <c r="AE128" s="31" t="s">
        <v>142</v>
      </c>
      <c r="AF128" s="31" t="s">
        <v>141</v>
      </c>
      <c r="AG128" s="31" t="s">
        <v>141</v>
      </c>
      <c r="AH128" s="31" t="s">
        <v>388</v>
      </c>
      <c r="AI128" s="31" t="s">
        <v>396</v>
      </c>
      <c r="AJ128" s="38">
        <v>10.0</v>
      </c>
      <c r="AK128" s="31" t="s">
        <v>396</v>
      </c>
      <c r="AM128" s="31" t="s">
        <v>397</v>
      </c>
      <c r="AN128" s="31" t="s">
        <v>392</v>
      </c>
      <c r="AO128" s="31" t="s">
        <v>393</v>
      </c>
      <c r="AP128" s="31" t="s">
        <v>394</v>
      </c>
      <c r="AQ128" s="31" t="s">
        <v>135</v>
      </c>
      <c r="AR128" s="51">
        <v>33.920214</v>
      </c>
      <c r="AS128" s="51">
        <v>-118.431359</v>
      </c>
      <c r="AT128" s="35" t="b">
        <v>0</v>
      </c>
      <c r="AU128" s="36">
        <v>1.0</v>
      </c>
      <c r="AV128" s="36"/>
      <c r="AW128" s="31" t="s">
        <v>141</v>
      </c>
      <c r="AX128" s="31" t="s">
        <v>141</v>
      </c>
      <c r="AY128" s="39">
        <f t="shared" si="3"/>
        <v>0.03317318984</v>
      </c>
      <c r="AZ128" s="40" t="str">
        <f t="shared" si="4"/>
        <v>N/A</v>
      </c>
      <c r="BA128" s="41" t="s">
        <v>141</v>
      </c>
      <c r="BB128" s="31" t="s">
        <v>141</v>
      </c>
      <c r="BC128" s="42">
        <f t="shared" si="5"/>
        <v>24</v>
      </c>
      <c r="BD128" s="43">
        <f t="shared" si="6"/>
        <v>96</v>
      </c>
      <c r="BE128" s="31" t="s">
        <v>142</v>
      </c>
      <c r="BF128" s="31"/>
      <c r="BG128" s="31" t="s">
        <v>142</v>
      </c>
      <c r="BH128" s="31" t="s">
        <v>143</v>
      </c>
      <c r="BI128" s="31" t="s">
        <v>141</v>
      </c>
      <c r="BJ128" s="48"/>
      <c r="BK128" s="31" t="s">
        <v>142</v>
      </c>
      <c r="BL128" s="31" t="s">
        <v>141</v>
      </c>
      <c r="BM128" s="31" t="s">
        <v>141</v>
      </c>
      <c r="BN128" s="31" t="s">
        <v>141</v>
      </c>
      <c r="BO128" s="31" t="s">
        <v>141</v>
      </c>
      <c r="BP128" s="31" t="s">
        <v>141</v>
      </c>
      <c r="BQ128" s="31" t="s">
        <v>141</v>
      </c>
      <c r="BR128" s="31" t="s">
        <v>141</v>
      </c>
      <c r="BS128" s="31" t="s">
        <v>141</v>
      </c>
      <c r="BT128" s="31" t="s">
        <v>141</v>
      </c>
      <c r="BU128" s="44">
        <v>0.0</v>
      </c>
      <c r="BV128" s="45"/>
      <c r="BW128" s="36" t="str">
        <f t="shared" si="7"/>
        <v/>
      </c>
      <c r="BY128" s="31" t="s">
        <v>141</v>
      </c>
      <c r="BZ128" s="32" t="s">
        <v>145</v>
      </c>
      <c r="CA128" s="32" t="s">
        <v>146</v>
      </c>
      <c r="CB128" s="32" t="s">
        <v>147</v>
      </c>
      <c r="CC128" s="32" t="s">
        <v>398</v>
      </c>
      <c r="CD128" s="31" t="s">
        <v>145</v>
      </c>
      <c r="CE128" s="31" t="s">
        <v>287</v>
      </c>
      <c r="CF128" s="31"/>
      <c r="CG128" s="31" t="s">
        <v>288</v>
      </c>
      <c r="CH128" s="31" t="s">
        <v>399</v>
      </c>
      <c r="CI128" s="31" t="s">
        <v>142</v>
      </c>
      <c r="CJ128" s="31" t="s">
        <v>142</v>
      </c>
      <c r="CK128" s="31" t="s">
        <v>142</v>
      </c>
      <c r="CL128" s="31" t="s">
        <v>142</v>
      </c>
      <c r="CM128" s="31" t="s">
        <v>141</v>
      </c>
      <c r="CN128" s="31" t="s">
        <v>151</v>
      </c>
      <c r="CO128" s="31" t="s">
        <v>151</v>
      </c>
      <c r="CP128" s="31" t="s">
        <v>142</v>
      </c>
      <c r="CQ128" s="31" t="s">
        <v>142</v>
      </c>
      <c r="CR128" s="56" t="s">
        <v>141</v>
      </c>
      <c r="CS128" s="31" t="s">
        <v>141</v>
      </c>
      <c r="CT128" s="31" t="s">
        <v>345</v>
      </c>
      <c r="CU128" s="31" t="s">
        <v>400</v>
      </c>
      <c r="CV128" s="31"/>
      <c r="CW128" s="31"/>
      <c r="CX128" s="31"/>
      <c r="CY128" s="31"/>
      <c r="CZ128" s="31"/>
      <c r="DA128" s="31" t="s">
        <v>401</v>
      </c>
    </row>
    <row r="129">
      <c r="A129" s="27">
        <v>127.0</v>
      </c>
      <c r="B129" s="28">
        <v>44384.0</v>
      </c>
      <c r="C129" s="29">
        <v>0.5958333333333333</v>
      </c>
      <c r="D129" s="57">
        <f t="shared" si="10"/>
        <v>0.5960069444</v>
      </c>
      <c r="E129" s="30">
        <f t="shared" si="1"/>
        <v>0.0001736111111</v>
      </c>
      <c r="F129" s="31" t="b">
        <f t="shared" si="2"/>
        <v>1</v>
      </c>
      <c r="G129" s="31" t="s">
        <v>194</v>
      </c>
      <c r="H129" s="32" t="s">
        <v>195</v>
      </c>
      <c r="I129" s="31" t="s">
        <v>387</v>
      </c>
      <c r="J129" s="31" t="s">
        <v>387</v>
      </c>
      <c r="K129" s="31" t="s">
        <v>388</v>
      </c>
      <c r="L129" s="31" t="s">
        <v>389</v>
      </c>
      <c r="M129" s="31" t="s">
        <v>143</v>
      </c>
      <c r="N129" s="33">
        <v>10.0</v>
      </c>
      <c r="O129" s="31" t="s">
        <v>143</v>
      </c>
      <c r="P129" s="31" t="s">
        <v>390</v>
      </c>
      <c r="Q129" s="31" t="s">
        <v>391</v>
      </c>
      <c r="R129" s="31" t="s">
        <v>130</v>
      </c>
      <c r="S129" s="31" t="s">
        <v>168</v>
      </c>
      <c r="T129" s="31" t="s">
        <v>392</v>
      </c>
      <c r="U129" s="31" t="s">
        <v>393</v>
      </c>
      <c r="V129" s="31" t="s">
        <v>394</v>
      </c>
      <c r="W129" s="31" t="s">
        <v>135</v>
      </c>
      <c r="X129" s="51">
        <v>33.920321</v>
      </c>
      <c r="Y129" s="51">
        <v>-118.430795</v>
      </c>
      <c r="Z129" s="35" t="b">
        <v>0</v>
      </c>
      <c r="AA129" s="36">
        <v>25.0</v>
      </c>
      <c r="AB129" s="36"/>
      <c r="AC129" s="32" t="s">
        <v>395</v>
      </c>
      <c r="AE129" s="31" t="s">
        <v>142</v>
      </c>
      <c r="AF129" s="31" t="s">
        <v>141</v>
      </c>
      <c r="AG129" s="31" t="s">
        <v>141</v>
      </c>
      <c r="AH129" s="31" t="s">
        <v>388</v>
      </c>
      <c r="AI129" s="31" t="s">
        <v>396</v>
      </c>
      <c r="AJ129" s="38">
        <v>10.0</v>
      </c>
      <c r="AK129" s="31" t="s">
        <v>396</v>
      </c>
      <c r="AM129" s="31" t="s">
        <v>397</v>
      </c>
      <c r="AN129" s="31" t="s">
        <v>392</v>
      </c>
      <c r="AO129" s="31" t="s">
        <v>393</v>
      </c>
      <c r="AP129" s="31" t="s">
        <v>394</v>
      </c>
      <c r="AQ129" s="31" t="s">
        <v>135</v>
      </c>
      <c r="AR129" s="51">
        <v>33.920214</v>
      </c>
      <c r="AS129" s="51">
        <v>-118.431359</v>
      </c>
      <c r="AT129" s="35" t="b">
        <v>0</v>
      </c>
      <c r="AU129" s="36">
        <v>1.0</v>
      </c>
      <c r="AV129" s="36"/>
      <c r="AW129" s="31" t="s">
        <v>141</v>
      </c>
      <c r="AX129" s="31" t="s">
        <v>141</v>
      </c>
      <c r="AY129" s="39">
        <f t="shared" si="3"/>
        <v>0.03317318984</v>
      </c>
      <c r="AZ129" s="40" t="str">
        <f t="shared" si="4"/>
        <v>N/A</v>
      </c>
      <c r="BA129" s="41" t="s">
        <v>141</v>
      </c>
      <c r="BB129" s="31" t="s">
        <v>141</v>
      </c>
      <c r="BC129" s="42">
        <f t="shared" si="5"/>
        <v>24</v>
      </c>
      <c r="BD129" s="43">
        <f t="shared" si="6"/>
        <v>96</v>
      </c>
      <c r="BE129" s="31" t="s">
        <v>142</v>
      </c>
      <c r="BF129" s="31"/>
      <c r="BG129" s="31" t="s">
        <v>142</v>
      </c>
      <c r="BH129" s="31" t="s">
        <v>143</v>
      </c>
      <c r="BI129" s="31" t="s">
        <v>141</v>
      </c>
      <c r="BJ129" s="48"/>
      <c r="BK129" s="31" t="s">
        <v>142</v>
      </c>
      <c r="BL129" s="31" t="s">
        <v>141</v>
      </c>
      <c r="BM129" s="31" t="s">
        <v>141</v>
      </c>
      <c r="BN129" s="31" t="s">
        <v>141</v>
      </c>
      <c r="BO129" s="31" t="s">
        <v>141</v>
      </c>
      <c r="BP129" s="31" t="s">
        <v>141</v>
      </c>
      <c r="BQ129" s="31" t="s">
        <v>141</v>
      </c>
      <c r="BR129" s="31" t="s">
        <v>141</v>
      </c>
      <c r="BS129" s="31" t="s">
        <v>141</v>
      </c>
      <c r="BT129" s="31" t="s">
        <v>141</v>
      </c>
      <c r="BU129" s="44">
        <v>0.0</v>
      </c>
      <c r="BV129" s="45"/>
      <c r="BW129" s="36" t="str">
        <f t="shared" si="7"/>
        <v/>
      </c>
      <c r="BY129" s="31" t="s">
        <v>141</v>
      </c>
      <c r="BZ129" s="32" t="s">
        <v>145</v>
      </c>
      <c r="CA129" s="32" t="s">
        <v>146</v>
      </c>
      <c r="CB129" s="32" t="s">
        <v>147</v>
      </c>
      <c r="CC129" s="32" t="s">
        <v>398</v>
      </c>
      <c r="CD129" s="31" t="s">
        <v>145</v>
      </c>
      <c r="CE129" s="31" t="s">
        <v>287</v>
      </c>
      <c r="CF129" s="31"/>
      <c r="CG129" s="31" t="s">
        <v>288</v>
      </c>
      <c r="CH129" s="31" t="s">
        <v>399</v>
      </c>
      <c r="CI129" s="31" t="s">
        <v>142</v>
      </c>
      <c r="CJ129" s="31" t="s">
        <v>142</v>
      </c>
      <c r="CK129" s="31" t="s">
        <v>142</v>
      </c>
      <c r="CL129" s="31" t="s">
        <v>142</v>
      </c>
      <c r="CM129" s="31" t="s">
        <v>141</v>
      </c>
      <c r="CN129" s="31" t="s">
        <v>151</v>
      </c>
      <c r="CO129" s="31" t="s">
        <v>151</v>
      </c>
      <c r="CP129" s="31" t="s">
        <v>142</v>
      </c>
      <c r="CQ129" s="31" t="s">
        <v>142</v>
      </c>
      <c r="CR129" s="56" t="s">
        <v>141</v>
      </c>
      <c r="CS129" s="31" t="s">
        <v>141</v>
      </c>
      <c r="CT129" s="31" t="s">
        <v>345</v>
      </c>
      <c r="CU129" s="31" t="s">
        <v>407</v>
      </c>
      <c r="CV129" s="31"/>
      <c r="CW129" s="31"/>
      <c r="CX129" s="31"/>
      <c r="CY129" s="31"/>
      <c r="CZ129" s="31"/>
      <c r="DA129" s="31" t="s">
        <v>401</v>
      </c>
      <c r="DK129" s="31" t="s">
        <v>408</v>
      </c>
      <c r="DP129" s="31" t="s">
        <v>409</v>
      </c>
    </row>
    <row r="130">
      <c r="A130" s="27">
        <v>128.0</v>
      </c>
      <c r="B130" s="28">
        <v>44384.0</v>
      </c>
      <c r="C130" s="29">
        <v>0.6048611111111111</v>
      </c>
      <c r="D130" s="57">
        <f t="shared" si="10"/>
        <v>0.6050347222</v>
      </c>
      <c r="E130" s="30">
        <f t="shared" si="1"/>
        <v>0.0001736111111</v>
      </c>
      <c r="F130" s="31" t="b">
        <f t="shared" si="2"/>
        <v>1</v>
      </c>
      <c r="G130" s="31" t="s">
        <v>194</v>
      </c>
      <c r="H130" s="32" t="s">
        <v>195</v>
      </c>
      <c r="I130" s="31" t="s">
        <v>387</v>
      </c>
      <c r="J130" s="31" t="s">
        <v>387</v>
      </c>
      <c r="K130" s="31" t="s">
        <v>388</v>
      </c>
      <c r="L130" s="31" t="s">
        <v>389</v>
      </c>
      <c r="M130" s="31" t="s">
        <v>143</v>
      </c>
      <c r="N130" s="33">
        <v>10.0</v>
      </c>
      <c r="O130" s="31" t="s">
        <v>143</v>
      </c>
      <c r="P130" s="31" t="s">
        <v>390</v>
      </c>
      <c r="Q130" s="31" t="s">
        <v>391</v>
      </c>
      <c r="R130" s="31" t="s">
        <v>130</v>
      </c>
      <c r="S130" s="31" t="s">
        <v>168</v>
      </c>
      <c r="T130" s="31" t="s">
        <v>392</v>
      </c>
      <c r="U130" s="31" t="s">
        <v>393</v>
      </c>
      <c r="V130" s="31" t="s">
        <v>394</v>
      </c>
      <c r="W130" s="31" t="s">
        <v>135</v>
      </c>
      <c r="X130" s="51">
        <v>33.920321</v>
      </c>
      <c r="Y130" s="51">
        <v>-118.430795</v>
      </c>
      <c r="Z130" s="35" t="b">
        <v>0</v>
      </c>
      <c r="AA130" s="36">
        <v>25.0</v>
      </c>
      <c r="AB130" s="36"/>
      <c r="AC130" s="32" t="s">
        <v>395</v>
      </c>
      <c r="AE130" s="31" t="s">
        <v>142</v>
      </c>
      <c r="AF130" s="31" t="s">
        <v>141</v>
      </c>
      <c r="AG130" s="31" t="s">
        <v>141</v>
      </c>
      <c r="AH130" s="31" t="s">
        <v>388</v>
      </c>
      <c r="AI130" s="31" t="s">
        <v>396</v>
      </c>
      <c r="AJ130" s="38">
        <v>10.0</v>
      </c>
      <c r="AK130" s="31" t="s">
        <v>396</v>
      </c>
      <c r="AM130" s="31" t="s">
        <v>397</v>
      </c>
      <c r="AN130" s="31" t="s">
        <v>392</v>
      </c>
      <c r="AO130" s="31" t="s">
        <v>393</v>
      </c>
      <c r="AP130" s="31" t="s">
        <v>394</v>
      </c>
      <c r="AQ130" s="31" t="s">
        <v>135</v>
      </c>
      <c r="AR130" s="51">
        <v>33.920214</v>
      </c>
      <c r="AS130" s="51">
        <v>-118.431359</v>
      </c>
      <c r="AT130" s="35" t="b">
        <v>0</v>
      </c>
      <c r="AU130" s="36">
        <v>1.0</v>
      </c>
      <c r="AV130" s="36"/>
      <c r="AW130" s="31" t="s">
        <v>141</v>
      </c>
      <c r="AX130" s="31" t="s">
        <v>141</v>
      </c>
      <c r="AY130" s="39">
        <f t="shared" si="3"/>
        <v>0.03317318984</v>
      </c>
      <c r="AZ130" s="40" t="str">
        <f t="shared" si="4"/>
        <v>N/A</v>
      </c>
      <c r="BA130" s="41" t="s">
        <v>141</v>
      </c>
      <c r="BB130" s="31" t="s">
        <v>141</v>
      </c>
      <c r="BC130" s="42">
        <f t="shared" si="5"/>
        <v>24</v>
      </c>
      <c r="BD130" s="43">
        <f t="shared" si="6"/>
        <v>96</v>
      </c>
      <c r="BE130" s="31" t="s">
        <v>142</v>
      </c>
      <c r="BF130" s="31"/>
      <c r="BG130" s="31" t="s">
        <v>142</v>
      </c>
      <c r="BH130" s="31" t="s">
        <v>143</v>
      </c>
      <c r="BI130" s="31" t="s">
        <v>141</v>
      </c>
      <c r="BJ130" s="48"/>
      <c r="BK130" s="31" t="s">
        <v>142</v>
      </c>
      <c r="BL130" s="31" t="s">
        <v>141</v>
      </c>
      <c r="BM130" s="31" t="s">
        <v>141</v>
      </c>
      <c r="BN130" s="31" t="s">
        <v>141</v>
      </c>
      <c r="BO130" s="31" t="s">
        <v>141</v>
      </c>
      <c r="BP130" s="31" t="s">
        <v>141</v>
      </c>
      <c r="BQ130" s="31" t="s">
        <v>141</v>
      </c>
      <c r="BR130" s="31" t="s">
        <v>141</v>
      </c>
      <c r="BS130" s="31" t="s">
        <v>141</v>
      </c>
      <c r="BT130" s="31" t="s">
        <v>141</v>
      </c>
      <c r="BU130" s="44">
        <v>0.0</v>
      </c>
      <c r="BV130" s="45"/>
      <c r="BW130" s="36" t="str">
        <f t="shared" si="7"/>
        <v/>
      </c>
      <c r="BY130" s="31" t="s">
        <v>141</v>
      </c>
      <c r="BZ130" s="32" t="s">
        <v>145</v>
      </c>
      <c r="CA130" s="32" t="s">
        <v>146</v>
      </c>
      <c r="CB130" s="32" t="s">
        <v>147</v>
      </c>
      <c r="CC130" s="32" t="s">
        <v>398</v>
      </c>
      <c r="CD130" s="31" t="s">
        <v>145</v>
      </c>
      <c r="CE130" s="31" t="s">
        <v>287</v>
      </c>
      <c r="CF130" s="31"/>
      <c r="CG130" s="31" t="s">
        <v>288</v>
      </c>
      <c r="CH130" s="31" t="s">
        <v>399</v>
      </c>
      <c r="CI130" s="31" t="s">
        <v>142</v>
      </c>
      <c r="CJ130" s="31" t="s">
        <v>142</v>
      </c>
      <c r="CK130" s="31" t="s">
        <v>142</v>
      </c>
      <c r="CL130" s="31" t="s">
        <v>142</v>
      </c>
      <c r="CM130" s="31" t="s">
        <v>141</v>
      </c>
      <c r="CN130" s="31" t="s">
        <v>151</v>
      </c>
      <c r="CO130" s="31" t="s">
        <v>151</v>
      </c>
      <c r="CP130" s="31" t="s">
        <v>142</v>
      </c>
      <c r="CQ130" s="31" t="s">
        <v>142</v>
      </c>
      <c r="CR130" s="56" t="s">
        <v>141</v>
      </c>
      <c r="CS130" s="31" t="s">
        <v>141</v>
      </c>
      <c r="CT130" s="31" t="s">
        <v>345</v>
      </c>
      <c r="CU130" s="31" t="s">
        <v>407</v>
      </c>
      <c r="CV130" s="31"/>
      <c r="CW130" s="31"/>
      <c r="CX130" s="31"/>
      <c r="CY130" s="31"/>
      <c r="CZ130" s="31"/>
      <c r="DA130" s="31" t="s">
        <v>401</v>
      </c>
    </row>
    <row r="131">
      <c r="A131" s="27">
        <v>129.0</v>
      </c>
      <c r="B131" s="28">
        <v>44384.0</v>
      </c>
      <c r="C131" s="29">
        <v>0.6138888888888889</v>
      </c>
      <c r="D131" s="57">
        <f t="shared" si="10"/>
        <v>0.6140625</v>
      </c>
      <c r="E131" s="30">
        <f t="shared" si="1"/>
        <v>0.0001736111111</v>
      </c>
      <c r="F131" s="31" t="b">
        <f t="shared" si="2"/>
        <v>1</v>
      </c>
      <c r="G131" s="31" t="s">
        <v>194</v>
      </c>
      <c r="H131" s="32" t="s">
        <v>195</v>
      </c>
      <c r="I131" s="31" t="s">
        <v>387</v>
      </c>
      <c r="J131" s="31" t="s">
        <v>387</v>
      </c>
      <c r="K131" s="31" t="s">
        <v>388</v>
      </c>
      <c r="L131" s="31" t="s">
        <v>389</v>
      </c>
      <c r="M131" s="31" t="s">
        <v>143</v>
      </c>
      <c r="N131" s="33">
        <v>10.0</v>
      </c>
      <c r="O131" s="31" t="s">
        <v>143</v>
      </c>
      <c r="P131" s="31" t="s">
        <v>390</v>
      </c>
      <c r="Q131" s="31" t="s">
        <v>391</v>
      </c>
      <c r="R131" s="31" t="s">
        <v>130</v>
      </c>
      <c r="S131" s="31" t="s">
        <v>168</v>
      </c>
      <c r="T131" s="31" t="s">
        <v>392</v>
      </c>
      <c r="U131" s="31" t="s">
        <v>393</v>
      </c>
      <c r="V131" s="31" t="s">
        <v>394</v>
      </c>
      <c r="W131" s="31" t="s">
        <v>135</v>
      </c>
      <c r="X131" s="51">
        <v>33.920321</v>
      </c>
      <c r="Y131" s="51">
        <v>-118.430795</v>
      </c>
      <c r="Z131" s="35" t="b">
        <v>0</v>
      </c>
      <c r="AA131" s="36">
        <v>25.0</v>
      </c>
      <c r="AB131" s="36"/>
      <c r="AC131" s="32" t="s">
        <v>395</v>
      </c>
      <c r="AE131" s="31" t="s">
        <v>142</v>
      </c>
      <c r="AF131" s="31" t="s">
        <v>141</v>
      </c>
      <c r="AG131" s="31" t="s">
        <v>141</v>
      </c>
      <c r="AH131" s="31" t="s">
        <v>388</v>
      </c>
      <c r="AI131" s="31" t="s">
        <v>396</v>
      </c>
      <c r="AJ131" s="38">
        <v>10.0</v>
      </c>
      <c r="AK131" s="31" t="s">
        <v>396</v>
      </c>
      <c r="AM131" s="31" t="s">
        <v>397</v>
      </c>
      <c r="AN131" s="31" t="s">
        <v>392</v>
      </c>
      <c r="AO131" s="31" t="s">
        <v>393</v>
      </c>
      <c r="AP131" s="31" t="s">
        <v>394</v>
      </c>
      <c r="AQ131" s="31" t="s">
        <v>135</v>
      </c>
      <c r="AR131" s="51">
        <v>33.920214</v>
      </c>
      <c r="AS131" s="51">
        <v>-118.431359</v>
      </c>
      <c r="AT131" s="35" t="b">
        <v>0</v>
      </c>
      <c r="AU131" s="36">
        <v>1.0</v>
      </c>
      <c r="AV131" s="36"/>
      <c r="AW131" s="31" t="s">
        <v>141</v>
      </c>
      <c r="AX131" s="31" t="s">
        <v>141</v>
      </c>
      <c r="AY131" s="39">
        <f t="shared" si="3"/>
        <v>0.03317318984</v>
      </c>
      <c r="AZ131" s="40" t="str">
        <f t="shared" si="4"/>
        <v>N/A</v>
      </c>
      <c r="BA131" s="41" t="s">
        <v>141</v>
      </c>
      <c r="BB131" s="31" t="s">
        <v>141</v>
      </c>
      <c r="BC131" s="42">
        <f t="shared" si="5"/>
        <v>24</v>
      </c>
      <c r="BD131" s="43">
        <f t="shared" si="6"/>
        <v>96</v>
      </c>
      <c r="BE131" s="31" t="s">
        <v>142</v>
      </c>
      <c r="BF131" s="31"/>
      <c r="BG131" s="31" t="s">
        <v>142</v>
      </c>
      <c r="BH131" s="31" t="s">
        <v>143</v>
      </c>
      <c r="BI131" s="31" t="s">
        <v>141</v>
      </c>
      <c r="BJ131" s="48"/>
      <c r="BK131" s="31" t="s">
        <v>142</v>
      </c>
      <c r="BL131" s="31" t="s">
        <v>141</v>
      </c>
      <c r="BM131" s="31" t="s">
        <v>141</v>
      </c>
      <c r="BN131" s="31" t="s">
        <v>141</v>
      </c>
      <c r="BO131" s="31" t="s">
        <v>141</v>
      </c>
      <c r="BP131" s="31" t="s">
        <v>141</v>
      </c>
      <c r="BQ131" s="31" t="s">
        <v>141</v>
      </c>
      <c r="BR131" s="31" t="s">
        <v>141</v>
      </c>
      <c r="BS131" s="31" t="s">
        <v>141</v>
      </c>
      <c r="BT131" s="31" t="s">
        <v>141</v>
      </c>
      <c r="BU131" s="44">
        <v>0.0</v>
      </c>
      <c r="BV131" s="45"/>
      <c r="BW131" s="36" t="str">
        <f t="shared" si="7"/>
        <v/>
      </c>
      <c r="BY131" s="31" t="s">
        <v>141</v>
      </c>
      <c r="BZ131" s="32" t="s">
        <v>145</v>
      </c>
      <c r="CA131" s="32" t="s">
        <v>146</v>
      </c>
      <c r="CB131" s="32" t="s">
        <v>147</v>
      </c>
      <c r="CC131" s="32" t="s">
        <v>398</v>
      </c>
      <c r="CD131" s="31" t="s">
        <v>145</v>
      </c>
      <c r="CE131" s="31" t="s">
        <v>287</v>
      </c>
      <c r="CF131" s="31"/>
      <c r="CG131" s="31" t="s">
        <v>288</v>
      </c>
      <c r="CH131" s="31" t="s">
        <v>399</v>
      </c>
      <c r="CI131" s="31" t="s">
        <v>142</v>
      </c>
      <c r="CJ131" s="31" t="s">
        <v>142</v>
      </c>
      <c r="CK131" s="31" t="s">
        <v>142</v>
      </c>
      <c r="CL131" s="31" t="s">
        <v>142</v>
      </c>
      <c r="CM131" s="31" t="s">
        <v>141</v>
      </c>
      <c r="CN131" s="31" t="s">
        <v>151</v>
      </c>
      <c r="CO131" s="31" t="s">
        <v>151</v>
      </c>
      <c r="CP131" s="31" t="s">
        <v>142</v>
      </c>
      <c r="CQ131" s="31" t="s">
        <v>142</v>
      </c>
      <c r="CR131" s="56" t="s">
        <v>141</v>
      </c>
      <c r="CS131" s="31" t="s">
        <v>141</v>
      </c>
      <c r="CT131" s="31" t="s">
        <v>345</v>
      </c>
      <c r="CU131" s="31" t="s">
        <v>407</v>
      </c>
      <c r="CV131" s="31"/>
      <c r="CW131" s="31"/>
      <c r="CX131" s="31"/>
      <c r="CY131" s="31"/>
      <c r="CZ131" s="31"/>
      <c r="DA131" s="31" t="s">
        <v>401</v>
      </c>
      <c r="DQ131" s="31" t="s">
        <v>410</v>
      </c>
      <c r="DR131" s="31"/>
      <c r="DS131" s="31"/>
      <c r="DT131" s="31"/>
    </row>
    <row r="132">
      <c r="A132" s="27">
        <v>130.0</v>
      </c>
      <c r="B132" s="28">
        <v>44384.0</v>
      </c>
      <c r="C132" s="29">
        <v>0.6229166666666667</v>
      </c>
      <c r="D132" s="57">
        <f t="shared" si="10"/>
        <v>0.6230902778</v>
      </c>
      <c r="E132" s="30">
        <f t="shared" si="1"/>
        <v>0.0001736111111</v>
      </c>
      <c r="F132" s="31" t="b">
        <f t="shared" si="2"/>
        <v>1</v>
      </c>
      <c r="G132" s="31" t="s">
        <v>194</v>
      </c>
      <c r="H132" s="32" t="s">
        <v>195</v>
      </c>
      <c r="I132" s="31" t="s">
        <v>387</v>
      </c>
      <c r="J132" s="31" t="s">
        <v>387</v>
      </c>
      <c r="K132" s="31" t="s">
        <v>388</v>
      </c>
      <c r="L132" s="31" t="s">
        <v>389</v>
      </c>
      <c r="M132" s="31" t="s">
        <v>143</v>
      </c>
      <c r="N132" s="33">
        <v>10.0</v>
      </c>
      <c r="O132" s="31" t="s">
        <v>143</v>
      </c>
      <c r="P132" s="31" t="s">
        <v>390</v>
      </c>
      <c r="Q132" s="31" t="s">
        <v>391</v>
      </c>
      <c r="R132" s="31" t="s">
        <v>130</v>
      </c>
      <c r="S132" s="31" t="s">
        <v>168</v>
      </c>
      <c r="T132" s="31" t="s">
        <v>392</v>
      </c>
      <c r="U132" s="31" t="s">
        <v>393</v>
      </c>
      <c r="V132" s="31" t="s">
        <v>394</v>
      </c>
      <c r="W132" s="31" t="s">
        <v>135</v>
      </c>
      <c r="X132" s="51">
        <v>33.920321</v>
      </c>
      <c r="Y132" s="51">
        <v>-118.430795</v>
      </c>
      <c r="Z132" s="35" t="b">
        <v>0</v>
      </c>
      <c r="AA132" s="36">
        <v>25.0</v>
      </c>
      <c r="AB132" s="36"/>
      <c r="AC132" s="32" t="s">
        <v>395</v>
      </c>
      <c r="AE132" s="31" t="s">
        <v>142</v>
      </c>
      <c r="AF132" s="31" t="s">
        <v>141</v>
      </c>
      <c r="AG132" s="31" t="s">
        <v>141</v>
      </c>
      <c r="AH132" s="31" t="s">
        <v>388</v>
      </c>
      <c r="AI132" s="31" t="s">
        <v>396</v>
      </c>
      <c r="AJ132" s="38">
        <v>10.0</v>
      </c>
      <c r="AK132" s="31" t="s">
        <v>396</v>
      </c>
      <c r="AM132" s="31" t="s">
        <v>397</v>
      </c>
      <c r="AN132" s="31" t="s">
        <v>392</v>
      </c>
      <c r="AO132" s="31" t="s">
        <v>393</v>
      </c>
      <c r="AP132" s="31" t="s">
        <v>394</v>
      </c>
      <c r="AQ132" s="31" t="s">
        <v>135</v>
      </c>
      <c r="AR132" s="51">
        <v>33.920214</v>
      </c>
      <c r="AS132" s="51">
        <v>-118.431359</v>
      </c>
      <c r="AT132" s="35" t="b">
        <v>0</v>
      </c>
      <c r="AU132" s="36">
        <v>1.0</v>
      </c>
      <c r="AV132" s="36"/>
      <c r="AW132" s="31" t="s">
        <v>141</v>
      </c>
      <c r="AX132" s="31" t="s">
        <v>141</v>
      </c>
      <c r="AY132" s="39">
        <f t="shared" si="3"/>
        <v>0.03317318984</v>
      </c>
      <c r="AZ132" s="40" t="str">
        <f t="shared" si="4"/>
        <v>N/A</v>
      </c>
      <c r="BA132" s="41" t="s">
        <v>141</v>
      </c>
      <c r="BB132" s="31" t="s">
        <v>141</v>
      </c>
      <c r="BC132" s="42">
        <f t="shared" si="5"/>
        <v>24</v>
      </c>
      <c r="BD132" s="43">
        <f t="shared" si="6"/>
        <v>96</v>
      </c>
      <c r="BE132" s="31" t="s">
        <v>142</v>
      </c>
      <c r="BF132" s="31"/>
      <c r="BG132" s="31" t="s">
        <v>142</v>
      </c>
      <c r="BH132" s="31" t="s">
        <v>143</v>
      </c>
      <c r="BI132" s="31" t="s">
        <v>141</v>
      </c>
      <c r="BJ132" s="48"/>
      <c r="BK132" s="31" t="s">
        <v>142</v>
      </c>
      <c r="BL132" s="31" t="s">
        <v>141</v>
      </c>
      <c r="BM132" s="31" t="s">
        <v>141</v>
      </c>
      <c r="BN132" s="31" t="s">
        <v>141</v>
      </c>
      <c r="BO132" s="31" t="s">
        <v>141</v>
      </c>
      <c r="BP132" s="31" t="s">
        <v>141</v>
      </c>
      <c r="BQ132" s="31" t="s">
        <v>141</v>
      </c>
      <c r="BR132" s="31" t="s">
        <v>141</v>
      </c>
      <c r="BS132" s="31" t="s">
        <v>141</v>
      </c>
      <c r="BT132" s="31" t="s">
        <v>141</v>
      </c>
      <c r="BU132" s="44">
        <v>0.0</v>
      </c>
      <c r="BV132" s="45"/>
      <c r="BW132" s="36" t="str">
        <f t="shared" si="7"/>
        <v/>
      </c>
      <c r="BY132" s="31" t="s">
        <v>141</v>
      </c>
      <c r="BZ132" s="32" t="s">
        <v>145</v>
      </c>
      <c r="CA132" s="32" t="s">
        <v>146</v>
      </c>
      <c r="CB132" s="32" t="s">
        <v>147</v>
      </c>
      <c r="CC132" s="32" t="s">
        <v>398</v>
      </c>
      <c r="CD132" s="31" t="s">
        <v>145</v>
      </c>
      <c r="CE132" s="31" t="s">
        <v>287</v>
      </c>
      <c r="CF132" s="31"/>
      <c r="CG132" s="31" t="s">
        <v>288</v>
      </c>
      <c r="CH132" s="31" t="s">
        <v>399</v>
      </c>
      <c r="CI132" s="31" t="s">
        <v>142</v>
      </c>
      <c r="CJ132" s="31" t="s">
        <v>142</v>
      </c>
      <c r="CK132" s="31" t="s">
        <v>142</v>
      </c>
      <c r="CL132" s="31" t="s">
        <v>142</v>
      </c>
      <c r="CM132" s="31" t="s">
        <v>141</v>
      </c>
      <c r="CN132" s="31" t="s">
        <v>151</v>
      </c>
      <c r="CO132" s="31" t="s">
        <v>151</v>
      </c>
      <c r="CP132" s="31" t="s">
        <v>142</v>
      </c>
      <c r="CQ132" s="31" t="s">
        <v>142</v>
      </c>
      <c r="CR132" s="56" t="s">
        <v>141</v>
      </c>
      <c r="CS132" s="31" t="s">
        <v>141</v>
      </c>
      <c r="CT132" s="31" t="s">
        <v>345</v>
      </c>
      <c r="CU132" s="31" t="s">
        <v>407</v>
      </c>
      <c r="CV132" s="31"/>
      <c r="CW132" s="31"/>
      <c r="CX132" s="31"/>
      <c r="CY132" s="31"/>
      <c r="CZ132" s="31"/>
      <c r="DA132" s="31" t="s">
        <v>401</v>
      </c>
      <c r="DQ132" s="31" t="s">
        <v>411</v>
      </c>
      <c r="DR132" s="31"/>
      <c r="DS132" s="31"/>
      <c r="DT132" s="31"/>
    </row>
    <row r="133">
      <c r="A133" s="27">
        <v>131.0</v>
      </c>
      <c r="B133" s="28">
        <v>44384.0</v>
      </c>
      <c r="C133" s="29">
        <v>0.6319444444444444</v>
      </c>
      <c r="D133" s="57">
        <f t="shared" si="10"/>
        <v>0.6321180556</v>
      </c>
      <c r="E133" s="30">
        <f t="shared" si="1"/>
        <v>0.0001736111111</v>
      </c>
      <c r="F133" s="31" t="b">
        <f t="shared" si="2"/>
        <v>1</v>
      </c>
      <c r="G133" s="31" t="s">
        <v>194</v>
      </c>
      <c r="H133" s="32" t="s">
        <v>195</v>
      </c>
      <c r="I133" s="31" t="s">
        <v>387</v>
      </c>
      <c r="J133" s="31" t="s">
        <v>387</v>
      </c>
      <c r="K133" s="31" t="s">
        <v>388</v>
      </c>
      <c r="L133" s="31" t="s">
        <v>389</v>
      </c>
      <c r="M133" s="31" t="s">
        <v>143</v>
      </c>
      <c r="N133" s="33">
        <v>10.0</v>
      </c>
      <c r="O133" s="31" t="s">
        <v>143</v>
      </c>
      <c r="P133" s="31" t="s">
        <v>390</v>
      </c>
      <c r="Q133" s="31" t="s">
        <v>391</v>
      </c>
      <c r="R133" s="31" t="s">
        <v>130</v>
      </c>
      <c r="S133" s="31" t="s">
        <v>168</v>
      </c>
      <c r="T133" s="31" t="s">
        <v>392</v>
      </c>
      <c r="U133" s="31" t="s">
        <v>393</v>
      </c>
      <c r="V133" s="31" t="s">
        <v>394</v>
      </c>
      <c r="W133" s="31" t="s">
        <v>135</v>
      </c>
      <c r="X133" s="51">
        <v>33.920321</v>
      </c>
      <c r="Y133" s="51">
        <v>-118.430795</v>
      </c>
      <c r="Z133" s="35" t="b">
        <v>0</v>
      </c>
      <c r="AA133" s="36">
        <v>25.0</v>
      </c>
      <c r="AB133" s="36"/>
      <c r="AC133" s="32" t="s">
        <v>395</v>
      </c>
      <c r="AE133" s="31" t="s">
        <v>142</v>
      </c>
      <c r="AF133" s="31" t="s">
        <v>141</v>
      </c>
      <c r="AG133" s="31" t="s">
        <v>141</v>
      </c>
      <c r="AH133" s="31" t="s">
        <v>388</v>
      </c>
      <c r="AI133" s="31" t="s">
        <v>396</v>
      </c>
      <c r="AJ133" s="38">
        <v>10.0</v>
      </c>
      <c r="AK133" s="31" t="s">
        <v>396</v>
      </c>
      <c r="AM133" s="31" t="s">
        <v>397</v>
      </c>
      <c r="AN133" s="31" t="s">
        <v>392</v>
      </c>
      <c r="AO133" s="31" t="s">
        <v>393</v>
      </c>
      <c r="AP133" s="31" t="s">
        <v>394</v>
      </c>
      <c r="AQ133" s="31" t="s">
        <v>135</v>
      </c>
      <c r="AR133" s="51">
        <v>33.920214</v>
      </c>
      <c r="AS133" s="51">
        <v>-118.431359</v>
      </c>
      <c r="AT133" s="35" t="b">
        <v>0</v>
      </c>
      <c r="AU133" s="36">
        <v>1.0</v>
      </c>
      <c r="AV133" s="36"/>
      <c r="AW133" s="31" t="s">
        <v>141</v>
      </c>
      <c r="AX133" s="31" t="s">
        <v>141</v>
      </c>
      <c r="AY133" s="39">
        <f t="shared" si="3"/>
        <v>0.03317318984</v>
      </c>
      <c r="AZ133" s="40" t="str">
        <f t="shared" si="4"/>
        <v>N/A</v>
      </c>
      <c r="BA133" s="41" t="s">
        <v>141</v>
      </c>
      <c r="BB133" s="31" t="s">
        <v>141</v>
      </c>
      <c r="BC133" s="42">
        <f t="shared" si="5"/>
        <v>24</v>
      </c>
      <c r="BD133" s="43">
        <f t="shared" si="6"/>
        <v>96</v>
      </c>
      <c r="BE133" s="31" t="s">
        <v>142</v>
      </c>
      <c r="BF133" s="31"/>
      <c r="BG133" s="31" t="s">
        <v>142</v>
      </c>
      <c r="BH133" s="31" t="s">
        <v>143</v>
      </c>
      <c r="BI133" s="31" t="s">
        <v>141</v>
      </c>
      <c r="BJ133" s="48"/>
      <c r="BK133" s="31" t="s">
        <v>142</v>
      </c>
      <c r="BL133" s="31" t="s">
        <v>141</v>
      </c>
      <c r="BM133" s="31" t="s">
        <v>141</v>
      </c>
      <c r="BN133" s="31" t="s">
        <v>141</v>
      </c>
      <c r="BO133" s="31" t="s">
        <v>141</v>
      </c>
      <c r="BP133" s="31" t="s">
        <v>141</v>
      </c>
      <c r="BQ133" s="31" t="s">
        <v>141</v>
      </c>
      <c r="BR133" s="31" t="s">
        <v>141</v>
      </c>
      <c r="BS133" s="31" t="s">
        <v>141</v>
      </c>
      <c r="BT133" s="31" t="s">
        <v>141</v>
      </c>
      <c r="BU133" s="44">
        <v>0.0</v>
      </c>
      <c r="BV133" s="45"/>
      <c r="BW133" s="36" t="str">
        <f t="shared" si="7"/>
        <v/>
      </c>
      <c r="BY133" s="31" t="s">
        <v>141</v>
      </c>
      <c r="BZ133" s="32" t="s">
        <v>145</v>
      </c>
      <c r="CA133" s="32" t="s">
        <v>146</v>
      </c>
      <c r="CB133" s="32" t="s">
        <v>147</v>
      </c>
      <c r="CC133" s="32" t="s">
        <v>398</v>
      </c>
      <c r="CD133" s="31" t="s">
        <v>145</v>
      </c>
      <c r="CE133" s="31" t="s">
        <v>287</v>
      </c>
      <c r="CF133" s="31"/>
      <c r="CG133" s="31" t="s">
        <v>288</v>
      </c>
      <c r="CH133" s="31" t="s">
        <v>399</v>
      </c>
      <c r="CI133" s="31" t="s">
        <v>142</v>
      </c>
      <c r="CJ133" s="31" t="s">
        <v>142</v>
      </c>
      <c r="CK133" s="31" t="s">
        <v>142</v>
      </c>
      <c r="CL133" s="31" t="s">
        <v>142</v>
      </c>
      <c r="CM133" s="31" t="s">
        <v>141</v>
      </c>
      <c r="CN133" s="31" t="s">
        <v>151</v>
      </c>
      <c r="CO133" s="31" t="s">
        <v>151</v>
      </c>
      <c r="CP133" s="31" t="s">
        <v>142</v>
      </c>
      <c r="CQ133" s="31" t="s">
        <v>142</v>
      </c>
      <c r="CR133" s="56" t="s">
        <v>141</v>
      </c>
      <c r="CS133" s="31" t="s">
        <v>141</v>
      </c>
      <c r="CT133" s="31" t="s">
        <v>345</v>
      </c>
      <c r="CU133" s="31" t="s">
        <v>407</v>
      </c>
      <c r="CV133" s="31"/>
      <c r="CW133" s="31"/>
      <c r="CX133" s="31"/>
      <c r="CY133" s="31"/>
      <c r="CZ133" s="31"/>
      <c r="DA133" s="31" t="s">
        <v>401</v>
      </c>
      <c r="DQ133" s="31" t="s">
        <v>412</v>
      </c>
      <c r="DR133" s="31"/>
      <c r="DS133" s="31"/>
      <c r="DT133" s="31"/>
    </row>
    <row r="134">
      <c r="A134" s="27">
        <v>132.0</v>
      </c>
      <c r="B134" s="28">
        <v>44384.0</v>
      </c>
      <c r="C134" s="29">
        <v>0.6409722222222223</v>
      </c>
      <c r="D134" s="57">
        <f t="shared" si="10"/>
        <v>0.6411458333</v>
      </c>
      <c r="E134" s="30">
        <f t="shared" si="1"/>
        <v>0.0001736111111</v>
      </c>
      <c r="F134" s="31" t="b">
        <f t="shared" si="2"/>
        <v>1</v>
      </c>
      <c r="G134" s="31" t="s">
        <v>194</v>
      </c>
      <c r="H134" s="32" t="s">
        <v>195</v>
      </c>
      <c r="I134" s="31" t="s">
        <v>387</v>
      </c>
      <c r="J134" s="31" t="s">
        <v>387</v>
      </c>
      <c r="K134" s="31" t="s">
        <v>388</v>
      </c>
      <c r="L134" s="31" t="s">
        <v>389</v>
      </c>
      <c r="M134" s="31" t="s">
        <v>143</v>
      </c>
      <c r="N134" s="33">
        <v>10.0</v>
      </c>
      <c r="O134" s="31" t="s">
        <v>143</v>
      </c>
      <c r="P134" s="31" t="s">
        <v>390</v>
      </c>
      <c r="Q134" s="31" t="s">
        <v>391</v>
      </c>
      <c r="R134" s="31" t="s">
        <v>130</v>
      </c>
      <c r="S134" s="31" t="s">
        <v>168</v>
      </c>
      <c r="T134" s="31" t="s">
        <v>392</v>
      </c>
      <c r="U134" s="31" t="s">
        <v>393</v>
      </c>
      <c r="V134" s="31" t="s">
        <v>394</v>
      </c>
      <c r="W134" s="31" t="s">
        <v>135</v>
      </c>
      <c r="X134" s="51">
        <v>33.920321</v>
      </c>
      <c r="Y134" s="51">
        <v>-118.430795</v>
      </c>
      <c r="Z134" s="35" t="b">
        <v>0</v>
      </c>
      <c r="AA134" s="36">
        <v>25.0</v>
      </c>
      <c r="AB134" s="36"/>
      <c r="AC134" s="32" t="s">
        <v>395</v>
      </c>
      <c r="AE134" s="31" t="s">
        <v>142</v>
      </c>
      <c r="AF134" s="31" t="s">
        <v>141</v>
      </c>
      <c r="AG134" s="31" t="s">
        <v>141</v>
      </c>
      <c r="AH134" s="31" t="s">
        <v>388</v>
      </c>
      <c r="AI134" s="31" t="s">
        <v>396</v>
      </c>
      <c r="AJ134" s="38">
        <v>10.0</v>
      </c>
      <c r="AK134" s="31" t="s">
        <v>396</v>
      </c>
      <c r="AM134" s="31" t="s">
        <v>397</v>
      </c>
      <c r="AN134" s="31" t="s">
        <v>392</v>
      </c>
      <c r="AO134" s="31" t="s">
        <v>393</v>
      </c>
      <c r="AP134" s="31" t="s">
        <v>394</v>
      </c>
      <c r="AQ134" s="31" t="s">
        <v>135</v>
      </c>
      <c r="AR134" s="51">
        <v>33.920214</v>
      </c>
      <c r="AS134" s="51">
        <v>-118.431359</v>
      </c>
      <c r="AT134" s="35" t="b">
        <v>0</v>
      </c>
      <c r="AU134" s="36">
        <v>1.0</v>
      </c>
      <c r="AV134" s="36"/>
      <c r="AW134" s="31" t="s">
        <v>141</v>
      </c>
      <c r="AX134" s="31" t="s">
        <v>141</v>
      </c>
      <c r="AY134" s="39">
        <f t="shared" si="3"/>
        <v>0.03317318984</v>
      </c>
      <c r="AZ134" s="40" t="str">
        <f t="shared" si="4"/>
        <v>N/A</v>
      </c>
      <c r="BA134" s="41" t="s">
        <v>141</v>
      </c>
      <c r="BB134" s="31" t="s">
        <v>141</v>
      </c>
      <c r="BC134" s="42">
        <f t="shared" si="5"/>
        <v>24</v>
      </c>
      <c r="BD134" s="43">
        <f t="shared" si="6"/>
        <v>96</v>
      </c>
      <c r="BE134" s="31" t="s">
        <v>142</v>
      </c>
      <c r="BF134" s="31"/>
      <c r="BG134" s="31" t="s">
        <v>142</v>
      </c>
      <c r="BH134" s="31" t="s">
        <v>143</v>
      </c>
      <c r="BI134" s="31" t="s">
        <v>141</v>
      </c>
      <c r="BJ134" s="48"/>
      <c r="BK134" s="31" t="s">
        <v>142</v>
      </c>
      <c r="BL134" s="31" t="s">
        <v>141</v>
      </c>
      <c r="BM134" s="31" t="s">
        <v>141</v>
      </c>
      <c r="BN134" s="31" t="s">
        <v>141</v>
      </c>
      <c r="BO134" s="31" t="s">
        <v>141</v>
      </c>
      <c r="BP134" s="31" t="s">
        <v>141</v>
      </c>
      <c r="BQ134" s="31" t="s">
        <v>141</v>
      </c>
      <c r="BR134" s="31" t="s">
        <v>141</v>
      </c>
      <c r="BS134" s="31" t="s">
        <v>141</v>
      </c>
      <c r="BT134" s="31" t="s">
        <v>141</v>
      </c>
      <c r="BU134" s="44">
        <v>0.0</v>
      </c>
      <c r="BV134" s="45"/>
      <c r="BW134" s="36" t="str">
        <f t="shared" si="7"/>
        <v/>
      </c>
      <c r="BY134" s="31" t="s">
        <v>141</v>
      </c>
      <c r="BZ134" s="32" t="s">
        <v>145</v>
      </c>
      <c r="CA134" s="32" t="s">
        <v>146</v>
      </c>
      <c r="CB134" s="32" t="s">
        <v>147</v>
      </c>
      <c r="CC134" s="32" t="s">
        <v>398</v>
      </c>
      <c r="CD134" s="31" t="s">
        <v>145</v>
      </c>
      <c r="CE134" s="31" t="s">
        <v>287</v>
      </c>
      <c r="CF134" s="31"/>
      <c r="CG134" s="31" t="s">
        <v>288</v>
      </c>
      <c r="CH134" s="31" t="s">
        <v>399</v>
      </c>
      <c r="CI134" s="31" t="s">
        <v>142</v>
      </c>
      <c r="CJ134" s="31" t="s">
        <v>142</v>
      </c>
      <c r="CK134" s="31" t="s">
        <v>142</v>
      </c>
      <c r="CL134" s="31" t="s">
        <v>142</v>
      </c>
      <c r="CM134" s="31" t="s">
        <v>141</v>
      </c>
      <c r="CN134" s="31" t="s">
        <v>151</v>
      </c>
      <c r="CO134" s="31" t="s">
        <v>151</v>
      </c>
      <c r="CP134" s="31" t="s">
        <v>142</v>
      </c>
      <c r="CQ134" s="31" t="s">
        <v>142</v>
      </c>
      <c r="CR134" s="56" t="s">
        <v>141</v>
      </c>
      <c r="CS134" s="31" t="s">
        <v>141</v>
      </c>
      <c r="CT134" s="31" t="s">
        <v>345</v>
      </c>
      <c r="CU134" s="31" t="s">
        <v>407</v>
      </c>
      <c r="CV134" s="31"/>
      <c r="CW134" s="31"/>
      <c r="CX134" s="31"/>
      <c r="CY134" s="31"/>
      <c r="CZ134" s="31"/>
      <c r="DA134" s="31" t="s">
        <v>401</v>
      </c>
      <c r="DQ134" s="31" t="s">
        <v>413</v>
      </c>
      <c r="DR134" s="31"/>
      <c r="DS134" s="31"/>
      <c r="DT134" s="31"/>
    </row>
    <row r="135">
      <c r="A135" s="27">
        <v>133.0</v>
      </c>
      <c r="B135" s="28">
        <v>44384.0</v>
      </c>
      <c r="C135" s="29">
        <v>0.65</v>
      </c>
      <c r="D135" s="57">
        <f t="shared" si="10"/>
        <v>0.6501736111</v>
      </c>
      <c r="E135" s="30">
        <f t="shared" si="1"/>
        <v>0.0001736111111</v>
      </c>
      <c r="F135" s="31" t="b">
        <f t="shared" si="2"/>
        <v>1</v>
      </c>
      <c r="G135" s="31" t="s">
        <v>194</v>
      </c>
      <c r="H135" s="32" t="s">
        <v>195</v>
      </c>
      <c r="I135" s="31" t="s">
        <v>387</v>
      </c>
      <c r="J135" s="31" t="s">
        <v>387</v>
      </c>
      <c r="K135" s="31" t="s">
        <v>388</v>
      </c>
      <c r="L135" s="31" t="s">
        <v>389</v>
      </c>
      <c r="M135" s="31" t="s">
        <v>143</v>
      </c>
      <c r="N135" s="33">
        <v>10.0</v>
      </c>
      <c r="O135" s="31" t="s">
        <v>143</v>
      </c>
      <c r="P135" s="31" t="s">
        <v>390</v>
      </c>
      <c r="Q135" s="31" t="s">
        <v>391</v>
      </c>
      <c r="R135" s="31" t="s">
        <v>130</v>
      </c>
      <c r="S135" s="31" t="s">
        <v>168</v>
      </c>
      <c r="T135" s="31" t="s">
        <v>392</v>
      </c>
      <c r="U135" s="31" t="s">
        <v>393</v>
      </c>
      <c r="V135" s="31" t="s">
        <v>394</v>
      </c>
      <c r="W135" s="31" t="s">
        <v>135</v>
      </c>
      <c r="X135" s="51">
        <v>33.920321</v>
      </c>
      <c r="Y135" s="51">
        <v>-118.430795</v>
      </c>
      <c r="Z135" s="35" t="b">
        <v>0</v>
      </c>
      <c r="AA135" s="36">
        <v>25.0</v>
      </c>
      <c r="AB135" s="36"/>
      <c r="AC135" s="32" t="s">
        <v>395</v>
      </c>
      <c r="AE135" s="31" t="s">
        <v>142</v>
      </c>
      <c r="AF135" s="31" t="s">
        <v>141</v>
      </c>
      <c r="AG135" s="31" t="s">
        <v>141</v>
      </c>
      <c r="AH135" s="31" t="s">
        <v>388</v>
      </c>
      <c r="AI135" s="31" t="s">
        <v>396</v>
      </c>
      <c r="AJ135" s="38">
        <v>10.0</v>
      </c>
      <c r="AK135" s="31" t="s">
        <v>396</v>
      </c>
      <c r="AM135" s="31" t="s">
        <v>397</v>
      </c>
      <c r="AN135" s="31" t="s">
        <v>392</v>
      </c>
      <c r="AO135" s="31" t="s">
        <v>393</v>
      </c>
      <c r="AP135" s="31" t="s">
        <v>394</v>
      </c>
      <c r="AQ135" s="31" t="s">
        <v>135</v>
      </c>
      <c r="AR135" s="51">
        <v>33.920214</v>
      </c>
      <c r="AS135" s="51">
        <v>-118.431359</v>
      </c>
      <c r="AT135" s="35" t="b">
        <v>0</v>
      </c>
      <c r="AU135" s="36">
        <v>1.0</v>
      </c>
      <c r="AV135" s="36"/>
      <c r="AW135" s="31" t="s">
        <v>141</v>
      </c>
      <c r="AX135" s="31" t="s">
        <v>141</v>
      </c>
      <c r="AY135" s="39">
        <f t="shared" si="3"/>
        <v>0.03317318984</v>
      </c>
      <c r="AZ135" s="40" t="str">
        <f t="shared" si="4"/>
        <v>N/A</v>
      </c>
      <c r="BA135" s="41" t="s">
        <v>141</v>
      </c>
      <c r="BB135" s="31" t="s">
        <v>141</v>
      </c>
      <c r="BC135" s="42">
        <f t="shared" si="5"/>
        <v>24</v>
      </c>
      <c r="BD135" s="43">
        <f t="shared" si="6"/>
        <v>96</v>
      </c>
      <c r="BE135" s="31" t="s">
        <v>142</v>
      </c>
      <c r="BF135" s="31"/>
      <c r="BG135" s="31" t="s">
        <v>142</v>
      </c>
      <c r="BH135" s="31" t="s">
        <v>143</v>
      </c>
      <c r="BI135" s="31" t="s">
        <v>141</v>
      </c>
      <c r="BJ135" s="48"/>
      <c r="BK135" s="31" t="s">
        <v>142</v>
      </c>
      <c r="BL135" s="31" t="s">
        <v>141</v>
      </c>
      <c r="BM135" s="31" t="s">
        <v>141</v>
      </c>
      <c r="BN135" s="31" t="s">
        <v>141</v>
      </c>
      <c r="BO135" s="31" t="s">
        <v>141</v>
      </c>
      <c r="BP135" s="31" t="s">
        <v>141</v>
      </c>
      <c r="BQ135" s="31" t="s">
        <v>141</v>
      </c>
      <c r="BR135" s="31" t="s">
        <v>141</v>
      </c>
      <c r="BS135" s="31" t="s">
        <v>141</v>
      </c>
      <c r="BT135" s="31" t="s">
        <v>141</v>
      </c>
      <c r="BU135" s="44">
        <v>0.0</v>
      </c>
      <c r="BV135" s="45"/>
      <c r="BW135" s="36" t="str">
        <f t="shared" si="7"/>
        <v/>
      </c>
      <c r="BY135" s="31" t="s">
        <v>141</v>
      </c>
      <c r="BZ135" s="32" t="s">
        <v>145</v>
      </c>
      <c r="CA135" s="32" t="s">
        <v>146</v>
      </c>
      <c r="CB135" s="32" t="s">
        <v>147</v>
      </c>
      <c r="CC135" s="32" t="s">
        <v>398</v>
      </c>
      <c r="CD135" s="31" t="s">
        <v>145</v>
      </c>
      <c r="CE135" s="31" t="s">
        <v>287</v>
      </c>
      <c r="CF135" s="31"/>
      <c r="CG135" s="31" t="s">
        <v>288</v>
      </c>
      <c r="CH135" s="31" t="s">
        <v>399</v>
      </c>
      <c r="CI135" s="31" t="s">
        <v>142</v>
      </c>
      <c r="CJ135" s="31" t="s">
        <v>142</v>
      </c>
      <c r="CK135" s="31" t="s">
        <v>142</v>
      </c>
      <c r="CL135" s="31" t="s">
        <v>142</v>
      </c>
      <c r="CM135" s="31" t="s">
        <v>141</v>
      </c>
      <c r="CN135" s="31" t="s">
        <v>151</v>
      </c>
      <c r="CO135" s="31" t="s">
        <v>151</v>
      </c>
      <c r="CP135" s="31" t="s">
        <v>142</v>
      </c>
      <c r="CQ135" s="31" t="s">
        <v>142</v>
      </c>
      <c r="CR135" s="56" t="s">
        <v>141</v>
      </c>
      <c r="CS135" s="31" t="s">
        <v>141</v>
      </c>
      <c r="CT135" s="31" t="s">
        <v>345</v>
      </c>
      <c r="CU135" s="31" t="s">
        <v>407</v>
      </c>
      <c r="CV135" s="31"/>
      <c r="CW135" s="31"/>
      <c r="CX135" s="31"/>
      <c r="CY135" s="31"/>
      <c r="CZ135" s="31"/>
      <c r="DA135" s="31" t="s">
        <v>401</v>
      </c>
    </row>
    <row r="136">
      <c r="A136" s="27">
        <v>134.0</v>
      </c>
      <c r="B136" s="28">
        <v>44384.0</v>
      </c>
      <c r="C136" s="29">
        <v>0.6590277777777778</v>
      </c>
      <c r="D136" s="57">
        <f t="shared" si="10"/>
        <v>0.6592013889</v>
      </c>
      <c r="E136" s="30">
        <f t="shared" si="1"/>
        <v>0.0001736111111</v>
      </c>
      <c r="F136" s="31" t="b">
        <f t="shared" si="2"/>
        <v>1</v>
      </c>
      <c r="G136" s="31" t="s">
        <v>194</v>
      </c>
      <c r="H136" s="32" t="s">
        <v>195</v>
      </c>
      <c r="I136" s="31" t="s">
        <v>387</v>
      </c>
      <c r="J136" s="31" t="s">
        <v>387</v>
      </c>
      <c r="K136" s="31" t="s">
        <v>388</v>
      </c>
      <c r="L136" s="31" t="s">
        <v>414</v>
      </c>
      <c r="M136" s="31" t="s">
        <v>143</v>
      </c>
      <c r="N136" s="33">
        <v>10.0</v>
      </c>
      <c r="O136" s="31" t="s">
        <v>143</v>
      </c>
      <c r="P136" s="31" t="s">
        <v>390</v>
      </c>
      <c r="Q136" s="31" t="s">
        <v>391</v>
      </c>
      <c r="R136" s="31" t="s">
        <v>130</v>
      </c>
      <c r="S136" s="31" t="s">
        <v>168</v>
      </c>
      <c r="T136" s="31" t="s">
        <v>392</v>
      </c>
      <c r="U136" s="31" t="s">
        <v>393</v>
      </c>
      <c r="V136" s="31" t="s">
        <v>394</v>
      </c>
      <c r="W136" s="31" t="s">
        <v>135</v>
      </c>
      <c r="X136" s="51">
        <v>33.920141</v>
      </c>
      <c r="Y136" s="51">
        <v>-118.430688</v>
      </c>
      <c r="Z136" s="35" t="b">
        <v>0</v>
      </c>
      <c r="AA136" s="36">
        <v>25.0</v>
      </c>
      <c r="AB136" s="36"/>
      <c r="AC136" s="32" t="s">
        <v>395</v>
      </c>
      <c r="AE136" s="31" t="s">
        <v>142</v>
      </c>
      <c r="AF136" s="31" t="s">
        <v>141</v>
      </c>
      <c r="AG136" s="31" t="s">
        <v>141</v>
      </c>
      <c r="AH136" s="31" t="s">
        <v>388</v>
      </c>
      <c r="AI136" s="31" t="s">
        <v>396</v>
      </c>
      <c r="AJ136" s="38">
        <v>10.0</v>
      </c>
      <c r="AK136" s="31" t="s">
        <v>396</v>
      </c>
      <c r="AM136" s="31" t="s">
        <v>397</v>
      </c>
      <c r="AN136" s="31" t="s">
        <v>392</v>
      </c>
      <c r="AO136" s="31" t="s">
        <v>393</v>
      </c>
      <c r="AP136" s="31" t="s">
        <v>394</v>
      </c>
      <c r="AQ136" s="31" t="s">
        <v>135</v>
      </c>
      <c r="AR136" s="51">
        <v>33.91994</v>
      </c>
      <c r="AS136" s="51">
        <v>-118.431174</v>
      </c>
      <c r="AT136" s="35" t="b">
        <v>0</v>
      </c>
      <c r="AU136" s="36">
        <v>1.0</v>
      </c>
      <c r="AV136" s="36"/>
      <c r="AW136" s="31" t="s">
        <v>141</v>
      </c>
      <c r="AX136" s="31" t="s">
        <v>141</v>
      </c>
      <c r="AY136" s="39">
        <f t="shared" si="3"/>
        <v>0.03113576456</v>
      </c>
      <c r="AZ136" s="40" t="str">
        <f t="shared" si="4"/>
        <v>N/A</v>
      </c>
      <c r="BA136" s="41" t="s">
        <v>141</v>
      </c>
      <c r="BB136" s="31" t="s">
        <v>141</v>
      </c>
      <c r="BC136" s="42">
        <f t="shared" si="5"/>
        <v>24</v>
      </c>
      <c r="BD136" s="43">
        <f t="shared" si="6"/>
        <v>96</v>
      </c>
      <c r="BE136" s="31" t="s">
        <v>142</v>
      </c>
      <c r="BF136" s="31"/>
      <c r="BG136" s="31" t="s">
        <v>142</v>
      </c>
      <c r="BH136" s="31" t="s">
        <v>143</v>
      </c>
      <c r="BI136" s="31" t="s">
        <v>141</v>
      </c>
      <c r="BJ136" s="48"/>
      <c r="BK136" s="31" t="s">
        <v>142</v>
      </c>
      <c r="BL136" s="31" t="s">
        <v>141</v>
      </c>
      <c r="BM136" s="31" t="s">
        <v>141</v>
      </c>
      <c r="BN136" s="31" t="s">
        <v>141</v>
      </c>
      <c r="BO136" s="31" t="s">
        <v>141</v>
      </c>
      <c r="BP136" s="31" t="s">
        <v>141</v>
      </c>
      <c r="BQ136" s="31" t="s">
        <v>141</v>
      </c>
      <c r="BR136" s="31" t="s">
        <v>141</v>
      </c>
      <c r="BS136" s="31" t="s">
        <v>141</v>
      </c>
      <c r="BT136" s="31" t="s">
        <v>141</v>
      </c>
      <c r="BU136" s="44">
        <v>0.0</v>
      </c>
      <c r="BV136" s="45"/>
      <c r="BW136" s="36" t="str">
        <f t="shared" si="7"/>
        <v/>
      </c>
      <c r="BY136" s="31" t="s">
        <v>141</v>
      </c>
      <c r="BZ136" s="32" t="s">
        <v>145</v>
      </c>
      <c r="CA136" s="32" t="s">
        <v>146</v>
      </c>
      <c r="CB136" s="32" t="s">
        <v>147</v>
      </c>
      <c r="CC136" s="32" t="s">
        <v>398</v>
      </c>
      <c r="CD136" s="31" t="s">
        <v>145</v>
      </c>
      <c r="CE136" s="31" t="s">
        <v>287</v>
      </c>
      <c r="CF136" s="31"/>
      <c r="CG136" s="31" t="s">
        <v>288</v>
      </c>
      <c r="CH136" s="31" t="s">
        <v>399</v>
      </c>
      <c r="CI136" s="31" t="s">
        <v>142</v>
      </c>
      <c r="CJ136" s="31" t="s">
        <v>142</v>
      </c>
      <c r="CK136" s="31" t="s">
        <v>142</v>
      </c>
      <c r="CL136" s="31" t="s">
        <v>142</v>
      </c>
      <c r="CM136" s="31" t="s">
        <v>141</v>
      </c>
      <c r="CN136" s="31" t="s">
        <v>151</v>
      </c>
      <c r="CO136" s="31" t="s">
        <v>151</v>
      </c>
      <c r="CP136" s="31" t="s">
        <v>142</v>
      </c>
      <c r="CQ136" s="31" t="s">
        <v>142</v>
      </c>
      <c r="CR136" s="56" t="s">
        <v>141</v>
      </c>
      <c r="CS136" s="31" t="s">
        <v>141</v>
      </c>
      <c r="CT136" s="31" t="s">
        <v>345</v>
      </c>
      <c r="CU136" s="31" t="s">
        <v>407</v>
      </c>
      <c r="CV136" s="31"/>
      <c r="CW136" s="31"/>
      <c r="CX136" s="31"/>
      <c r="CY136" s="31"/>
      <c r="CZ136" s="31"/>
      <c r="DA136" s="31" t="s">
        <v>401</v>
      </c>
    </row>
    <row r="137">
      <c r="A137" s="27">
        <v>135.0</v>
      </c>
      <c r="B137" s="28">
        <v>44384.0</v>
      </c>
      <c r="C137" s="29">
        <v>0.6680555555555555</v>
      </c>
      <c r="D137" s="57">
        <f t="shared" si="10"/>
        <v>0.6682291667</v>
      </c>
      <c r="E137" s="30">
        <f t="shared" si="1"/>
        <v>0.0001736111111</v>
      </c>
      <c r="F137" s="31" t="b">
        <f t="shared" si="2"/>
        <v>1</v>
      </c>
      <c r="G137" s="31" t="s">
        <v>194</v>
      </c>
      <c r="H137" s="32" t="s">
        <v>195</v>
      </c>
      <c r="I137" s="31" t="s">
        <v>387</v>
      </c>
      <c r="J137" s="31" t="s">
        <v>387</v>
      </c>
      <c r="K137" s="31" t="s">
        <v>388</v>
      </c>
      <c r="L137" s="31" t="s">
        <v>414</v>
      </c>
      <c r="M137" s="31" t="s">
        <v>143</v>
      </c>
      <c r="N137" s="33">
        <v>10.0</v>
      </c>
      <c r="O137" s="31" t="s">
        <v>143</v>
      </c>
      <c r="P137" s="31" t="s">
        <v>390</v>
      </c>
      <c r="Q137" s="31" t="s">
        <v>391</v>
      </c>
      <c r="R137" s="31" t="s">
        <v>130</v>
      </c>
      <c r="S137" s="31" t="s">
        <v>168</v>
      </c>
      <c r="T137" s="31" t="s">
        <v>392</v>
      </c>
      <c r="U137" s="31" t="s">
        <v>393</v>
      </c>
      <c r="V137" s="31" t="s">
        <v>394</v>
      </c>
      <c r="W137" s="31" t="s">
        <v>135</v>
      </c>
      <c r="X137" s="51">
        <v>33.920141</v>
      </c>
      <c r="Y137" s="51">
        <v>-118.430688</v>
      </c>
      <c r="Z137" s="35" t="b">
        <v>0</v>
      </c>
      <c r="AA137" s="36">
        <v>25.0</v>
      </c>
      <c r="AB137" s="36"/>
      <c r="AC137" s="32" t="s">
        <v>395</v>
      </c>
      <c r="AE137" s="31" t="s">
        <v>142</v>
      </c>
      <c r="AF137" s="31" t="s">
        <v>141</v>
      </c>
      <c r="AG137" s="31" t="s">
        <v>141</v>
      </c>
      <c r="AH137" s="31" t="s">
        <v>388</v>
      </c>
      <c r="AI137" s="31" t="s">
        <v>396</v>
      </c>
      <c r="AJ137" s="38">
        <v>10.0</v>
      </c>
      <c r="AK137" s="31" t="s">
        <v>396</v>
      </c>
      <c r="AM137" s="31" t="s">
        <v>415</v>
      </c>
      <c r="AN137" s="31" t="s">
        <v>392</v>
      </c>
      <c r="AO137" s="31" t="s">
        <v>393</v>
      </c>
      <c r="AP137" s="31" t="s">
        <v>394</v>
      </c>
      <c r="AQ137" s="31" t="s">
        <v>135</v>
      </c>
      <c r="AR137" s="51">
        <v>33.91994</v>
      </c>
      <c r="AS137" s="51">
        <v>-118.431174</v>
      </c>
      <c r="AT137" s="35" t="b">
        <v>0</v>
      </c>
      <c r="AU137" s="36">
        <v>1.0</v>
      </c>
      <c r="AV137" s="36"/>
      <c r="AW137" s="31" t="s">
        <v>141</v>
      </c>
      <c r="AX137" s="31" t="s">
        <v>141</v>
      </c>
      <c r="AY137" s="39">
        <f t="shared" si="3"/>
        <v>0.03113576456</v>
      </c>
      <c r="AZ137" s="40" t="str">
        <f t="shared" si="4"/>
        <v>N/A</v>
      </c>
      <c r="BA137" s="41" t="s">
        <v>141</v>
      </c>
      <c r="BB137" s="31" t="s">
        <v>141</v>
      </c>
      <c r="BC137" s="42">
        <f t="shared" si="5"/>
        <v>24</v>
      </c>
      <c r="BD137" s="43">
        <f t="shared" si="6"/>
        <v>96</v>
      </c>
      <c r="BE137" s="31" t="s">
        <v>142</v>
      </c>
      <c r="BF137" s="31"/>
      <c r="BG137" s="31" t="s">
        <v>142</v>
      </c>
      <c r="BH137" s="31" t="s">
        <v>143</v>
      </c>
      <c r="BI137" s="31" t="s">
        <v>141</v>
      </c>
      <c r="BJ137" s="48"/>
      <c r="BK137" s="31" t="s">
        <v>142</v>
      </c>
      <c r="BL137" s="31" t="s">
        <v>141</v>
      </c>
      <c r="BM137" s="31" t="s">
        <v>141</v>
      </c>
      <c r="BN137" s="31" t="s">
        <v>141</v>
      </c>
      <c r="BO137" s="31" t="s">
        <v>141</v>
      </c>
      <c r="BP137" s="31" t="s">
        <v>141</v>
      </c>
      <c r="BQ137" s="31" t="s">
        <v>141</v>
      </c>
      <c r="BR137" s="31" t="s">
        <v>141</v>
      </c>
      <c r="BS137" s="31" t="s">
        <v>141</v>
      </c>
      <c r="BT137" s="31" t="s">
        <v>141</v>
      </c>
      <c r="BU137" s="44">
        <v>0.0</v>
      </c>
      <c r="BV137" s="45"/>
      <c r="BW137" s="36" t="str">
        <f t="shared" si="7"/>
        <v/>
      </c>
      <c r="BY137" s="31" t="s">
        <v>141</v>
      </c>
      <c r="BZ137" s="32" t="s">
        <v>145</v>
      </c>
      <c r="CA137" s="32" t="s">
        <v>146</v>
      </c>
      <c r="CB137" s="32" t="s">
        <v>147</v>
      </c>
      <c r="CC137" s="32" t="s">
        <v>398</v>
      </c>
      <c r="CD137" s="31" t="s">
        <v>145</v>
      </c>
      <c r="CE137" s="31" t="s">
        <v>287</v>
      </c>
      <c r="CF137" s="31"/>
      <c r="CG137" s="31" t="s">
        <v>288</v>
      </c>
      <c r="CH137" s="31" t="s">
        <v>399</v>
      </c>
      <c r="CI137" s="31" t="s">
        <v>142</v>
      </c>
      <c r="CJ137" s="31" t="s">
        <v>142</v>
      </c>
      <c r="CK137" s="31" t="s">
        <v>142</v>
      </c>
      <c r="CL137" s="31" t="s">
        <v>142</v>
      </c>
      <c r="CM137" s="31" t="s">
        <v>141</v>
      </c>
      <c r="CN137" s="31" t="s">
        <v>151</v>
      </c>
      <c r="CO137" s="31" t="s">
        <v>151</v>
      </c>
      <c r="CP137" s="31" t="s">
        <v>142</v>
      </c>
      <c r="CQ137" s="31" t="s">
        <v>142</v>
      </c>
      <c r="CR137" s="56" t="s">
        <v>141</v>
      </c>
      <c r="CS137" s="31" t="s">
        <v>141</v>
      </c>
      <c r="CT137" s="31" t="s">
        <v>345</v>
      </c>
      <c r="CU137" s="31" t="s">
        <v>407</v>
      </c>
      <c r="CV137" s="31"/>
      <c r="CW137" s="31"/>
      <c r="CX137" s="31"/>
      <c r="CY137" s="31"/>
      <c r="CZ137" s="31"/>
      <c r="DA137" s="31" t="s">
        <v>401</v>
      </c>
      <c r="DQ137" s="31" t="s">
        <v>416</v>
      </c>
      <c r="DR137" s="31"/>
      <c r="DS137" s="31"/>
      <c r="DT137" s="31"/>
    </row>
    <row r="138">
      <c r="A138" s="27">
        <v>136.0</v>
      </c>
      <c r="B138" s="28">
        <v>44391.0</v>
      </c>
      <c r="C138" s="29">
        <v>0.7395833333333334</v>
      </c>
      <c r="D138" s="29">
        <v>0.7430555555555556</v>
      </c>
      <c r="E138" s="30">
        <f t="shared" si="1"/>
        <v>0.003472222222</v>
      </c>
      <c r="F138" s="31" t="b">
        <f t="shared" si="2"/>
        <v>1</v>
      </c>
      <c r="G138" s="31" t="s">
        <v>122</v>
      </c>
      <c r="H138" s="32" t="s">
        <v>195</v>
      </c>
      <c r="I138" s="31" t="s">
        <v>142</v>
      </c>
      <c r="J138" s="31" t="s">
        <v>142</v>
      </c>
      <c r="K138" s="31" t="s">
        <v>321</v>
      </c>
      <c r="L138" s="31" t="s">
        <v>282</v>
      </c>
      <c r="M138" s="31" t="s">
        <v>143</v>
      </c>
      <c r="N138" s="33">
        <v>8.0</v>
      </c>
      <c r="O138" s="31" t="s">
        <v>143</v>
      </c>
      <c r="P138" s="31" t="s">
        <v>417</v>
      </c>
      <c r="Q138" s="31" t="s">
        <v>340</v>
      </c>
      <c r="R138" s="31" t="s">
        <v>198</v>
      </c>
      <c r="S138" s="31" t="s">
        <v>198</v>
      </c>
      <c r="T138" s="31" t="s">
        <v>323</v>
      </c>
      <c r="U138" s="31" t="s">
        <v>324</v>
      </c>
      <c r="V138" s="31" t="s">
        <v>134</v>
      </c>
      <c r="W138" s="31" t="s">
        <v>135</v>
      </c>
      <c r="X138" s="51">
        <v>48.609856</v>
      </c>
      <c r="Y138" s="58">
        <v>-122.427205</v>
      </c>
      <c r="Z138" s="35" t="b">
        <v>1</v>
      </c>
      <c r="AA138" s="36">
        <v>1300.0</v>
      </c>
      <c r="AB138" s="36"/>
      <c r="AC138" s="32" t="s">
        <v>337</v>
      </c>
      <c r="AD138" s="31" t="s">
        <v>418</v>
      </c>
      <c r="AE138" s="31" t="s">
        <v>419</v>
      </c>
      <c r="AF138" s="31" t="s">
        <v>173</v>
      </c>
      <c r="AG138" s="31" t="s">
        <v>420</v>
      </c>
      <c r="AH138" s="31" t="s">
        <v>329</v>
      </c>
      <c r="AI138" s="31" t="s">
        <v>396</v>
      </c>
      <c r="AJ138" s="38">
        <v>2.0</v>
      </c>
      <c r="AK138" s="31" t="s">
        <v>396</v>
      </c>
      <c r="AL138" s="31" t="s">
        <v>421</v>
      </c>
      <c r="AM138" s="31" t="s">
        <v>422</v>
      </c>
      <c r="AN138" s="31" t="s">
        <v>323</v>
      </c>
      <c r="AO138" s="31" t="s">
        <v>324</v>
      </c>
      <c r="AP138" s="31" t="s">
        <v>134</v>
      </c>
      <c r="AQ138" s="31" t="s">
        <v>135</v>
      </c>
      <c r="AR138" s="51">
        <v>48.592534</v>
      </c>
      <c r="AS138" s="53">
        <v>-122.420882</v>
      </c>
      <c r="AT138" s="35" t="b">
        <v>1</v>
      </c>
      <c r="AU138" s="36">
        <v>10.0</v>
      </c>
      <c r="AV138" s="36"/>
      <c r="AW138" s="31" t="s">
        <v>141</v>
      </c>
      <c r="AX138" s="31" t="s">
        <v>141</v>
      </c>
      <c r="AY138" s="39">
        <f t="shared" si="3"/>
        <v>1.231286373</v>
      </c>
      <c r="AZ138" s="40" t="str">
        <f t="shared" si="4"/>
        <v>N/A</v>
      </c>
      <c r="BA138" s="41" t="s">
        <v>141</v>
      </c>
      <c r="BB138" s="31" t="s">
        <v>141</v>
      </c>
      <c r="BC138" s="42">
        <f t="shared" si="5"/>
        <v>1290</v>
      </c>
      <c r="BD138" s="43">
        <f t="shared" si="6"/>
        <v>258</v>
      </c>
      <c r="BE138" s="31" t="s">
        <v>142</v>
      </c>
      <c r="BF138" s="31"/>
      <c r="BG138" s="31" t="s">
        <v>142</v>
      </c>
      <c r="BH138" s="31" t="s">
        <v>327</v>
      </c>
      <c r="BI138" s="31" t="s">
        <v>141</v>
      </c>
      <c r="BJ138" s="44">
        <v>1.231</v>
      </c>
      <c r="BK138" s="31" t="s">
        <v>142</v>
      </c>
      <c r="BL138" s="31" t="s">
        <v>141</v>
      </c>
      <c r="BM138" s="31" t="s">
        <v>141</v>
      </c>
      <c r="BN138" s="31" t="s">
        <v>141</v>
      </c>
      <c r="BO138" s="31" t="s">
        <v>141</v>
      </c>
      <c r="BP138" s="31" t="s">
        <v>141</v>
      </c>
      <c r="BQ138" s="31" t="s">
        <v>141</v>
      </c>
      <c r="BR138" s="31" t="s">
        <v>141</v>
      </c>
      <c r="BS138" s="31" t="s">
        <v>141</v>
      </c>
      <c r="BT138" s="31" t="s">
        <v>141</v>
      </c>
      <c r="BU138" s="44">
        <v>0.0</v>
      </c>
      <c r="BV138" s="45">
        <v>1300.0</v>
      </c>
      <c r="BW138" s="36">
        <f t="shared" si="7"/>
        <v>0</v>
      </c>
      <c r="BX138" s="31" t="s">
        <v>141</v>
      </c>
      <c r="BY138" s="31" t="s">
        <v>141</v>
      </c>
      <c r="BZ138" s="32" t="s">
        <v>236</v>
      </c>
      <c r="CA138" s="49" t="s">
        <v>237</v>
      </c>
      <c r="CB138" s="32" t="s">
        <v>238</v>
      </c>
      <c r="CC138" s="32" t="s">
        <v>239</v>
      </c>
      <c r="CD138" s="31" t="s">
        <v>145</v>
      </c>
      <c r="CE138" s="31" t="s">
        <v>287</v>
      </c>
      <c r="CF138" s="31" t="s">
        <v>423</v>
      </c>
      <c r="CG138" s="31" t="s">
        <v>288</v>
      </c>
      <c r="CH138" s="31" t="s">
        <v>332</v>
      </c>
      <c r="CI138" s="31" t="s">
        <v>142</v>
      </c>
      <c r="CJ138" s="31" t="s">
        <v>142</v>
      </c>
      <c r="CK138" s="31" t="s">
        <v>142</v>
      </c>
      <c r="CL138" s="31" t="s">
        <v>142</v>
      </c>
      <c r="CM138" s="31" t="s">
        <v>141</v>
      </c>
      <c r="CN138" s="31" t="s">
        <v>356</v>
      </c>
      <c r="CO138" s="31">
        <v>6005.0</v>
      </c>
      <c r="CP138" s="31" t="s">
        <v>357</v>
      </c>
      <c r="CQ138" s="31" t="s">
        <v>142</v>
      </c>
      <c r="CR138" s="56" t="s">
        <v>141</v>
      </c>
      <c r="CS138" s="31" t="s">
        <v>141</v>
      </c>
      <c r="CT138" s="31" t="s">
        <v>345</v>
      </c>
      <c r="CU138" s="31" t="s">
        <v>424</v>
      </c>
      <c r="CV138" s="31"/>
      <c r="CW138" s="31"/>
      <c r="CX138" s="31"/>
      <c r="CY138" s="31"/>
      <c r="CZ138" s="31"/>
      <c r="DA138" s="31" t="s">
        <v>142</v>
      </c>
      <c r="DB138" s="31" t="s">
        <v>425</v>
      </c>
      <c r="DC138" s="31" t="s">
        <v>426</v>
      </c>
      <c r="DD138" s="31" t="s">
        <v>144</v>
      </c>
      <c r="DE138" s="31" t="s">
        <v>142</v>
      </c>
      <c r="DF138" s="31" t="s">
        <v>144</v>
      </c>
      <c r="DG138" s="31" t="s">
        <v>346</v>
      </c>
      <c r="DH138" s="31" t="s">
        <v>160</v>
      </c>
      <c r="DI138" s="31" t="s">
        <v>427</v>
      </c>
      <c r="DJ138" s="31" t="s">
        <v>160</v>
      </c>
      <c r="DK138" s="31" t="s">
        <v>428</v>
      </c>
      <c r="DL138" s="31"/>
      <c r="DM138" s="31" t="s">
        <v>429</v>
      </c>
      <c r="DN138" s="31" t="s">
        <v>430</v>
      </c>
      <c r="DO138" s="31" t="s">
        <v>431</v>
      </c>
      <c r="DP138" s="31" t="s">
        <v>432</v>
      </c>
      <c r="DQ138" s="31" t="s">
        <v>433</v>
      </c>
      <c r="DR138" s="31"/>
      <c r="DS138" s="31"/>
      <c r="DT138" s="31"/>
    </row>
    <row r="139" ht="15.75" customHeight="1">
      <c r="A139" s="27">
        <v>137.0</v>
      </c>
      <c r="B139" s="28">
        <v>44398.0</v>
      </c>
      <c r="C139" s="29">
        <v>0.8666666666666667</v>
      </c>
      <c r="D139" s="29">
        <v>0.8694444444444445</v>
      </c>
      <c r="E139" s="30">
        <f t="shared" si="1"/>
        <v>0.002777777778</v>
      </c>
      <c r="F139" s="31" t="b">
        <f t="shared" si="2"/>
        <v>1</v>
      </c>
      <c r="G139" s="31" t="s">
        <v>122</v>
      </c>
      <c r="H139" s="32" t="s">
        <v>195</v>
      </c>
      <c r="I139" s="31" t="s">
        <v>142</v>
      </c>
      <c r="J139" s="31" t="s">
        <v>142</v>
      </c>
      <c r="K139" s="31" t="s">
        <v>321</v>
      </c>
      <c r="L139" s="31" t="s">
        <v>322</v>
      </c>
      <c r="M139" s="31" t="s">
        <v>273</v>
      </c>
      <c r="N139" s="33">
        <v>7.0</v>
      </c>
      <c r="O139" s="31" t="s">
        <v>327</v>
      </c>
      <c r="P139" s="31" t="s">
        <v>434</v>
      </c>
      <c r="Q139" s="31" t="s">
        <v>435</v>
      </c>
      <c r="R139" s="31" t="s">
        <v>198</v>
      </c>
      <c r="S139" s="31" t="s">
        <v>198</v>
      </c>
      <c r="T139" s="31" t="s">
        <v>323</v>
      </c>
      <c r="U139" s="31" t="s">
        <v>324</v>
      </c>
      <c r="V139" s="31" t="s">
        <v>134</v>
      </c>
      <c r="W139" s="31" t="s">
        <v>135</v>
      </c>
      <c r="X139" s="51">
        <v>48.609242</v>
      </c>
      <c r="Y139" s="51">
        <v>-122.425977</v>
      </c>
      <c r="Z139" s="35" t="b">
        <v>1</v>
      </c>
      <c r="AA139" s="36">
        <v>1013.0</v>
      </c>
      <c r="AB139" s="36"/>
      <c r="AC139" s="32" t="s">
        <v>199</v>
      </c>
      <c r="AD139" s="31" t="s">
        <v>436</v>
      </c>
      <c r="AE139" s="31" t="s">
        <v>437</v>
      </c>
      <c r="AF139" s="58" t="s">
        <v>173</v>
      </c>
      <c r="AG139" s="58" t="s">
        <v>438</v>
      </c>
      <c r="AH139" s="31" t="s">
        <v>329</v>
      </c>
      <c r="AI139" s="31" t="s">
        <v>439</v>
      </c>
      <c r="AJ139" s="38">
        <v>7.0</v>
      </c>
      <c r="AK139" s="31" t="s">
        <v>439</v>
      </c>
      <c r="AL139" s="31" t="s">
        <v>440</v>
      </c>
      <c r="AM139" s="31" t="s">
        <v>422</v>
      </c>
      <c r="AN139" s="31" t="s">
        <v>323</v>
      </c>
      <c r="AO139" s="31" t="s">
        <v>324</v>
      </c>
      <c r="AP139" s="31" t="s">
        <v>134</v>
      </c>
      <c r="AQ139" s="31" t="s">
        <v>135</v>
      </c>
      <c r="AR139" s="51">
        <v>48.592534</v>
      </c>
      <c r="AS139" s="53">
        <v>-122.420882</v>
      </c>
      <c r="AT139" s="35" t="b">
        <v>1</v>
      </c>
      <c r="AU139" s="36">
        <v>205.0</v>
      </c>
      <c r="AV139" s="36"/>
      <c r="AW139" s="31" t="s">
        <v>141</v>
      </c>
      <c r="AX139" s="31" t="s">
        <v>141</v>
      </c>
      <c r="AY139" s="39">
        <f t="shared" si="3"/>
        <v>1.177722908</v>
      </c>
      <c r="AZ139" s="40" t="str">
        <f t="shared" si="4"/>
        <v>N/A</v>
      </c>
      <c r="BA139" s="41" t="s">
        <v>141</v>
      </c>
      <c r="BB139" s="31" t="s">
        <v>141</v>
      </c>
      <c r="BC139" s="42">
        <f t="shared" si="5"/>
        <v>808</v>
      </c>
      <c r="BD139" s="43">
        <f t="shared" si="6"/>
        <v>202</v>
      </c>
      <c r="BE139" s="31" t="s">
        <v>142</v>
      </c>
      <c r="BF139" s="31"/>
      <c r="BG139" s="31" t="s">
        <v>142</v>
      </c>
      <c r="BH139" s="31" t="s">
        <v>327</v>
      </c>
      <c r="BI139" s="31" t="s">
        <v>141</v>
      </c>
      <c r="BJ139" s="44">
        <v>1.178</v>
      </c>
      <c r="BK139" s="31" t="s">
        <v>142</v>
      </c>
      <c r="BL139" s="31" t="s">
        <v>141</v>
      </c>
      <c r="BM139" s="31" t="s">
        <v>141</v>
      </c>
      <c r="BN139" s="31" t="s">
        <v>141</v>
      </c>
      <c r="BO139" s="31" t="s">
        <v>141</v>
      </c>
      <c r="BP139" s="31" t="s">
        <v>141</v>
      </c>
      <c r="BQ139" s="31" t="s">
        <v>141</v>
      </c>
      <c r="BR139" s="31" t="s">
        <v>141</v>
      </c>
      <c r="BS139" s="31" t="s">
        <v>141</v>
      </c>
      <c r="BT139" s="31" t="s">
        <v>141</v>
      </c>
      <c r="BU139" s="44">
        <v>0.0</v>
      </c>
      <c r="BV139" s="36">
        <v>1013.0</v>
      </c>
      <c r="BW139" s="36">
        <f t="shared" si="7"/>
        <v>0</v>
      </c>
      <c r="BX139" s="31" t="s">
        <v>141</v>
      </c>
      <c r="BY139" s="31" t="s">
        <v>141</v>
      </c>
      <c r="BZ139" s="32" t="s">
        <v>236</v>
      </c>
      <c r="CA139" s="49" t="s">
        <v>237</v>
      </c>
      <c r="CB139" s="32" t="s">
        <v>238</v>
      </c>
      <c r="CC139" s="32" t="s">
        <v>239</v>
      </c>
      <c r="CD139" s="31" t="s">
        <v>145</v>
      </c>
      <c r="CE139" s="31" t="s">
        <v>287</v>
      </c>
      <c r="CF139" s="31" t="s">
        <v>423</v>
      </c>
      <c r="CG139" s="31" t="s">
        <v>288</v>
      </c>
      <c r="CH139" s="31" t="s">
        <v>332</v>
      </c>
      <c r="CI139" s="31" t="s">
        <v>142</v>
      </c>
      <c r="CJ139" s="31" t="s">
        <v>142</v>
      </c>
      <c r="CK139" s="31" t="s">
        <v>142</v>
      </c>
      <c r="CL139" s="31" t="s">
        <v>142</v>
      </c>
      <c r="CM139" s="31" t="s">
        <v>141</v>
      </c>
      <c r="CN139" s="31" t="s">
        <v>356</v>
      </c>
      <c r="CO139" s="31">
        <v>6005.0</v>
      </c>
      <c r="CP139" s="31" t="s">
        <v>357</v>
      </c>
      <c r="CQ139" s="31" t="s">
        <v>142</v>
      </c>
      <c r="CR139" s="56" t="s">
        <v>141</v>
      </c>
      <c r="CS139" s="31" t="s">
        <v>141</v>
      </c>
      <c r="CT139" s="31" t="s">
        <v>345</v>
      </c>
      <c r="CU139" s="31" t="s">
        <v>424</v>
      </c>
      <c r="CV139" s="31"/>
      <c r="CW139" s="31"/>
      <c r="CX139" s="31"/>
      <c r="CY139" s="31"/>
      <c r="CZ139" s="31"/>
      <c r="DA139" s="31" t="s">
        <v>142</v>
      </c>
      <c r="DB139" s="31"/>
      <c r="DC139" s="31" t="s">
        <v>426</v>
      </c>
      <c r="DD139" s="31" t="s">
        <v>144</v>
      </c>
      <c r="DE139" s="31" t="s">
        <v>142</v>
      </c>
      <c r="DF139" s="31" t="s">
        <v>144</v>
      </c>
      <c r="DG139" s="31" t="s">
        <v>346</v>
      </c>
      <c r="DH139" s="31" t="s">
        <v>441</v>
      </c>
      <c r="DI139" s="31" t="s">
        <v>160</v>
      </c>
      <c r="DJ139" s="31" t="s">
        <v>442</v>
      </c>
      <c r="DK139" s="31" t="s">
        <v>443</v>
      </c>
      <c r="DL139" s="31"/>
      <c r="DM139" s="31" t="s">
        <v>429</v>
      </c>
      <c r="DN139" s="31" t="s">
        <v>444</v>
      </c>
      <c r="DO139" s="31" t="s">
        <v>160</v>
      </c>
      <c r="DP139" s="31" t="s">
        <v>445</v>
      </c>
      <c r="DQ139" s="31" t="s">
        <v>446</v>
      </c>
    </row>
    <row r="140" ht="15.75" customHeight="1">
      <c r="A140" s="27">
        <v>138.0</v>
      </c>
      <c r="B140" s="28">
        <v>44399.0</v>
      </c>
      <c r="C140" s="29">
        <v>0.6451388888888889</v>
      </c>
      <c r="D140" s="29">
        <v>0.6486111111111111</v>
      </c>
      <c r="E140" s="30">
        <f t="shared" si="1"/>
        <v>0.003472222222</v>
      </c>
      <c r="F140" s="31" t="b">
        <f t="shared" si="2"/>
        <v>1</v>
      </c>
      <c r="G140" s="31" t="s">
        <v>122</v>
      </c>
      <c r="H140" s="32" t="s">
        <v>195</v>
      </c>
      <c r="I140" s="31" t="s">
        <v>142</v>
      </c>
      <c r="J140" s="31" t="s">
        <v>447</v>
      </c>
      <c r="K140" s="31" t="s">
        <v>321</v>
      </c>
      <c r="L140" s="31" t="s">
        <v>282</v>
      </c>
      <c r="M140" s="31" t="s">
        <v>143</v>
      </c>
      <c r="N140" s="33">
        <v>11.0</v>
      </c>
      <c r="O140" s="31" t="s">
        <v>143</v>
      </c>
      <c r="P140" s="31" t="s">
        <v>448</v>
      </c>
      <c r="Q140" s="31" t="s">
        <v>270</v>
      </c>
      <c r="R140" s="31" t="s">
        <v>198</v>
      </c>
      <c r="S140" s="31" t="s">
        <v>198</v>
      </c>
      <c r="T140" s="31" t="s">
        <v>323</v>
      </c>
      <c r="U140" s="31" t="s">
        <v>324</v>
      </c>
      <c r="V140" s="31" t="s">
        <v>134</v>
      </c>
      <c r="W140" s="31" t="s">
        <v>135</v>
      </c>
      <c r="X140" s="51">
        <v>48.609856</v>
      </c>
      <c r="Y140" s="58">
        <v>-122.427205</v>
      </c>
      <c r="Z140" s="35" t="b">
        <v>1</v>
      </c>
      <c r="AA140" s="36">
        <v>920.0</v>
      </c>
      <c r="AB140" s="36"/>
      <c r="AC140" s="32" t="s">
        <v>199</v>
      </c>
      <c r="AD140" s="31" t="s">
        <v>449</v>
      </c>
      <c r="AE140" s="31" t="s">
        <v>450</v>
      </c>
      <c r="AF140" s="31" t="s">
        <v>173</v>
      </c>
      <c r="AG140" s="31" t="s">
        <v>451</v>
      </c>
      <c r="AH140" s="31" t="s">
        <v>329</v>
      </c>
      <c r="AI140" s="31" t="s">
        <v>143</v>
      </c>
      <c r="AJ140" s="38">
        <v>7.0</v>
      </c>
      <c r="AK140" s="31" t="s">
        <v>143</v>
      </c>
      <c r="AL140" s="31" t="s">
        <v>452</v>
      </c>
      <c r="AM140" s="31" t="s">
        <v>453</v>
      </c>
      <c r="AN140" s="31" t="s">
        <v>323</v>
      </c>
      <c r="AO140" s="31" t="s">
        <v>324</v>
      </c>
      <c r="AP140" s="31" t="s">
        <v>134</v>
      </c>
      <c r="AQ140" s="31" t="s">
        <v>135</v>
      </c>
      <c r="AR140" s="51">
        <v>48.592534</v>
      </c>
      <c r="AS140" s="53">
        <v>-122.420882</v>
      </c>
      <c r="AT140" s="35" t="b">
        <v>1</v>
      </c>
      <c r="AU140" s="36">
        <v>224.0</v>
      </c>
      <c r="AV140" s="36"/>
      <c r="AW140" s="31" t="s">
        <v>141</v>
      </c>
      <c r="AX140" s="31" t="s">
        <v>141</v>
      </c>
      <c r="AY140" s="39">
        <f t="shared" si="3"/>
        <v>1.231286373</v>
      </c>
      <c r="AZ140" s="40" t="str">
        <f t="shared" si="4"/>
        <v>N/A</v>
      </c>
      <c r="BA140" s="41" t="s">
        <v>141</v>
      </c>
      <c r="BB140" s="31" t="s">
        <v>141</v>
      </c>
      <c r="BC140" s="42">
        <f t="shared" si="5"/>
        <v>696</v>
      </c>
      <c r="BD140" s="43">
        <f t="shared" si="6"/>
        <v>139.2</v>
      </c>
      <c r="BE140" s="31" t="s">
        <v>142</v>
      </c>
      <c r="BF140" s="31"/>
      <c r="BG140" s="31" t="s">
        <v>142</v>
      </c>
      <c r="BH140" s="31" t="s">
        <v>327</v>
      </c>
      <c r="BI140" s="31" t="s">
        <v>141</v>
      </c>
      <c r="BJ140" s="44">
        <v>1.231</v>
      </c>
      <c r="BK140" s="31" t="s">
        <v>142</v>
      </c>
      <c r="BL140" s="31" t="s">
        <v>141</v>
      </c>
      <c r="BM140" s="31" t="s">
        <v>141</v>
      </c>
      <c r="BN140" s="31" t="s">
        <v>141</v>
      </c>
      <c r="BO140" s="31" t="s">
        <v>141</v>
      </c>
      <c r="BP140" s="31" t="s">
        <v>141</v>
      </c>
      <c r="BQ140" s="31" t="s">
        <v>141</v>
      </c>
      <c r="BR140" s="31" t="s">
        <v>141</v>
      </c>
      <c r="BS140" s="31" t="s">
        <v>141</v>
      </c>
      <c r="BT140" s="31" t="s">
        <v>141</v>
      </c>
      <c r="BU140" s="44">
        <v>0.0</v>
      </c>
      <c r="BV140" s="36">
        <v>920.0</v>
      </c>
      <c r="BW140" s="36">
        <f t="shared" si="7"/>
        <v>0</v>
      </c>
      <c r="BX140" s="31" t="s">
        <v>141</v>
      </c>
      <c r="BY140" s="31" t="s">
        <v>141</v>
      </c>
      <c r="BZ140" s="32" t="s">
        <v>236</v>
      </c>
      <c r="CA140" s="49" t="s">
        <v>237</v>
      </c>
      <c r="CB140" s="32" t="s">
        <v>238</v>
      </c>
      <c r="CC140" s="32" t="s">
        <v>239</v>
      </c>
      <c r="CD140" s="31" t="s">
        <v>145</v>
      </c>
      <c r="CE140" s="31" t="s">
        <v>287</v>
      </c>
      <c r="CF140" s="31" t="s">
        <v>423</v>
      </c>
      <c r="CG140" s="31" t="s">
        <v>288</v>
      </c>
      <c r="CH140" s="31" t="s">
        <v>332</v>
      </c>
      <c r="CI140" s="31" t="s">
        <v>142</v>
      </c>
      <c r="CJ140" s="31" t="s">
        <v>142</v>
      </c>
      <c r="CK140" s="31" t="s">
        <v>142</v>
      </c>
      <c r="CL140" s="31" t="s">
        <v>142</v>
      </c>
      <c r="CM140" s="31" t="s">
        <v>141</v>
      </c>
      <c r="CN140" s="31" t="s">
        <v>356</v>
      </c>
      <c r="CO140" s="31">
        <v>6005.0</v>
      </c>
      <c r="CP140" s="31" t="s">
        <v>357</v>
      </c>
      <c r="CQ140" s="31" t="s">
        <v>142</v>
      </c>
      <c r="CR140" s="56" t="s">
        <v>141</v>
      </c>
      <c r="CS140" s="31" t="s">
        <v>141</v>
      </c>
      <c r="CT140" s="31" t="s">
        <v>345</v>
      </c>
      <c r="CU140" s="31" t="s">
        <v>454</v>
      </c>
      <c r="CV140" s="31"/>
      <c r="CW140" s="31"/>
      <c r="CX140" s="31"/>
      <c r="CY140" s="31"/>
      <c r="CZ140" s="31"/>
      <c r="DA140" s="31" t="s">
        <v>142</v>
      </c>
      <c r="DB140" s="31" t="s">
        <v>455</v>
      </c>
      <c r="DC140" s="31" t="s">
        <v>456</v>
      </c>
      <c r="DD140" s="31" t="s">
        <v>144</v>
      </c>
      <c r="DE140" s="31" t="s">
        <v>457</v>
      </c>
      <c r="DF140" s="31" t="s">
        <v>458</v>
      </c>
      <c r="DG140" s="31" t="s">
        <v>142</v>
      </c>
      <c r="DH140" s="31" t="s">
        <v>160</v>
      </c>
      <c r="DI140" s="31" t="s">
        <v>459</v>
      </c>
      <c r="DJ140" s="31" t="s">
        <v>454</v>
      </c>
      <c r="DK140" s="31" t="s">
        <v>460</v>
      </c>
      <c r="DL140" s="31"/>
      <c r="DM140" s="31" t="s">
        <v>461</v>
      </c>
      <c r="DN140" s="31" t="s">
        <v>462</v>
      </c>
      <c r="DO140" s="31" t="s">
        <v>160</v>
      </c>
      <c r="DP140" s="31" t="s">
        <v>463</v>
      </c>
      <c r="DQ140" s="31" t="s">
        <v>160</v>
      </c>
    </row>
    <row r="141" ht="15.75" customHeight="1">
      <c r="A141" s="27">
        <v>139.0</v>
      </c>
      <c r="B141" s="28">
        <v>44399.0</v>
      </c>
      <c r="C141" s="29">
        <v>0.8354166666666667</v>
      </c>
      <c r="D141" s="29">
        <v>0.8388888888888889</v>
      </c>
      <c r="E141" s="30">
        <f t="shared" si="1"/>
        <v>0.003472222222</v>
      </c>
      <c r="F141" s="31" t="b">
        <f t="shared" si="2"/>
        <v>1</v>
      </c>
      <c r="G141" s="31" t="s">
        <v>122</v>
      </c>
      <c r="H141" s="32" t="s">
        <v>195</v>
      </c>
      <c r="I141" s="31" t="s">
        <v>142</v>
      </c>
      <c r="J141" s="31" t="s">
        <v>142</v>
      </c>
      <c r="K141" s="31" t="s">
        <v>321</v>
      </c>
      <c r="L141" s="31" t="s">
        <v>282</v>
      </c>
      <c r="M141" s="31" t="s">
        <v>143</v>
      </c>
      <c r="N141" s="33">
        <v>7.0</v>
      </c>
      <c r="O141" s="31" t="s">
        <v>143</v>
      </c>
      <c r="P141" s="31" t="s">
        <v>464</v>
      </c>
      <c r="Q141" s="31" t="s">
        <v>340</v>
      </c>
      <c r="R141" s="31" t="s">
        <v>198</v>
      </c>
      <c r="S141" s="31" t="s">
        <v>198</v>
      </c>
      <c r="T141" s="31" t="s">
        <v>323</v>
      </c>
      <c r="U141" s="31" t="s">
        <v>324</v>
      </c>
      <c r="V141" s="31" t="s">
        <v>134</v>
      </c>
      <c r="W141" s="31" t="s">
        <v>135</v>
      </c>
      <c r="X141" s="51">
        <v>48.609856</v>
      </c>
      <c r="Y141" s="58">
        <v>-122.427205</v>
      </c>
      <c r="Z141" s="35" t="b">
        <v>1</v>
      </c>
      <c r="AA141" s="36">
        <v>920.0</v>
      </c>
      <c r="AB141" s="36"/>
      <c r="AC141" s="32" t="s">
        <v>199</v>
      </c>
      <c r="AD141" s="31" t="s">
        <v>465</v>
      </c>
      <c r="AE141" s="31" t="s">
        <v>137</v>
      </c>
      <c r="AF141" s="31" t="s">
        <v>173</v>
      </c>
      <c r="AG141" s="31" t="s">
        <v>466</v>
      </c>
      <c r="AH141" s="31" t="s">
        <v>329</v>
      </c>
      <c r="AI141" s="31" t="s">
        <v>396</v>
      </c>
      <c r="AJ141" s="38">
        <v>5.0</v>
      </c>
      <c r="AK141" s="31" t="s">
        <v>396</v>
      </c>
      <c r="AL141" s="31" t="s">
        <v>467</v>
      </c>
      <c r="AM141" s="31" t="s">
        <v>468</v>
      </c>
      <c r="AN141" s="31" t="s">
        <v>323</v>
      </c>
      <c r="AO141" s="31" t="s">
        <v>324</v>
      </c>
      <c r="AP141" s="31" t="s">
        <v>134</v>
      </c>
      <c r="AQ141" s="31" t="s">
        <v>135</v>
      </c>
      <c r="AR141" s="51">
        <v>48.592534</v>
      </c>
      <c r="AS141" s="53">
        <v>-122.420882</v>
      </c>
      <c r="AT141" s="35" t="b">
        <v>1</v>
      </c>
      <c r="AU141" s="36">
        <f>AVERAGE(AU$139:AU$140)</f>
        <v>214.5</v>
      </c>
      <c r="AV141" s="36"/>
      <c r="AW141" s="31" t="s">
        <v>141</v>
      </c>
      <c r="AX141" s="31" t="s">
        <v>141</v>
      </c>
      <c r="AY141" s="39">
        <f t="shared" si="3"/>
        <v>1.231286373</v>
      </c>
      <c r="AZ141" s="40" t="str">
        <f t="shared" si="4"/>
        <v>N/A</v>
      </c>
      <c r="BA141" s="41" t="s">
        <v>141</v>
      </c>
      <c r="BB141" s="31" t="s">
        <v>141</v>
      </c>
      <c r="BC141" s="42">
        <f t="shared" si="5"/>
        <v>705.5</v>
      </c>
      <c r="BD141" s="43">
        <f t="shared" si="6"/>
        <v>141.1</v>
      </c>
      <c r="BE141" s="31" t="s">
        <v>142</v>
      </c>
      <c r="BF141" s="31"/>
      <c r="BG141" s="31" t="s">
        <v>142</v>
      </c>
      <c r="BH141" s="31" t="s">
        <v>327</v>
      </c>
      <c r="BI141" s="31" t="s">
        <v>141</v>
      </c>
      <c r="BJ141" s="44">
        <v>1.231</v>
      </c>
      <c r="BK141" s="31" t="s">
        <v>142</v>
      </c>
      <c r="BL141" s="31" t="s">
        <v>141</v>
      </c>
      <c r="BM141" s="31" t="s">
        <v>141</v>
      </c>
      <c r="BN141" s="31" t="s">
        <v>141</v>
      </c>
      <c r="BO141" s="31" t="s">
        <v>141</v>
      </c>
      <c r="BP141" s="31" t="s">
        <v>141</v>
      </c>
      <c r="BQ141" s="31" t="s">
        <v>141</v>
      </c>
      <c r="BR141" s="31" t="s">
        <v>141</v>
      </c>
      <c r="BS141" s="31" t="s">
        <v>141</v>
      </c>
      <c r="BT141" s="31" t="s">
        <v>141</v>
      </c>
      <c r="BU141" s="44">
        <v>0.0</v>
      </c>
      <c r="BV141" s="45">
        <v>920.0</v>
      </c>
      <c r="BW141" s="36">
        <f t="shared" si="7"/>
        <v>0</v>
      </c>
      <c r="BX141" s="31" t="s">
        <v>141</v>
      </c>
      <c r="BY141" s="31" t="s">
        <v>141</v>
      </c>
      <c r="BZ141" s="32" t="s">
        <v>236</v>
      </c>
      <c r="CA141" s="49" t="s">
        <v>237</v>
      </c>
      <c r="CB141" s="32" t="s">
        <v>238</v>
      </c>
      <c r="CC141" s="32" t="s">
        <v>239</v>
      </c>
      <c r="CD141" s="31" t="s">
        <v>145</v>
      </c>
      <c r="CE141" s="31" t="s">
        <v>287</v>
      </c>
      <c r="CF141" s="31" t="s">
        <v>423</v>
      </c>
      <c r="CG141" s="31" t="s">
        <v>288</v>
      </c>
      <c r="CH141" s="31" t="s">
        <v>332</v>
      </c>
      <c r="CI141" s="31" t="s">
        <v>142</v>
      </c>
      <c r="CJ141" s="31" t="s">
        <v>142</v>
      </c>
      <c r="CK141" s="31" t="s">
        <v>142</v>
      </c>
      <c r="CL141" s="31" t="s">
        <v>142</v>
      </c>
      <c r="CM141" s="31" t="s">
        <v>141</v>
      </c>
      <c r="CN141" s="31" t="s">
        <v>356</v>
      </c>
      <c r="CO141" s="31">
        <v>6005.0</v>
      </c>
      <c r="CP141" s="31" t="s">
        <v>357</v>
      </c>
      <c r="CQ141" s="31" t="s">
        <v>142</v>
      </c>
      <c r="CR141" s="56" t="s">
        <v>141</v>
      </c>
      <c r="CS141" s="31" t="s">
        <v>141</v>
      </c>
      <c r="CT141" s="31" t="s">
        <v>345</v>
      </c>
      <c r="CU141" s="31" t="s">
        <v>152</v>
      </c>
      <c r="CV141" s="31"/>
      <c r="CW141" s="31"/>
      <c r="CX141" s="31"/>
      <c r="CY141" s="31"/>
      <c r="CZ141" s="31"/>
      <c r="DA141" s="31" t="s">
        <v>142</v>
      </c>
      <c r="DC141" s="31" t="s">
        <v>426</v>
      </c>
      <c r="DD141" s="31" t="s">
        <v>144</v>
      </c>
      <c r="DE141" s="31" t="s">
        <v>142</v>
      </c>
      <c r="DF141" s="31" t="s">
        <v>144</v>
      </c>
      <c r="DG141" s="31" t="s">
        <v>346</v>
      </c>
      <c r="DH141" s="31" t="s">
        <v>160</v>
      </c>
      <c r="DI141" s="31" t="s">
        <v>160</v>
      </c>
      <c r="DJ141" s="31" t="s">
        <v>160</v>
      </c>
      <c r="DK141" s="31" t="s">
        <v>142</v>
      </c>
      <c r="DL141" s="31"/>
      <c r="DM141" s="31" t="s">
        <v>142</v>
      </c>
      <c r="DN141" s="31" t="s">
        <v>430</v>
      </c>
      <c r="DO141" s="31" t="s">
        <v>469</v>
      </c>
      <c r="DP141" s="31" t="s">
        <v>470</v>
      </c>
      <c r="DQ141" s="31" t="s">
        <v>471</v>
      </c>
    </row>
    <row r="142" ht="15.75" customHeight="1">
      <c r="A142" s="27">
        <v>140.0</v>
      </c>
      <c r="B142" s="28">
        <v>44411.0</v>
      </c>
      <c r="C142" s="29">
        <v>0.7236111111111111</v>
      </c>
      <c r="D142" s="29">
        <v>0.7270833333333333</v>
      </c>
      <c r="E142" s="30">
        <f t="shared" si="1"/>
        <v>0.003472222222</v>
      </c>
      <c r="F142" s="31" t="b">
        <f t="shared" si="2"/>
        <v>1</v>
      </c>
      <c r="G142" s="31" t="s">
        <v>122</v>
      </c>
      <c r="H142" s="32" t="s">
        <v>195</v>
      </c>
      <c r="I142" s="31" t="s">
        <v>142</v>
      </c>
      <c r="J142" s="31" t="s">
        <v>142</v>
      </c>
      <c r="K142" s="31" t="s">
        <v>321</v>
      </c>
      <c r="L142" s="31" t="s">
        <v>282</v>
      </c>
      <c r="M142" s="31" t="s">
        <v>143</v>
      </c>
      <c r="N142" s="33">
        <v>7.0</v>
      </c>
      <c r="O142" s="31" t="s">
        <v>143</v>
      </c>
      <c r="P142" s="31" t="s">
        <v>472</v>
      </c>
      <c r="Q142" s="31" t="s">
        <v>473</v>
      </c>
      <c r="R142" s="31" t="s">
        <v>198</v>
      </c>
      <c r="S142" s="31" t="s">
        <v>198</v>
      </c>
      <c r="T142" s="31" t="s">
        <v>323</v>
      </c>
      <c r="U142" s="31" t="s">
        <v>324</v>
      </c>
      <c r="V142" s="31" t="s">
        <v>134</v>
      </c>
      <c r="W142" s="31" t="s">
        <v>135</v>
      </c>
      <c r="X142" s="51">
        <v>48.609856</v>
      </c>
      <c r="Y142" s="58">
        <v>-122.427205</v>
      </c>
      <c r="Z142" s="35" t="b">
        <v>1</v>
      </c>
      <c r="AA142" s="36">
        <v>1098.0</v>
      </c>
      <c r="AB142" s="36"/>
      <c r="AC142" s="32" t="s">
        <v>474</v>
      </c>
      <c r="AD142" s="31" t="s">
        <v>475</v>
      </c>
      <c r="AE142" s="31" t="s">
        <v>476</v>
      </c>
      <c r="AF142" s="31" t="s">
        <v>173</v>
      </c>
      <c r="AG142" s="31" t="s">
        <v>477</v>
      </c>
      <c r="AH142" s="31" t="s">
        <v>329</v>
      </c>
      <c r="AI142" s="31" t="s">
        <v>127</v>
      </c>
      <c r="AJ142" s="38">
        <v>7.0</v>
      </c>
      <c r="AK142" s="31" t="s">
        <v>127</v>
      </c>
      <c r="AL142" s="31" t="s">
        <v>478</v>
      </c>
      <c r="AM142" s="31" t="s">
        <v>479</v>
      </c>
      <c r="AN142" s="31" t="s">
        <v>323</v>
      </c>
      <c r="AO142" s="31" t="s">
        <v>324</v>
      </c>
      <c r="AP142" s="31" t="s">
        <v>134</v>
      </c>
      <c r="AQ142" s="31" t="s">
        <v>135</v>
      </c>
      <c r="AR142" s="51">
        <v>48.592534</v>
      </c>
      <c r="AS142" s="53">
        <v>-122.420882</v>
      </c>
      <c r="AT142" s="35" t="b">
        <v>1</v>
      </c>
      <c r="AU142" s="36">
        <v>90.0</v>
      </c>
      <c r="AV142" s="36"/>
      <c r="AW142" s="31" t="s">
        <v>141</v>
      </c>
      <c r="AX142" s="31" t="s">
        <v>141</v>
      </c>
      <c r="AY142" s="39">
        <f t="shared" si="3"/>
        <v>1.231286373</v>
      </c>
      <c r="AZ142" s="40" t="str">
        <f t="shared" si="4"/>
        <v>N/A</v>
      </c>
      <c r="BA142" s="41" t="s">
        <v>141</v>
      </c>
      <c r="BB142" s="31" t="s">
        <v>141</v>
      </c>
      <c r="BC142" s="42">
        <f t="shared" si="5"/>
        <v>1008</v>
      </c>
      <c r="BD142" s="43">
        <f t="shared" si="6"/>
        <v>201.6</v>
      </c>
      <c r="BE142" s="31" t="s">
        <v>142</v>
      </c>
      <c r="BF142" s="31"/>
      <c r="BG142" s="31" t="s">
        <v>142</v>
      </c>
      <c r="BH142" s="31" t="s">
        <v>327</v>
      </c>
      <c r="BI142" s="31" t="s">
        <v>141</v>
      </c>
      <c r="BJ142" s="44">
        <v>1.231</v>
      </c>
      <c r="BK142" s="31" t="s">
        <v>142</v>
      </c>
      <c r="BL142" s="31" t="s">
        <v>141</v>
      </c>
      <c r="BM142" s="31" t="s">
        <v>141</v>
      </c>
      <c r="BN142" s="31" t="s">
        <v>141</v>
      </c>
      <c r="BO142" s="31" t="s">
        <v>141</v>
      </c>
      <c r="BP142" s="31" t="s">
        <v>141</v>
      </c>
      <c r="BQ142" s="31" t="s">
        <v>141</v>
      </c>
      <c r="BR142" s="31" t="s">
        <v>141</v>
      </c>
      <c r="BS142" s="31" t="s">
        <v>141</v>
      </c>
      <c r="BT142" s="31" t="s">
        <v>141</v>
      </c>
      <c r="BU142" s="44">
        <v>0.0</v>
      </c>
      <c r="BV142" s="45">
        <v>1098.0</v>
      </c>
      <c r="BW142" s="36">
        <f t="shared" si="7"/>
        <v>0</v>
      </c>
      <c r="BX142" s="31" t="s">
        <v>141</v>
      </c>
      <c r="BY142" s="31" t="s">
        <v>141</v>
      </c>
      <c r="BZ142" s="32" t="s">
        <v>236</v>
      </c>
      <c r="CA142" s="49" t="s">
        <v>237</v>
      </c>
      <c r="CB142" s="32" t="s">
        <v>238</v>
      </c>
      <c r="CC142" s="32" t="s">
        <v>239</v>
      </c>
      <c r="CD142" s="31" t="s">
        <v>145</v>
      </c>
      <c r="CE142" s="31" t="s">
        <v>287</v>
      </c>
      <c r="CF142" s="31" t="s">
        <v>423</v>
      </c>
      <c r="CG142" s="31" t="s">
        <v>288</v>
      </c>
      <c r="CH142" s="31" t="s">
        <v>332</v>
      </c>
      <c r="CI142" s="31" t="s">
        <v>142</v>
      </c>
      <c r="CJ142" s="31" t="s">
        <v>142</v>
      </c>
      <c r="CK142" s="31" t="s">
        <v>142</v>
      </c>
      <c r="CL142" s="31" t="s">
        <v>142</v>
      </c>
      <c r="CM142" s="31" t="s">
        <v>141</v>
      </c>
      <c r="CN142" s="31" t="s">
        <v>356</v>
      </c>
      <c r="CO142" s="31">
        <v>6005.0</v>
      </c>
      <c r="CP142" s="31" t="s">
        <v>357</v>
      </c>
      <c r="CQ142" s="31" t="s">
        <v>142</v>
      </c>
      <c r="CR142" s="56" t="s">
        <v>141</v>
      </c>
      <c r="CS142" s="31" t="s">
        <v>141</v>
      </c>
      <c r="CT142" s="31" t="s">
        <v>345</v>
      </c>
      <c r="CU142" s="31" t="s">
        <v>152</v>
      </c>
      <c r="CV142" s="31"/>
      <c r="CW142" s="31"/>
      <c r="CX142" s="31"/>
      <c r="CY142" s="31"/>
      <c r="CZ142" s="31"/>
      <c r="DA142" s="31" t="s">
        <v>142</v>
      </c>
      <c r="DC142" s="31" t="s">
        <v>426</v>
      </c>
      <c r="DD142" s="31" t="s">
        <v>144</v>
      </c>
      <c r="DE142" s="31" t="s">
        <v>142</v>
      </c>
      <c r="DF142" s="31" t="s">
        <v>144</v>
      </c>
      <c r="DG142" s="31" t="s">
        <v>346</v>
      </c>
      <c r="DH142" s="31" t="s">
        <v>160</v>
      </c>
      <c r="DI142" s="31" t="s">
        <v>160</v>
      </c>
      <c r="DJ142" s="31" t="s">
        <v>160</v>
      </c>
      <c r="DK142" s="31" t="s">
        <v>480</v>
      </c>
      <c r="DL142" s="31"/>
      <c r="DM142" s="31" t="s">
        <v>480</v>
      </c>
      <c r="DN142" s="31" t="s">
        <v>481</v>
      </c>
      <c r="DO142" s="31" t="s">
        <v>160</v>
      </c>
      <c r="DP142" s="31" t="s">
        <v>482</v>
      </c>
      <c r="DQ142" s="31" t="s">
        <v>483</v>
      </c>
    </row>
    <row r="143" ht="15.75" customHeight="1">
      <c r="A143" s="27">
        <v>141.0</v>
      </c>
      <c r="B143" s="28">
        <v>44412.0</v>
      </c>
      <c r="C143" s="29">
        <v>0.6402777777777777</v>
      </c>
      <c r="D143" s="29">
        <v>0.6423611111111112</v>
      </c>
      <c r="E143" s="30">
        <f t="shared" si="1"/>
        <v>0.002083333333</v>
      </c>
      <c r="F143" s="31" t="b">
        <f t="shared" si="2"/>
        <v>1</v>
      </c>
      <c r="G143" s="31" t="s">
        <v>122</v>
      </c>
      <c r="H143" s="32" t="s">
        <v>195</v>
      </c>
      <c r="I143" s="31" t="s">
        <v>142</v>
      </c>
      <c r="J143" s="31" t="s">
        <v>142</v>
      </c>
      <c r="K143" s="31" t="s">
        <v>321</v>
      </c>
      <c r="L143" s="31" t="s">
        <v>282</v>
      </c>
      <c r="M143" s="31" t="s">
        <v>143</v>
      </c>
      <c r="N143" s="33">
        <v>6.0</v>
      </c>
      <c r="O143" s="31" t="s">
        <v>143</v>
      </c>
      <c r="P143" s="31" t="s">
        <v>484</v>
      </c>
      <c r="Q143" s="31" t="s">
        <v>473</v>
      </c>
      <c r="R143" s="31" t="s">
        <v>198</v>
      </c>
      <c r="S143" s="31" t="s">
        <v>198</v>
      </c>
      <c r="T143" s="31" t="s">
        <v>323</v>
      </c>
      <c r="U143" s="31" t="s">
        <v>324</v>
      </c>
      <c r="V143" s="31" t="s">
        <v>134</v>
      </c>
      <c r="W143" s="31" t="s">
        <v>135</v>
      </c>
      <c r="X143" s="51">
        <v>48.609856</v>
      </c>
      <c r="Y143" s="58">
        <v>-122.427205</v>
      </c>
      <c r="Z143" s="35" t="b">
        <v>1</v>
      </c>
      <c r="AA143" s="36">
        <v>1156.0</v>
      </c>
      <c r="AB143" s="36"/>
      <c r="AC143" s="32" t="s">
        <v>199</v>
      </c>
      <c r="AD143" s="31" t="s">
        <v>299</v>
      </c>
      <c r="AE143" s="31" t="s">
        <v>363</v>
      </c>
      <c r="AF143" s="31" t="s">
        <v>173</v>
      </c>
      <c r="AG143" s="31" t="s">
        <v>485</v>
      </c>
      <c r="AH143" s="31" t="s">
        <v>329</v>
      </c>
      <c r="AI143" s="31" t="s">
        <v>143</v>
      </c>
      <c r="AJ143" s="38">
        <v>6.0</v>
      </c>
      <c r="AK143" s="31" t="s">
        <v>396</v>
      </c>
      <c r="AL143" s="31" t="s">
        <v>486</v>
      </c>
      <c r="AM143" s="31" t="s">
        <v>487</v>
      </c>
      <c r="AN143" s="31" t="s">
        <v>323</v>
      </c>
      <c r="AO143" s="31" t="s">
        <v>324</v>
      </c>
      <c r="AP143" s="31" t="s">
        <v>134</v>
      </c>
      <c r="AQ143" s="31" t="s">
        <v>135</v>
      </c>
      <c r="AR143" s="51">
        <v>48.592534</v>
      </c>
      <c r="AS143" s="53">
        <v>-122.420882</v>
      </c>
      <c r="AT143" s="35" t="b">
        <v>1</v>
      </c>
      <c r="AU143" s="36">
        <v>83.0</v>
      </c>
      <c r="AV143" s="36"/>
      <c r="AW143" s="31" t="s">
        <v>141</v>
      </c>
      <c r="AX143" s="31" t="s">
        <v>141</v>
      </c>
      <c r="AY143" s="39">
        <f t="shared" si="3"/>
        <v>1.231286373</v>
      </c>
      <c r="AZ143" s="40" t="str">
        <f t="shared" si="4"/>
        <v>N/A</v>
      </c>
      <c r="BA143" s="41" t="s">
        <v>141</v>
      </c>
      <c r="BB143" s="31" t="s">
        <v>141</v>
      </c>
      <c r="BC143" s="42">
        <f t="shared" si="5"/>
        <v>1073</v>
      </c>
      <c r="BD143" s="43">
        <f t="shared" si="6"/>
        <v>357.6666667</v>
      </c>
      <c r="BE143" s="31" t="s">
        <v>142</v>
      </c>
      <c r="BF143" s="31"/>
      <c r="BG143" s="31" t="s">
        <v>142</v>
      </c>
      <c r="BH143" s="31" t="s">
        <v>327</v>
      </c>
      <c r="BI143" s="31" t="s">
        <v>141</v>
      </c>
      <c r="BJ143" s="44">
        <v>1.231</v>
      </c>
      <c r="BK143" s="31" t="s">
        <v>142</v>
      </c>
      <c r="BL143" s="31" t="s">
        <v>141</v>
      </c>
      <c r="BM143" s="31" t="s">
        <v>141</v>
      </c>
      <c r="BN143" s="31" t="s">
        <v>141</v>
      </c>
      <c r="BO143" s="31" t="s">
        <v>141</v>
      </c>
      <c r="BP143" s="31" t="s">
        <v>141</v>
      </c>
      <c r="BQ143" s="31" t="s">
        <v>141</v>
      </c>
      <c r="BR143" s="31" t="s">
        <v>141</v>
      </c>
      <c r="BS143" s="31" t="s">
        <v>141</v>
      </c>
      <c r="BT143" s="31" t="s">
        <v>141</v>
      </c>
      <c r="BU143" s="44">
        <v>0.0</v>
      </c>
      <c r="BV143" s="45">
        <v>1156.0</v>
      </c>
      <c r="BW143" s="36">
        <f t="shared" si="7"/>
        <v>0</v>
      </c>
      <c r="BX143" s="31" t="s">
        <v>141</v>
      </c>
      <c r="BY143" s="31" t="s">
        <v>141</v>
      </c>
      <c r="BZ143" s="32" t="s">
        <v>236</v>
      </c>
      <c r="CA143" s="49" t="s">
        <v>237</v>
      </c>
      <c r="CB143" s="32" t="s">
        <v>238</v>
      </c>
      <c r="CC143" s="32" t="s">
        <v>239</v>
      </c>
      <c r="CD143" s="31" t="s">
        <v>145</v>
      </c>
      <c r="CE143" s="31" t="s">
        <v>287</v>
      </c>
      <c r="CF143" s="31" t="s">
        <v>423</v>
      </c>
      <c r="CG143" s="31" t="s">
        <v>288</v>
      </c>
      <c r="CH143" s="31" t="s">
        <v>332</v>
      </c>
      <c r="CI143" s="31" t="s">
        <v>142</v>
      </c>
      <c r="CJ143" s="31" t="s">
        <v>142</v>
      </c>
      <c r="CK143" s="31" t="s">
        <v>142</v>
      </c>
      <c r="CL143" s="31" t="s">
        <v>142</v>
      </c>
      <c r="CM143" s="31" t="s">
        <v>141</v>
      </c>
      <c r="CN143" s="31" t="s">
        <v>356</v>
      </c>
      <c r="CO143" s="31">
        <v>6005.0</v>
      </c>
      <c r="CP143" s="31" t="s">
        <v>357</v>
      </c>
      <c r="CQ143" s="31" t="s">
        <v>142</v>
      </c>
      <c r="CR143" s="56" t="s">
        <v>141</v>
      </c>
      <c r="CS143" s="31" t="s">
        <v>141</v>
      </c>
      <c r="CT143" s="31" t="s">
        <v>345</v>
      </c>
      <c r="CU143" s="31" t="s">
        <v>152</v>
      </c>
      <c r="CV143" s="31"/>
      <c r="CW143" s="31"/>
      <c r="CX143" s="31"/>
      <c r="CY143" s="31"/>
      <c r="CZ143" s="31"/>
      <c r="DA143" s="31" t="s">
        <v>142</v>
      </c>
      <c r="DC143" s="31" t="s">
        <v>426</v>
      </c>
      <c r="DD143" s="31" t="s">
        <v>144</v>
      </c>
      <c r="DE143" s="31" t="s">
        <v>142</v>
      </c>
      <c r="DF143" s="31" t="s">
        <v>144</v>
      </c>
      <c r="DG143" s="31" t="s">
        <v>346</v>
      </c>
      <c r="DH143" s="31" t="s">
        <v>160</v>
      </c>
      <c r="DI143" s="31" t="s">
        <v>160</v>
      </c>
      <c r="DJ143" s="31" t="s">
        <v>160</v>
      </c>
      <c r="DK143" s="31" t="s">
        <v>480</v>
      </c>
      <c r="DL143" s="31"/>
      <c r="DM143" s="31" t="s">
        <v>480</v>
      </c>
      <c r="DN143" s="31" t="s">
        <v>488</v>
      </c>
      <c r="DO143" s="31" t="s">
        <v>160</v>
      </c>
      <c r="DP143" s="31" t="s">
        <v>489</v>
      </c>
      <c r="DQ143" s="31" t="s">
        <v>490</v>
      </c>
    </row>
    <row r="144" ht="15.75" customHeight="1">
      <c r="A144" s="27">
        <v>142.0</v>
      </c>
      <c r="B144" s="28">
        <v>44418.0</v>
      </c>
      <c r="C144" s="29">
        <v>0.6375</v>
      </c>
      <c r="D144" s="29">
        <v>0.6402777777777777</v>
      </c>
      <c r="E144" s="30">
        <f t="shared" si="1"/>
        <v>0.002777777778</v>
      </c>
      <c r="F144" s="31" t="b">
        <f t="shared" si="2"/>
        <v>1</v>
      </c>
      <c r="G144" s="31" t="s">
        <v>122</v>
      </c>
      <c r="H144" s="32" t="s">
        <v>195</v>
      </c>
      <c r="I144" s="31" t="s">
        <v>142</v>
      </c>
      <c r="J144" s="31" t="s">
        <v>142</v>
      </c>
      <c r="K144" s="31" t="s">
        <v>321</v>
      </c>
      <c r="L144" s="31" t="s">
        <v>282</v>
      </c>
      <c r="M144" s="31" t="s">
        <v>143</v>
      </c>
      <c r="N144" s="33">
        <v>9.0</v>
      </c>
      <c r="O144" s="31" t="s">
        <v>143</v>
      </c>
      <c r="P144" s="31" t="s">
        <v>491</v>
      </c>
      <c r="Q144" s="31" t="s">
        <v>270</v>
      </c>
      <c r="R144" s="31" t="s">
        <v>198</v>
      </c>
      <c r="S144" s="31" t="s">
        <v>198</v>
      </c>
      <c r="T144" s="31" t="s">
        <v>323</v>
      </c>
      <c r="U144" s="31" t="s">
        <v>324</v>
      </c>
      <c r="V144" s="31" t="s">
        <v>134</v>
      </c>
      <c r="W144" s="31" t="s">
        <v>135</v>
      </c>
      <c r="X144" s="51">
        <v>48.609856</v>
      </c>
      <c r="Y144" s="58">
        <v>-122.427205</v>
      </c>
      <c r="Z144" s="35" t="b">
        <v>1</v>
      </c>
      <c r="AA144" s="36">
        <v>1036.0</v>
      </c>
      <c r="AB144" s="36"/>
      <c r="AC144" s="32" t="s">
        <v>199</v>
      </c>
      <c r="AD144" s="31" t="s">
        <v>492</v>
      </c>
      <c r="AE144" s="31" t="s">
        <v>419</v>
      </c>
      <c r="AF144" s="31" t="s">
        <v>173</v>
      </c>
      <c r="AG144" s="31" t="s">
        <v>485</v>
      </c>
      <c r="AH144" s="31" t="s">
        <v>329</v>
      </c>
      <c r="AI144" s="31" t="s">
        <v>396</v>
      </c>
      <c r="AJ144" s="38">
        <v>7.0</v>
      </c>
      <c r="AK144" s="31" t="s">
        <v>396</v>
      </c>
      <c r="AL144" s="31" t="s">
        <v>493</v>
      </c>
      <c r="AM144" s="31" t="s">
        <v>494</v>
      </c>
      <c r="AN144" s="31" t="s">
        <v>323</v>
      </c>
      <c r="AO144" s="31" t="s">
        <v>324</v>
      </c>
      <c r="AP144" s="31" t="s">
        <v>134</v>
      </c>
      <c r="AQ144" s="31" t="s">
        <v>135</v>
      </c>
      <c r="AR144" s="51">
        <v>48.592534</v>
      </c>
      <c r="AS144" s="53">
        <v>-122.420882</v>
      </c>
      <c r="AT144" s="35" t="b">
        <v>1</v>
      </c>
      <c r="AU144" s="36">
        <v>-157.0</v>
      </c>
      <c r="AV144" s="36"/>
      <c r="AW144" s="31" t="s">
        <v>141</v>
      </c>
      <c r="AX144" s="31" t="s">
        <v>141</v>
      </c>
      <c r="AY144" s="39">
        <f t="shared" si="3"/>
        <v>1.231286373</v>
      </c>
      <c r="AZ144" s="40" t="str">
        <f t="shared" si="4"/>
        <v>N/A</v>
      </c>
      <c r="BA144" s="41" t="s">
        <v>141</v>
      </c>
      <c r="BB144" s="31" t="s">
        <v>141</v>
      </c>
      <c r="BC144" s="42">
        <f t="shared" si="5"/>
        <v>1193</v>
      </c>
      <c r="BD144" s="43">
        <f t="shared" si="6"/>
        <v>298.25</v>
      </c>
      <c r="BE144" s="31" t="s">
        <v>142</v>
      </c>
      <c r="BF144" s="31"/>
      <c r="BG144" s="31" t="s">
        <v>142</v>
      </c>
      <c r="BH144" s="31" t="s">
        <v>327</v>
      </c>
      <c r="BI144" s="31" t="s">
        <v>141</v>
      </c>
      <c r="BJ144" s="44">
        <v>1.231</v>
      </c>
      <c r="BK144" s="31" t="s">
        <v>142</v>
      </c>
      <c r="BL144" s="31" t="s">
        <v>141</v>
      </c>
      <c r="BM144" s="31" t="s">
        <v>141</v>
      </c>
      <c r="BN144" s="31" t="s">
        <v>141</v>
      </c>
      <c r="BO144" s="31" t="s">
        <v>141</v>
      </c>
      <c r="BP144" s="31" t="s">
        <v>141</v>
      </c>
      <c r="BQ144" s="31" t="s">
        <v>141</v>
      </c>
      <c r="BR144" s="31" t="s">
        <v>141</v>
      </c>
      <c r="BS144" s="31" t="s">
        <v>141</v>
      </c>
      <c r="BT144" s="31" t="s">
        <v>141</v>
      </c>
      <c r="BU144" s="44">
        <v>0.0</v>
      </c>
      <c r="BV144" s="45">
        <v>1036.0</v>
      </c>
      <c r="BW144" s="36">
        <f t="shared" si="7"/>
        <v>0</v>
      </c>
      <c r="BX144" s="31" t="s">
        <v>141</v>
      </c>
      <c r="BY144" s="31" t="s">
        <v>141</v>
      </c>
      <c r="BZ144" s="32" t="s">
        <v>236</v>
      </c>
      <c r="CA144" s="49" t="s">
        <v>237</v>
      </c>
      <c r="CB144" s="32" t="s">
        <v>238</v>
      </c>
      <c r="CC144" s="32" t="s">
        <v>239</v>
      </c>
      <c r="CD144" s="31" t="s">
        <v>145</v>
      </c>
      <c r="CE144" s="31" t="s">
        <v>287</v>
      </c>
      <c r="CF144" s="31" t="s">
        <v>423</v>
      </c>
      <c r="CG144" s="31" t="s">
        <v>288</v>
      </c>
      <c r="CH144" s="31" t="s">
        <v>332</v>
      </c>
      <c r="CI144" s="31" t="s">
        <v>142</v>
      </c>
      <c r="CJ144" s="31" t="s">
        <v>142</v>
      </c>
      <c r="CK144" s="31" t="s">
        <v>142</v>
      </c>
      <c r="CL144" s="31" t="s">
        <v>142</v>
      </c>
      <c r="CM144" s="31" t="s">
        <v>141</v>
      </c>
      <c r="CN144" s="31" t="s">
        <v>356</v>
      </c>
      <c r="CO144" s="31">
        <v>6005.0</v>
      </c>
      <c r="CP144" s="31" t="s">
        <v>357</v>
      </c>
      <c r="CQ144" s="31" t="s">
        <v>277</v>
      </c>
      <c r="CR144" s="56">
        <v>158.4</v>
      </c>
      <c r="CS144" s="31" t="s">
        <v>495</v>
      </c>
      <c r="CT144" s="31" t="s">
        <v>345</v>
      </c>
      <c r="CU144" s="31" t="s">
        <v>152</v>
      </c>
      <c r="CV144" s="31"/>
      <c r="CW144" s="31"/>
      <c r="CX144" s="31"/>
      <c r="CY144" s="31"/>
      <c r="CZ144" s="31"/>
      <c r="DA144" s="31" t="s">
        <v>142</v>
      </c>
      <c r="DB144" s="31" t="s">
        <v>496</v>
      </c>
      <c r="DC144" s="31" t="s">
        <v>426</v>
      </c>
      <c r="DD144" s="31" t="s">
        <v>144</v>
      </c>
      <c r="DE144" s="31" t="s">
        <v>142</v>
      </c>
      <c r="DF144" s="31" t="s">
        <v>144</v>
      </c>
      <c r="DG144" s="31" t="s">
        <v>346</v>
      </c>
      <c r="DH144" s="31" t="s">
        <v>160</v>
      </c>
      <c r="DI144" s="31" t="s">
        <v>160</v>
      </c>
      <c r="DJ144" s="31" t="s">
        <v>497</v>
      </c>
      <c r="DK144" s="31" t="s">
        <v>498</v>
      </c>
      <c r="DL144" s="31" t="s">
        <v>499</v>
      </c>
      <c r="DM144" s="31" t="s">
        <v>500</v>
      </c>
      <c r="DN144" s="31" t="s">
        <v>501</v>
      </c>
      <c r="DO144" s="31" t="s">
        <v>469</v>
      </c>
      <c r="DP144" s="31" t="s">
        <v>502</v>
      </c>
      <c r="DQ144" s="31" t="s">
        <v>490</v>
      </c>
    </row>
    <row r="145" ht="15.75" customHeight="1">
      <c r="A145" s="27">
        <v>143.0</v>
      </c>
      <c r="B145" s="28">
        <v>44418.0</v>
      </c>
      <c r="C145" s="29">
        <v>0.8506944444444444</v>
      </c>
      <c r="D145" s="29">
        <v>0.8534722222222222</v>
      </c>
      <c r="E145" s="30">
        <f t="shared" si="1"/>
        <v>0.002777777778</v>
      </c>
      <c r="F145" s="31" t="b">
        <f t="shared" si="2"/>
        <v>1</v>
      </c>
      <c r="G145" s="31" t="s">
        <v>122</v>
      </c>
      <c r="H145" s="32" t="s">
        <v>195</v>
      </c>
      <c r="I145" s="31" t="s">
        <v>142</v>
      </c>
      <c r="J145" s="31" t="s">
        <v>142</v>
      </c>
      <c r="K145" s="31" t="s">
        <v>321</v>
      </c>
      <c r="L145" s="31" t="s">
        <v>282</v>
      </c>
      <c r="M145" s="31" t="s">
        <v>143</v>
      </c>
      <c r="N145" s="33">
        <v>0.0</v>
      </c>
      <c r="O145" s="31" t="s">
        <v>141</v>
      </c>
      <c r="P145" s="31" t="s">
        <v>503</v>
      </c>
      <c r="Q145" s="31" t="s">
        <v>504</v>
      </c>
      <c r="R145" s="31" t="s">
        <v>198</v>
      </c>
      <c r="S145" s="31" t="s">
        <v>198</v>
      </c>
      <c r="T145" s="31" t="s">
        <v>323</v>
      </c>
      <c r="U145" s="31" t="s">
        <v>324</v>
      </c>
      <c r="V145" s="31" t="s">
        <v>134</v>
      </c>
      <c r="W145" s="31" t="s">
        <v>135</v>
      </c>
      <c r="X145" s="51">
        <v>48.609856</v>
      </c>
      <c r="Y145" s="58">
        <v>-122.427205</v>
      </c>
      <c r="Z145" s="35" t="b">
        <v>1</v>
      </c>
      <c r="AA145" s="36">
        <v>1056.0</v>
      </c>
      <c r="AB145" s="36"/>
      <c r="AC145" s="32" t="s">
        <v>199</v>
      </c>
      <c r="AD145" s="31" t="s">
        <v>274</v>
      </c>
      <c r="AE145" s="31" t="s">
        <v>505</v>
      </c>
      <c r="AF145" s="31" t="s">
        <v>173</v>
      </c>
      <c r="AG145" s="31" t="s">
        <v>506</v>
      </c>
      <c r="AH145" s="31" t="s">
        <v>329</v>
      </c>
      <c r="AI145" s="31" t="s">
        <v>143</v>
      </c>
      <c r="AJ145" s="38">
        <v>1.0</v>
      </c>
      <c r="AK145" s="31" t="s">
        <v>179</v>
      </c>
      <c r="AL145" s="31" t="s">
        <v>507</v>
      </c>
      <c r="AM145" s="31" t="s">
        <v>508</v>
      </c>
      <c r="AN145" s="31" t="s">
        <v>323</v>
      </c>
      <c r="AO145" s="31" t="s">
        <v>324</v>
      </c>
      <c r="AP145" s="31" t="s">
        <v>134</v>
      </c>
      <c r="AQ145" s="31" t="s">
        <v>135</v>
      </c>
      <c r="AR145" s="51">
        <v>48.592534</v>
      </c>
      <c r="AS145" s="53">
        <v>-122.420882</v>
      </c>
      <c r="AT145" s="35" t="b">
        <v>1</v>
      </c>
      <c r="AU145" s="36">
        <v>-135.0</v>
      </c>
      <c r="AV145" s="36"/>
      <c r="AW145" s="31" t="s">
        <v>141</v>
      </c>
      <c r="AX145" s="31" t="s">
        <v>141</v>
      </c>
      <c r="AY145" s="39">
        <f t="shared" si="3"/>
        <v>1.231286373</v>
      </c>
      <c r="AZ145" s="40" t="str">
        <f t="shared" si="4"/>
        <v>N/A</v>
      </c>
      <c r="BA145" s="41" t="s">
        <v>141</v>
      </c>
      <c r="BB145" s="31" t="s">
        <v>141</v>
      </c>
      <c r="BC145" s="42">
        <f t="shared" si="5"/>
        <v>1191</v>
      </c>
      <c r="BD145" s="43">
        <f t="shared" si="6"/>
        <v>297.75</v>
      </c>
      <c r="BE145" s="31" t="s">
        <v>142</v>
      </c>
      <c r="BF145" s="31"/>
      <c r="BG145" s="31" t="s">
        <v>142</v>
      </c>
      <c r="BH145" s="31" t="s">
        <v>327</v>
      </c>
      <c r="BI145" s="31" t="s">
        <v>141</v>
      </c>
      <c r="BJ145" s="44">
        <v>1.231</v>
      </c>
      <c r="BK145" s="31" t="s">
        <v>142</v>
      </c>
      <c r="BL145" s="31" t="s">
        <v>141</v>
      </c>
      <c r="BM145" s="31" t="s">
        <v>141</v>
      </c>
      <c r="BN145" s="31" t="s">
        <v>141</v>
      </c>
      <c r="BO145" s="31" t="s">
        <v>141</v>
      </c>
      <c r="BP145" s="31" t="s">
        <v>141</v>
      </c>
      <c r="BQ145" s="31" t="s">
        <v>141</v>
      </c>
      <c r="BR145" s="31" t="s">
        <v>141</v>
      </c>
      <c r="BS145" s="31" t="s">
        <v>141</v>
      </c>
      <c r="BT145" s="31" t="s">
        <v>141</v>
      </c>
      <c r="BU145" s="44">
        <v>0.0</v>
      </c>
      <c r="BV145" s="45">
        <v>1056.0</v>
      </c>
      <c r="BW145" s="36">
        <f t="shared" si="7"/>
        <v>0</v>
      </c>
      <c r="BX145" s="31" t="s">
        <v>141</v>
      </c>
      <c r="BY145" s="31" t="s">
        <v>141</v>
      </c>
      <c r="BZ145" s="32" t="s">
        <v>236</v>
      </c>
      <c r="CA145" s="49" t="s">
        <v>237</v>
      </c>
      <c r="CB145" s="32" t="s">
        <v>238</v>
      </c>
      <c r="CC145" s="32" t="s">
        <v>239</v>
      </c>
      <c r="CD145" s="31" t="s">
        <v>145</v>
      </c>
      <c r="CE145" s="31" t="s">
        <v>287</v>
      </c>
      <c r="CF145" s="31" t="s">
        <v>423</v>
      </c>
      <c r="CG145" s="31" t="s">
        <v>288</v>
      </c>
      <c r="CH145" s="31" t="s">
        <v>332</v>
      </c>
      <c r="CI145" s="31" t="s">
        <v>142</v>
      </c>
      <c r="CJ145" s="31" t="s">
        <v>142</v>
      </c>
      <c r="CK145" s="31" t="s">
        <v>142</v>
      </c>
      <c r="CL145" s="31" t="s">
        <v>142</v>
      </c>
      <c r="CM145" s="31" t="s">
        <v>141</v>
      </c>
      <c r="CN145" s="31" t="s">
        <v>356</v>
      </c>
      <c r="CO145" s="31">
        <v>6005.0</v>
      </c>
      <c r="CP145" s="31" t="s">
        <v>357</v>
      </c>
      <c r="CQ145" s="31" t="s">
        <v>142</v>
      </c>
      <c r="CR145" s="56" t="s">
        <v>141</v>
      </c>
      <c r="CS145" s="31" t="s">
        <v>141</v>
      </c>
      <c r="CT145" s="31" t="s">
        <v>345</v>
      </c>
      <c r="CU145" s="31" t="s">
        <v>152</v>
      </c>
      <c r="CV145" s="31"/>
      <c r="CW145" s="31"/>
      <c r="CX145" s="31"/>
      <c r="CY145" s="31"/>
      <c r="CZ145" s="31"/>
      <c r="DA145" s="31" t="s">
        <v>142</v>
      </c>
      <c r="DB145" s="31" t="s">
        <v>496</v>
      </c>
      <c r="DC145" s="31" t="s">
        <v>509</v>
      </c>
      <c r="DD145" s="31" t="s">
        <v>144</v>
      </c>
      <c r="DE145" s="31" t="s">
        <v>142</v>
      </c>
      <c r="DF145" s="31" t="s">
        <v>510</v>
      </c>
      <c r="DG145" s="31" t="s">
        <v>511</v>
      </c>
      <c r="DH145" s="31" t="s">
        <v>160</v>
      </c>
      <c r="DI145" s="31" t="s">
        <v>160</v>
      </c>
      <c r="DJ145" s="31" t="s">
        <v>160</v>
      </c>
      <c r="DK145" s="31" t="s">
        <v>498</v>
      </c>
      <c r="DL145" s="31"/>
      <c r="DM145" s="31" t="s">
        <v>512</v>
      </c>
      <c r="DN145" s="31" t="s">
        <v>513</v>
      </c>
      <c r="DO145" s="31" t="s">
        <v>160</v>
      </c>
      <c r="DP145" s="31" t="s">
        <v>514</v>
      </c>
      <c r="DQ145" s="31" t="s">
        <v>160</v>
      </c>
    </row>
    <row r="146" ht="15.75" customHeight="1">
      <c r="A146" s="27">
        <v>144.0</v>
      </c>
      <c r="B146" s="28">
        <v>44426.0</v>
      </c>
      <c r="C146" s="29">
        <v>0.7006944444444444</v>
      </c>
      <c r="D146" s="29">
        <v>0.7034722222222223</v>
      </c>
      <c r="E146" s="30">
        <f t="shared" si="1"/>
        <v>0.002777777778</v>
      </c>
      <c r="F146" s="31" t="b">
        <f t="shared" si="2"/>
        <v>1</v>
      </c>
      <c r="G146" s="31" t="s">
        <v>122</v>
      </c>
      <c r="H146" s="32" t="s">
        <v>195</v>
      </c>
      <c r="I146" s="31" t="s">
        <v>142</v>
      </c>
      <c r="J146" s="31" t="s">
        <v>142</v>
      </c>
      <c r="K146" s="31" t="s">
        <v>321</v>
      </c>
      <c r="L146" s="31" t="s">
        <v>282</v>
      </c>
      <c r="M146" s="31" t="s">
        <v>143</v>
      </c>
      <c r="N146" s="33">
        <v>10.0</v>
      </c>
      <c r="O146" s="31" t="s">
        <v>143</v>
      </c>
      <c r="P146" s="31" t="s">
        <v>515</v>
      </c>
      <c r="Q146" s="31" t="s">
        <v>516</v>
      </c>
      <c r="R146" s="31" t="s">
        <v>198</v>
      </c>
      <c r="S146" s="31" t="s">
        <v>198</v>
      </c>
      <c r="T146" s="31" t="s">
        <v>323</v>
      </c>
      <c r="U146" s="31" t="s">
        <v>324</v>
      </c>
      <c r="V146" s="31" t="s">
        <v>134</v>
      </c>
      <c r="W146" s="31" t="s">
        <v>135</v>
      </c>
      <c r="X146" s="51">
        <v>48.609856</v>
      </c>
      <c r="Y146" s="58">
        <v>-122.427205</v>
      </c>
      <c r="Z146" s="35" t="b">
        <v>1</v>
      </c>
      <c r="AA146" s="36">
        <v>1066.0</v>
      </c>
      <c r="AB146" s="36"/>
      <c r="AC146" s="32" t="s">
        <v>474</v>
      </c>
      <c r="AD146" s="31" t="s">
        <v>517</v>
      </c>
      <c r="AE146" s="31" t="s">
        <v>518</v>
      </c>
      <c r="AF146" s="31" t="s">
        <v>138</v>
      </c>
      <c r="AG146" s="31" t="s">
        <v>519</v>
      </c>
      <c r="AH146" s="31" t="s">
        <v>326</v>
      </c>
      <c r="AI146" s="31" t="s">
        <v>165</v>
      </c>
      <c r="AJ146" s="38">
        <v>3.0</v>
      </c>
      <c r="AK146" s="31" t="s">
        <v>143</v>
      </c>
      <c r="AL146" s="31" t="s">
        <v>520</v>
      </c>
      <c r="AM146" s="31" t="s">
        <v>521</v>
      </c>
      <c r="AN146" s="31" t="s">
        <v>323</v>
      </c>
      <c r="AO146" s="31" t="s">
        <v>324</v>
      </c>
      <c r="AP146" s="31" t="s">
        <v>134</v>
      </c>
      <c r="AQ146" s="31" t="s">
        <v>135</v>
      </c>
      <c r="AR146" s="51">
        <v>48.593315</v>
      </c>
      <c r="AS146" s="53">
        <v>-122.420399</v>
      </c>
      <c r="AT146" s="35" t="b">
        <v>1</v>
      </c>
      <c r="AU146" s="36">
        <v>-134.0</v>
      </c>
      <c r="AV146" s="36"/>
      <c r="AW146" s="31" t="s">
        <v>141</v>
      </c>
      <c r="AX146" s="31" t="s">
        <v>141</v>
      </c>
      <c r="AY146" s="39">
        <f t="shared" si="3"/>
        <v>1.184497493</v>
      </c>
      <c r="AZ146" s="40" t="str">
        <f t="shared" si="4"/>
        <v>N/A</v>
      </c>
      <c r="BA146" s="41" t="s">
        <v>141</v>
      </c>
      <c r="BB146" s="31" t="s">
        <v>141</v>
      </c>
      <c r="BC146" s="42">
        <f t="shared" si="5"/>
        <v>1200</v>
      </c>
      <c r="BD146" s="43">
        <f t="shared" si="6"/>
        <v>300</v>
      </c>
      <c r="BE146" s="31" t="s">
        <v>142</v>
      </c>
      <c r="BF146" s="31"/>
      <c r="BG146" s="31" t="s">
        <v>142</v>
      </c>
      <c r="BH146" s="31" t="s">
        <v>327</v>
      </c>
      <c r="BI146" s="31" t="s">
        <v>141</v>
      </c>
      <c r="BJ146" s="44">
        <v>1.184</v>
      </c>
      <c r="BK146" s="31" t="s">
        <v>142</v>
      </c>
      <c r="BL146" s="31" t="s">
        <v>141</v>
      </c>
      <c r="BM146" s="31" t="s">
        <v>141</v>
      </c>
      <c r="BN146" s="31" t="s">
        <v>141</v>
      </c>
      <c r="BO146" s="31" t="s">
        <v>141</v>
      </c>
      <c r="BP146" s="31" t="s">
        <v>141</v>
      </c>
      <c r="BQ146" s="31" t="s">
        <v>141</v>
      </c>
      <c r="BR146" s="31" t="s">
        <v>141</v>
      </c>
      <c r="BS146" s="31" t="s">
        <v>141</v>
      </c>
      <c r="BT146" s="31" t="s">
        <v>141</v>
      </c>
      <c r="BU146" s="44">
        <v>0.0</v>
      </c>
      <c r="BV146" s="45">
        <v>1066.0</v>
      </c>
      <c r="BW146" s="36">
        <f t="shared" si="7"/>
        <v>0</v>
      </c>
      <c r="BX146" s="31" t="s">
        <v>141</v>
      </c>
      <c r="BY146" s="31" t="s">
        <v>141</v>
      </c>
      <c r="BZ146" s="32" t="s">
        <v>236</v>
      </c>
      <c r="CA146" s="49" t="s">
        <v>237</v>
      </c>
      <c r="CB146" s="32" t="s">
        <v>238</v>
      </c>
      <c r="CC146" s="32" t="s">
        <v>239</v>
      </c>
      <c r="CD146" s="31" t="s">
        <v>145</v>
      </c>
      <c r="CE146" s="31" t="s">
        <v>287</v>
      </c>
      <c r="CF146" s="31" t="s">
        <v>423</v>
      </c>
      <c r="CG146" s="31" t="s">
        <v>288</v>
      </c>
      <c r="CH146" s="31" t="s">
        <v>332</v>
      </c>
      <c r="CI146" s="31" t="s">
        <v>142</v>
      </c>
      <c r="CJ146" s="31" t="s">
        <v>142</v>
      </c>
      <c r="CK146" s="31" t="s">
        <v>142</v>
      </c>
      <c r="CL146" s="31" t="s">
        <v>142</v>
      </c>
      <c r="CM146" s="31" t="s">
        <v>141</v>
      </c>
      <c r="CN146" s="31" t="s">
        <v>356</v>
      </c>
      <c r="CO146" s="31">
        <v>6005.0</v>
      </c>
      <c r="CP146" s="31" t="s">
        <v>357</v>
      </c>
      <c r="CQ146" s="31" t="s">
        <v>142</v>
      </c>
      <c r="CR146" s="56" t="s">
        <v>141</v>
      </c>
      <c r="CS146" s="31" t="s">
        <v>141</v>
      </c>
      <c r="CT146" s="31" t="s">
        <v>345</v>
      </c>
      <c r="CU146" s="31" t="s">
        <v>152</v>
      </c>
      <c r="CV146" s="31"/>
      <c r="CW146" s="31"/>
      <c r="CX146" s="31"/>
      <c r="CY146" s="31"/>
      <c r="CZ146" s="31"/>
      <c r="DA146" s="31" t="s">
        <v>142</v>
      </c>
      <c r="DB146" s="31" t="s">
        <v>522</v>
      </c>
      <c r="DC146" s="31" t="s">
        <v>426</v>
      </c>
      <c r="DD146" s="31" t="s">
        <v>144</v>
      </c>
      <c r="DE146" s="31" t="s">
        <v>142</v>
      </c>
      <c r="DF146" s="31" t="s">
        <v>144</v>
      </c>
      <c r="DG146" s="31" t="s">
        <v>346</v>
      </c>
      <c r="DH146" s="31" t="s">
        <v>160</v>
      </c>
      <c r="DI146" s="31" t="s">
        <v>160</v>
      </c>
      <c r="DJ146" s="31" t="s">
        <v>523</v>
      </c>
      <c r="DK146" s="31" t="s">
        <v>524</v>
      </c>
      <c r="DL146" s="31" t="s">
        <v>160</v>
      </c>
      <c r="DM146" s="31" t="s">
        <v>160</v>
      </c>
      <c r="DN146" s="31" t="s">
        <v>525</v>
      </c>
      <c r="DO146" s="31" t="s">
        <v>526</v>
      </c>
      <c r="DP146" s="31" t="s">
        <v>527</v>
      </c>
      <c r="DQ146" s="31" t="s">
        <v>160</v>
      </c>
    </row>
    <row r="147">
      <c r="A147" s="27">
        <v>145.0</v>
      </c>
      <c r="B147" s="28">
        <v>44430.0</v>
      </c>
      <c r="C147" s="29">
        <v>0.84375</v>
      </c>
      <c r="D147" s="29">
        <v>0.8479166666666667</v>
      </c>
      <c r="E147" s="30">
        <f t="shared" si="1"/>
        <v>0.004166666667</v>
      </c>
      <c r="F147" s="31" t="b">
        <f t="shared" si="2"/>
        <v>1</v>
      </c>
      <c r="G147" s="31" t="s">
        <v>122</v>
      </c>
      <c r="H147" s="32" t="s">
        <v>195</v>
      </c>
      <c r="I147" s="31" t="s">
        <v>142</v>
      </c>
      <c r="J147" s="31" t="s">
        <v>142</v>
      </c>
      <c r="K147" s="31" t="s">
        <v>321</v>
      </c>
      <c r="L147" s="31" t="s">
        <v>322</v>
      </c>
      <c r="M147" s="31" t="s">
        <v>273</v>
      </c>
      <c r="N147" s="33">
        <v>7.0</v>
      </c>
      <c r="O147" s="31" t="s">
        <v>273</v>
      </c>
      <c r="P147" s="31" t="s">
        <v>528</v>
      </c>
      <c r="Q147" s="31" t="s">
        <v>270</v>
      </c>
      <c r="R147" s="31" t="s">
        <v>198</v>
      </c>
      <c r="S147" s="31" t="s">
        <v>198</v>
      </c>
      <c r="T147" s="31" t="s">
        <v>323</v>
      </c>
      <c r="U147" s="31" t="s">
        <v>324</v>
      </c>
      <c r="V147" s="31" t="s">
        <v>134</v>
      </c>
      <c r="W147" s="31" t="s">
        <v>135</v>
      </c>
      <c r="X147" s="51">
        <v>48.609242</v>
      </c>
      <c r="Y147" s="51">
        <v>-122.425977</v>
      </c>
      <c r="Z147" s="35" t="b">
        <v>1</v>
      </c>
      <c r="AA147" s="36">
        <v>1250.0</v>
      </c>
      <c r="AB147" s="36"/>
      <c r="AC147" s="32" t="s">
        <v>529</v>
      </c>
      <c r="AD147" s="31" t="s">
        <v>530</v>
      </c>
      <c r="AE147" s="31" t="s">
        <v>363</v>
      </c>
      <c r="AF147" s="31" t="s">
        <v>138</v>
      </c>
      <c r="AG147" s="31" t="s">
        <v>531</v>
      </c>
      <c r="AH147" s="31" t="s">
        <v>326</v>
      </c>
      <c r="AI147" s="31" t="s">
        <v>273</v>
      </c>
      <c r="AJ147" s="38">
        <v>0.0</v>
      </c>
      <c r="AK147" s="31" t="s">
        <v>141</v>
      </c>
      <c r="AL147" s="31" t="s">
        <v>360</v>
      </c>
      <c r="AM147" s="31" t="s">
        <v>532</v>
      </c>
      <c r="AN147" s="31" t="s">
        <v>323</v>
      </c>
      <c r="AO147" s="31" t="s">
        <v>324</v>
      </c>
      <c r="AP147" s="31" t="s">
        <v>134</v>
      </c>
      <c r="AQ147" s="31" t="s">
        <v>135</v>
      </c>
      <c r="AR147" s="51">
        <v>48.593315</v>
      </c>
      <c r="AS147" s="53">
        <v>-122.420399</v>
      </c>
      <c r="AT147" s="35" t="b">
        <v>1</v>
      </c>
      <c r="AU147" s="36">
        <v>19.0</v>
      </c>
      <c r="AV147" s="36"/>
      <c r="AW147" s="31" t="s">
        <v>141</v>
      </c>
      <c r="AX147" s="31" t="s">
        <v>141</v>
      </c>
      <c r="AY147" s="39">
        <f t="shared" si="3"/>
        <v>1.129646975</v>
      </c>
      <c r="AZ147" s="40" t="str">
        <f t="shared" si="4"/>
        <v>N/A</v>
      </c>
      <c r="BA147" s="41" t="s">
        <v>141</v>
      </c>
      <c r="BB147" s="31" t="s">
        <v>141</v>
      </c>
      <c r="BC147" s="42">
        <f t="shared" si="5"/>
        <v>1231</v>
      </c>
      <c r="BD147" s="43">
        <f t="shared" si="6"/>
        <v>205.1666667</v>
      </c>
      <c r="BE147" s="31" t="s">
        <v>533</v>
      </c>
      <c r="BF147" s="31" t="s">
        <v>534</v>
      </c>
      <c r="BG147" s="31" t="s">
        <v>142</v>
      </c>
      <c r="BH147" s="31" t="s">
        <v>327</v>
      </c>
      <c r="BI147" s="31" t="s">
        <v>141</v>
      </c>
      <c r="BJ147" s="44">
        <v>1.13</v>
      </c>
      <c r="BK147" s="31" t="s">
        <v>142</v>
      </c>
      <c r="BL147" s="31" t="s">
        <v>141</v>
      </c>
      <c r="BM147" s="31" t="s">
        <v>141</v>
      </c>
      <c r="BN147" s="31" t="s">
        <v>141</v>
      </c>
      <c r="BO147" s="31" t="s">
        <v>141</v>
      </c>
      <c r="BP147" s="31" t="s">
        <v>141</v>
      </c>
      <c r="BQ147" s="31" t="s">
        <v>141</v>
      </c>
      <c r="BR147" s="31" t="s">
        <v>141</v>
      </c>
      <c r="BS147" s="31" t="s">
        <v>141</v>
      </c>
      <c r="BT147" s="31" t="s">
        <v>141</v>
      </c>
      <c r="BU147" s="44">
        <v>0.0</v>
      </c>
      <c r="BV147" s="45">
        <v>1275.0</v>
      </c>
      <c r="BW147" s="36">
        <f t="shared" si="7"/>
        <v>25</v>
      </c>
      <c r="BX147" s="31" t="s">
        <v>141</v>
      </c>
      <c r="BY147" s="31" t="s">
        <v>141</v>
      </c>
      <c r="BZ147" s="32" t="s">
        <v>236</v>
      </c>
      <c r="CA147" s="49" t="s">
        <v>237</v>
      </c>
      <c r="CB147" s="32" t="s">
        <v>238</v>
      </c>
      <c r="CC147" s="32" t="s">
        <v>239</v>
      </c>
      <c r="CD147" s="31" t="s">
        <v>145</v>
      </c>
      <c r="CE147" s="31" t="s">
        <v>287</v>
      </c>
      <c r="CF147" s="31" t="s">
        <v>423</v>
      </c>
      <c r="CG147" s="31" t="s">
        <v>288</v>
      </c>
      <c r="CH147" s="31" t="s">
        <v>332</v>
      </c>
      <c r="CI147" s="31" t="s">
        <v>142</v>
      </c>
      <c r="CJ147" s="31" t="s">
        <v>142</v>
      </c>
      <c r="CK147" s="31" t="s">
        <v>142</v>
      </c>
      <c r="CL147" s="31" t="s">
        <v>142</v>
      </c>
      <c r="CM147" s="31" t="s">
        <v>141</v>
      </c>
      <c r="CN147" s="31" t="s">
        <v>356</v>
      </c>
      <c r="CO147" s="31">
        <v>6005.0</v>
      </c>
      <c r="CP147" s="31" t="s">
        <v>357</v>
      </c>
      <c r="CQ147" s="31" t="s">
        <v>142</v>
      </c>
      <c r="CR147" s="56" t="s">
        <v>141</v>
      </c>
      <c r="CS147" s="31" t="s">
        <v>141</v>
      </c>
      <c r="CT147" s="31" t="s">
        <v>345</v>
      </c>
      <c r="CU147" s="31" t="s">
        <v>152</v>
      </c>
      <c r="CV147" s="31"/>
      <c r="CW147" s="31"/>
      <c r="CX147" s="31"/>
      <c r="CY147" s="31"/>
      <c r="CZ147" s="31"/>
      <c r="DA147" s="31" t="s">
        <v>142</v>
      </c>
      <c r="DB147" s="31" t="s">
        <v>535</v>
      </c>
      <c r="DC147" s="31" t="s">
        <v>509</v>
      </c>
      <c r="DD147" s="31" t="s">
        <v>144</v>
      </c>
      <c r="DE147" s="31" t="s">
        <v>142</v>
      </c>
      <c r="DF147" s="31" t="s">
        <v>510</v>
      </c>
      <c r="DG147" s="31" t="s">
        <v>511</v>
      </c>
      <c r="DH147" s="31" t="s">
        <v>536</v>
      </c>
      <c r="DI147" s="31" t="s">
        <v>537</v>
      </c>
      <c r="DJ147" s="31" t="s">
        <v>160</v>
      </c>
      <c r="DK147" s="31" t="s">
        <v>538</v>
      </c>
      <c r="DL147" s="31" t="s">
        <v>538</v>
      </c>
      <c r="DM147" s="31" t="s">
        <v>538</v>
      </c>
      <c r="DN147" s="31" t="s">
        <v>539</v>
      </c>
      <c r="DO147" s="31" t="s">
        <v>540</v>
      </c>
      <c r="DP147" s="31" t="s">
        <v>541</v>
      </c>
      <c r="DQ147" s="31" t="s">
        <v>542</v>
      </c>
    </row>
    <row r="148">
      <c r="A148" s="27">
        <v>146.0</v>
      </c>
      <c r="B148" s="28">
        <v>44432.0</v>
      </c>
      <c r="C148" s="29">
        <v>0.5770833333333333</v>
      </c>
      <c r="D148" s="29">
        <v>0.5798611111111112</v>
      </c>
      <c r="E148" s="30">
        <f t="shared" si="1"/>
        <v>0.002777777778</v>
      </c>
      <c r="F148" s="31" t="b">
        <f t="shared" si="2"/>
        <v>1</v>
      </c>
      <c r="G148" s="31" t="s">
        <v>122</v>
      </c>
      <c r="H148" s="32" t="s">
        <v>195</v>
      </c>
      <c r="I148" s="31" t="s">
        <v>142</v>
      </c>
      <c r="J148" s="31" t="s">
        <v>142</v>
      </c>
      <c r="K148" s="31" t="s">
        <v>321</v>
      </c>
      <c r="L148" s="31" t="s">
        <v>282</v>
      </c>
      <c r="M148" s="31" t="s">
        <v>143</v>
      </c>
      <c r="N148" s="33">
        <v>6.0</v>
      </c>
      <c r="O148" s="31" t="s">
        <v>143</v>
      </c>
      <c r="P148" s="31" t="s">
        <v>543</v>
      </c>
      <c r="Q148" s="31" t="s">
        <v>270</v>
      </c>
      <c r="R148" s="31" t="s">
        <v>198</v>
      </c>
      <c r="S148" s="31" t="s">
        <v>198</v>
      </c>
      <c r="T148" s="31" t="s">
        <v>323</v>
      </c>
      <c r="U148" s="31" t="s">
        <v>324</v>
      </c>
      <c r="V148" s="31" t="s">
        <v>134</v>
      </c>
      <c r="W148" s="31" t="s">
        <v>135</v>
      </c>
      <c r="X148" s="51">
        <v>48.609856</v>
      </c>
      <c r="Y148" s="58">
        <v>-122.427205</v>
      </c>
      <c r="Z148" s="35" t="b">
        <v>1</v>
      </c>
      <c r="AA148" s="36">
        <v>1100.0</v>
      </c>
      <c r="AB148" s="36"/>
      <c r="AC148" s="32" t="s">
        <v>529</v>
      </c>
      <c r="AD148" s="31" t="s">
        <v>274</v>
      </c>
      <c r="AE148" s="31" t="s">
        <v>363</v>
      </c>
      <c r="AF148" s="31" t="s">
        <v>173</v>
      </c>
      <c r="AG148" s="31" t="s">
        <v>544</v>
      </c>
      <c r="AH148" s="31" t="s">
        <v>329</v>
      </c>
      <c r="AI148" s="31" t="s">
        <v>143</v>
      </c>
      <c r="AJ148" s="38">
        <v>6.0</v>
      </c>
      <c r="AK148" s="31" t="s">
        <v>143</v>
      </c>
      <c r="AL148" s="31" t="s">
        <v>545</v>
      </c>
      <c r="AM148" s="31" t="s">
        <v>546</v>
      </c>
      <c r="AN148" s="31" t="s">
        <v>323</v>
      </c>
      <c r="AO148" s="31" t="s">
        <v>324</v>
      </c>
      <c r="AP148" s="31" t="s">
        <v>134</v>
      </c>
      <c r="AQ148" s="31" t="s">
        <v>135</v>
      </c>
      <c r="AR148" s="31">
        <v>48.5923410074119</v>
      </c>
      <c r="AS148" s="34">
        <v>-122.421065757444</v>
      </c>
      <c r="AT148" s="35" t="b">
        <v>1</v>
      </c>
      <c r="AU148" s="36">
        <v>-84.0</v>
      </c>
      <c r="AV148" s="36"/>
      <c r="AW148" s="31" t="s">
        <v>141</v>
      </c>
      <c r="AX148" s="31" t="s">
        <v>141</v>
      </c>
      <c r="AY148" s="39">
        <f t="shared" si="3"/>
        <v>1.242330526</v>
      </c>
      <c r="AZ148" s="40" t="str">
        <f t="shared" si="4"/>
        <v>N/A</v>
      </c>
      <c r="BA148" s="41" t="s">
        <v>141</v>
      </c>
      <c r="BB148" s="31" t="s">
        <v>141</v>
      </c>
      <c r="BC148" s="42">
        <f t="shared" si="5"/>
        <v>1184</v>
      </c>
      <c r="BD148" s="43">
        <f t="shared" si="6"/>
        <v>296</v>
      </c>
      <c r="BE148" s="31" t="s">
        <v>142</v>
      </c>
      <c r="BF148" s="31"/>
      <c r="BG148" s="31" t="s">
        <v>142</v>
      </c>
      <c r="BH148" s="31" t="s">
        <v>327</v>
      </c>
      <c r="BI148" s="31" t="s">
        <v>141</v>
      </c>
      <c r="BJ148" s="44">
        <v>1.242</v>
      </c>
      <c r="BK148" s="31" t="s">
        <v>142</v>
      </c>
      <c r="BL148" s="31" t="s">
        <v>141</v>
      </c>
      <c r="BM148" s="31" t="s">
        <v>141</v>
      </c>
      <c r="BN148" s="31" t="s">
        <v>141</v>
      </c>
      <c r="BO148" s="31" t="s">
        <v>141</v>
      </c>
      <c r="BP148" s="31" t="s">
        <v>141</v>
      </c>
      <c r="BQ148" s="31" t="s">
        <v>141</v>
      </c>
      <c r="BR148" s="31" t="s">
        <v>141</v>
      </c>
      <c r="BS148" s="31" t="s">
        <v>141</v>
      </c>
      <c r="BT148" s="31" t="s">
        <v>141</v>
      </c>
      <c r="BU148" s="44">
        <v>0.0</v>
      </c>
      <c r="BV148" s="45">
        <v>1100.0</v>
      </c>
      <c r="BW148" s="36">
        <f t="shared" si="7"/>
        <v>0</v>
      </c>
      <c r="BX148" s="31" t="s">
        <v>141</v>
      </c>
      <c r="BY148" s="31" t="s">
        <v>141</v>
      </c>
      <c r="BZ148" s="32" t="s">
        <v>236</v>
      </c>
      <c r="CA148" s="49" t="s">
        <v>237</v>
      </c>
      <c r="CB148" s="32" t="s">
        <v>238</v>
      </c>
      <c r="CC148" s="32" t="s">
        <v>239</v>
      </c>
      <c r="CD148" s="31" t="s">
        <v>145</v>
      </c>
      <c r="CE148" s="31" t="s">
        <v>287</v>
      </c>
      <c r="CF148" s="31" t="s">
        <v>423</v>
      </c>
      <c r="CG148" s="31" t="s">
        <v>288</v>
      </c>
      <c r="CH148" s="31" t="s">
        <v>332</v>
      </c>
      <c r="CI148" s="31" t="s">
        <v>142</v>
      </c>
      <c r="CJ148" s="31" t="s">
        <v>142</v>
      </c>
      <c r="CK148" s="31" t="s">
        <v>142</v>
      </c>
      <c r="CL148" s="31" t="s">
        <v>142</v>
      </c>
      <c r="CM148" s="31" t="s">
        <v>141</v>
      </c>
      <c r="CN148" s="31" t="s">
        <v>356</v>
      </c>
      <c r="CO148" s="31">
        <v>6005.0</v>
      </c>
      <c r="CP148" s="31" t="s">
        <v>357</v>
      </c>
      <c r="CQ148" s="31" t="s">
        <v>142</v>
      </c>
      <c r="CR148" s="56" t="s">
        <v>141</v>
      </c>
      <c r="CS148" s="31" t="s">
        <v>141</v>
      </c>
      <c r="CT148" s="31" t="s">
        <v>547</v>
      </c>
      <c r="CU148" s="31" t="s">
        <v>152</v>
      </c>
      <c r="CV148" s="31"/>
      <c r="CW148" s="31"/>
      <c r="CX148" s="31"/>
      <c r="CY148" s="31"/>
      <c r="CZ148" s="31"/>
      <c r="DA148" s="31" t="s">
        <v>142</v>
      </c>
      <c r="DB148" s="31" t="s">
        <v>142</v>
      </c>
      <c r="DC148" s="31" t="s">
        <v>426</v>
      </c>
      <c r="DD148" s="31" t="s">
        <v>144</v>
      </c>
      <c r="DE148" s="31" t="s">
        <v>142</v>
      </c>
      <c r="DF148" s="31" t="s">
        <v>144</v>
      </c>
      <c r="DG148" s="31" t="s">
        <v>346</v>
      </c>
      <c r="DH148" s="31" t="s">
        <v>160</v>
      </c>
      <c r="DI148" s="31" t="s">
        <v>160</v>
      </c>
      <c r="DJ148" s="31" t="s">
        <v>548</v>
      </c>
      <c r="DK148" s="31" t="s">
        <v>549</v>
      </c>
      <c r="DL148" s="31" t="s">
        <v>538</v>
      </c>
      <c r="DM148" s="31" t="s">
        <v>538</v>
      </c>
      <c r="DN148" s="31" t="s">
        <v>550</v>
      </c>
      <c r="DO148" s="31" t="s">
        <v>551</v>
      </c>
      <c r="DP148" s="31" t="s">
        <v>552</v>
      </c>
      <c r="DQ148" s="31" t="s">
        <v>160</v>
      </c>
    </row>
    <row r="149">
      <c r="A149" s="27">
        <v>147.0</v>
      </c>
      <c r="B149" s="28">
        <v>44432.0</v>
      </c>
      <c r="C149" s="29">
        <v>0.8368055555555556</v>
      </c>
      <c r="D149" s="29">
        <v>0.8388888888888889</v>
      </c>
      <c r="E149" s="30">
        <f t="shared" si="1"/>
        <v>0.002083333333</v>
      </c>
      <c r="F149" s="31" t="b">
        <f t="shared" si="2"/>
        <v>1</v>
      </c>
      <c r="G149" s="31" t="s">
        <v>122</v>
      </c>
      <c r="H149" s="32" t="s">
        <v>195</v>
      </c>
      <c r="I149" s="31" t="s">
        <v>142</v>
      </c>
      <c r="J149" s="31" t="s">
        <v>142</v>
      </c>
      <c r="K149" s="31" t="s">
        <v>321</v>
      </c>
      <c r="L149" s="31" t="s">
        <v>282</v>
      </c>
      <c r="M149" s="31" t="s">
        <v>143</v>
      </c>
      <c r="N149" s="33">
        <v>2.0</v>
      </c>
      <c r="O149" s="31" t="s">
        <v>179</v>
      </c>
      <c r="P149" s="31" t="s">
        <v>553</v>
      </c>
      <c r="Q149" s="31" t="s">
        <v>554</v>
      </c>
      <c r="R149" s="31" t="s">
        <v>198</v>
      </c>
      <c r="S149" s="31" t="s">
        <v>198</v>
      </c>
      <c r="T149" s="31" t="s">
        <v>323</v>
      </c>
      <c r="U149" s="31" t="s">
        <v>324</v>
      </c>
      <c r="V149" s="31" t="s">
        <v>134</v>
      </c>
      <c r="W149" s="31" t="s">
        <v>135</v>
      </c>
      <c r="X149" s="51">
        <v>48.609856</v>
      </c>
      <c r="Y149" s="58">
        <v>-122.427205</v>
      </c>
      <c r="Z149" s="35" t="b">
        <v>1</v>
      </c>
      <c r="AA149" s="36">
        <v>1171.0</v>
      </c>
      <c r="AB149" s="36"/>
      <c r="AC149" s="32" t="s">
        <v>199</v>
      </c>
      <c r="AD149" s="31" t="s">
        <v>555</v>
      </c>
      <c r="AE149" s="31" t="s">
        <v>556</v>
      </c>
      <c r="AF149" s="31" t="s">
        <v>173</v>
      </c>
      <c r="AG149" s="31" t="s">
        <v>557</v>
      </c>
      <c r="AH149" s="31" t="s">
        <v>329</v>
      </c>
      <c r="AI149" s="31" t="s">
        <v>179</v>
      </c>
      <c r="AJ149" s="38">
        <v>5.0</v>
      </c>
      <c r="AK149" s="31" t="s">
        <v>179</v>
      </c>
      <c r="AL149" s="31" t="s">
        <v>558</v>
      </c>
      <c r="AM149" s="31" t="s">
        <v>559</v>
      </c>
      <c r="AN149" s="31" t="s">
        <v>323</v>
      </c>
      <c r="AO149" s="31" t="s">
        <v>324</v>
      </c>
      <c r="AP149" s="31" t="s">
        <v>134</v>
      </c>
      <c r="AQ149" s="31" t="s">
        <v>135</v>
      </c>
      <c r="AR149" s="31">
        <v>48.5923575838654</v>
      </c>
      <c r="AS149" s="34">
        <v>-122.419082260429</v>
      </c>
      <c r="AT149" s="35" t="b">
        <v>1</v>
      </c>
      <c r="AU149" s="36">
        <v>-26.0</v>
      </c>
      <c r="AV149" s="36"/>
      <c r="AW149" s="31" t="s">
        <v>141</v>
      </c>
      <c r="AX149" s="31" t="s">
        <v>141</v>
      </c>
      <c r="AY149" s="39">
        <f t="shared" si="3"/>
        <v>1.264784206</v>
      </c>
      <c r="AZ149" s="40" t="str">
        <f t="shared" si="4"/>
        <v>N/A</v>
      </c>
      <c r="BA149" s="41" t="s">
        <v>141</v>
      </c>
      <c r="BB149" s="31" t="s">
        <v>141</v>
      </c>
      <c r="BC149" s="42">
        <f t="shared" si="5"/>
        <v>1197</v>
      </c>
      <c r="BD149" s="43">
        <f t="shared" si="6"/>
        <v>399</v>
      </c>
      <c r="BE149" s="31" t="s">
        <v>142</v>
      </c>
      <c r="BF149" s="31"/>
      <c r="BG149" s="31" t="s">
        <v>142</v>
      </c>
      <c r="BH149" s="31" t="s">
        <v>327</v>
      </c>
      <c r="BI149" s="31" t="s">
        <v>141</v>
      </c>
      <c r="BJ149" s="44">
        <v>1.265</v>
      </c>
      <c r="BK149" s="31" t="s">
        <v>142</v>
      </c>
      <c r="BL149" s="31" t="s">
        <v>141</v>
      </c>
      <c r="BM149" s="31" t="s">
        <v>141</v>
      </c>
      <c r="BN149" s="31" t="s">
        <v>141</v>
      </c>
      <c r="BO149" s="31" t="s">
        <v>141</v>
      </c>
      <c r="BP149" s="31" t="s">
        <v>141</v>
      </c>
      <c r="BQ149" s="31" t="s">
        <v>141</v>
      </c>
      <c r="BR149" s="31" t="s">
        <v>141</v>
      </c>
      <c r="BS149" s="31" t="s">
        <v>141</v>
      </c>
      <c r="BT149" s="31" t="s">
        <v>141</v>
      </c>
      <c r="BU149" s="44">
        <v>0.0</v>
      </c>
      <c r="BV149" s="45">
        <v>1171.0</v>
      </c>
      <c r="BW149" s="36">
        <f t="shared" si="7"/>
        <v>0</v>
      </c>
      <c r="BX149" s="31" t="s">
        <v>141</v>
      </c>
      <c r="BY149" s="31" t="s">
        <v>141</v>
      </c>
      <c r="BZ149" s="32" t="s">
        <v>236</v>
      </c>
      <c r="CA149" s="49" t="s">
        <v>237</v>
      </c>
      <c r="CB149" s="32" t="s">
        <v>238</v>
      </c>
      <c r="CC149" s="32" t="s">
        <v>239</v>
      </c>
      <c r="CD149" s="31" t="s">
        <v>145</v>
      </c>
      <c r="CE149" s="31" t="s">
        <v>287</v>
      </c>
      <c r="CF149" s="31" t="s">
        <v>423</v>
      </c>
      <c r="CG149" s="31" t="s">
        <v>288</v>
      </c>
      <c r="CH149" s="31" t="s">
        <v>332</v>
      </c>
      <c r="CI149" s="31" t="s">
        <v>142</v>
      </c>
      <c r="CJ149" s="31" t="s">
        <v>142</v>
      </c>
      <c r="CK149" s="31" t="s">
        <v>142</v>
      </c>
      <c r="CL149" s="31" t="s">
        <v>142</v>
      </c>
      <c r="CM149" s="31" t="s">
        <v>141</v>
      </c>
      <c r="CN149" s="31" t="s">
        <v>356</v>
      </c>
      <c r="CO149" s="31">
        <v>6005.0</v>
      </c>
      <c r="CP149" s="31" t="s">
        <v>357</v>
      </c>
      <c r="CQ149" s="31" t="s">
        <v>142</v>
      </c>
      <c r="CR149" s="56" t="s">
        <v>141</v>
      </c>
      <c r="CS149" s="31" t="s">
        <v>141</v>
      </c>
      <c r="CT149" s="31" t="s">
        <v>547</v>
      </c>
      <c r="CU149" s="31" t="s">
        <v>152</v>
      </c>
      <c r="CV149" s="31"/>
      <c r="CW149" s="31"/>
      <c r="CX149" s="31"/>
      <c r="CY149" s="31"/>
      <c r="CZ149" s="31"/>
      <c r="DA149" s="31" t="s">
        <v>142</v>
      </c>
      <c r="DB149" s="31" t="s">
        <v>142</v>
      </c>
      <c r="DC149" s="31" t="s">
        <v>426</v>
      </c>
      <c r="DD149" s="31" t="s">
        <v>144</v>
      </c>
      <c r="DE149" s="31" t="s">
        <v>142</v>
      </c>
      <c r="DF149" s="31" t="s">
        <v>144</v>
      </c>
      <c r="DG149" s="31" t="s">
        <v>346</v>
      </c>
      <c r="DH149" s="31" t="s">
        <v>560</v>
      </c>
      <c r="DI149" s="31" t="s">
        <v>160</v>
      </c>
      <c r="DJ149" s="31" t="s">
        <v>548</v>
      </c>
      <c r="DK149" s="31" t="s">
        <v>538</v>
      </c>
      <c r="DL149" s="31" t="s">
        <v>538</v>
      </c>
      <c r="DM149" s="31" t="s">
        <v>538</v>
      </c>
      <c r="DN149" s="31" t="s">
        <v>561</v>
      </c>
      <c r="DO149" s="31" t="s">
        <v>160</v>
      </c>
      <c r="DP149" s="31" t="s">
        <v>562</v>
      </c>
      <c r="DQ149" s="31" t="s">
        <v>160</v>
      </c>
    </row>
    <row r="150">
      <c r="A150" s="27">
        <v>148.0</v>
      </c>
      <c r="B150" s="28">
        <v>44434.0</v>
      </c>
      <c r="C150" s="29">
        <v>0.5555555555555556</v>
      </c>
      <c r="D150" s="29">
        <v>0.5604166666666667</v>
      </c>
      <c r="E150" s="30">
        <f t="shared" si="1"/>
        <v>0.004861111111</v>
      </c>
      <c r="F150" s="31" t="b">
        <f t="shared" si="2"/>
        <v>1</v>
      </c>
      <c r="G150" s="31" t="s">
        <v>122</v>
      </c>
      <c r="H150" s="32" t="s">
        <v>195</v>
      </c>
      <c r="I150" s="31" t="s">
        <v>142</v>
      </c>
      <c r="J150" s="31" t="s">
        <v>142</v>
      </c>
      <c r="K150" s="31" t="s">
        <v>321</v>
      </c>
      <c r="L150" s="31" t="s">
        <v>322</v>
      </c>
      <c r="M150" s="31" t="s">
        <v>273</v>
      </c>
      <c r="N150" s="33">
        <v>6.0</v>
      </c>
      <c r="O150" s="31" t="s">
        <v>273</v>
      </c>
      <c r="P150" s="31" t="s">
        <v>563</v>
      </c>
      <c r="Q150" s="31" t="s">
        <v>270</v>
      </c>
      <c r="R150" s="31" t="s">
        <v>198</v>
      </c>
      <c r="S150" s="31" t="s">
        <v>198</v>
      </c>
      <c r="T150" s="31" t="s">
        <v>323</v>
      </c>
      <c r="U150" s="31" t="s">
        <v>324</v>
      </c>
      <c r="V150" s="31" t="s">
        <v>134</v>
      </c>
      <c r="W150" s="31" t="s">
        <v>135</v>
      </c>
      <c r="X150" s="51">
        <v>48.609242</v>
      </c>
      <c r="Y150" s="51">
        <v>-122.425977</v>
      </c>
      <c r="Z150" s="35" t="b">
        <v>1</v>
      </c>
      <c r="AA150" s="36">
        <v>1197.0</v>
      </c>
      <c r="AB150" s="36"/>
      <c r="AC150" s="32" t="s">
        <v>564</v>
      </c>
      <c r="AD150" s="31" t="s">
        <v>565</v>
      </c>
      <c r="AE150" s="31" t="s">
        <v>566</v>
      </c>
      <c r="AF150" s="31" t="s">
        <v>141</v>
      </c>
      <c r="AG150" s="31" t="s">
        <v>567</v>
      </c>
      <c r="AH150" s="31" t="s">
        <v>326</v>
      </c>
      <c r="AI150" s="31" t="s">
        <v>273</v>
      </c>
      <c r="AJ150" s="38">
        <v>4.0</v>
      </c>
      <c r="AK150" s="31" t="s">
        <v>273</v>
      </c>
      <c r="AL150" s="31" t="s">
        <v>568</v>
      </c>
      <c r="AM150" s="31" t="s">
        <v>569</v>
      </c>
      <c r="AN150" s="31" t="s">
        <v>323</v>
      </c>
      <c r="AO150" s="31" t="s">
        <v>324</v>
      </c>
      <c r="AP150" s="31" t="s">
        <v>134</v>
      </c>
      <c r="AQ150" s="31" t="s">
        <v>135</v>
      </c>
      <c r="AR150" s="31">
        <v>48.5938095010392</v>
      </c>
      <c r="AS150" s="34">
        <v>-122.420460205527</v>
      </c>
      <c r="AT150" s="35" t="b">
        <v>1</v>
      </c>
      <c r="AU150" s="36">
        <v>-115.0</v>
      </c>
      <c r="AV150" s="36"/>
      <c r="AW150" s="31">
        <v>48.5928338873766</v>
      </c>
      <c r="AX150" s="34">
        <v>-122.420590359209</v>
      </c>
      <c r="AY150" s="39">
        <f t="shared" si="3"/>
        <v>1.095739279</v>
      </c>
      <c r="AZ150" s="40">
        <f t="shared" si="4"/>
        <v>357.3210251</v>
      </c>
      <c r="BA150" s="41" t="b">
        <v>1</v>
      </c>
      <c r="BB150" s="59">
        <f>AZ150</f>
        <v>357.3210251</v>
      </c>
      <c r="BC150" s="42">
        <f t="shared" si="5"/>
        <v>1312</v>
      </c>
      <c r="BD150" s="43">
        <f t="shared" si="6"/>
        <v>187.4285714</v>
      </c>
      <c r="BE150" s="31" t="s">
        <v>142</v>
      </c>
      <c r="BF150" s="31"/>
      <c r="BG150" s="31" t="s">
        <v>142</v>
      </c>
      <c r="BH150" s="31" t="s">
        <v>327</v>
      </c>
      <c r="BI150" s="31" t="s">
        <v>141</v>
      </c>
      <c r="BJ150" s="44">
        <v>1.096</v>
      </c>
      <c r="BK150" s="31" t="s">
        <v>142</v>
      </c>
      <c r="BL150" s="31" t="s">
        <v>141</v>
      </c>
      <c r="BM150" s="31" t="s">
        <v>141</v>
      </c>
      <c r="BN150" s="31" t="s">
        <v>141</v>
      </c>
      <c r="BO150" s="31" t="s">
        <v>141</v>
      </c>
      <c r="BP150" s="31" t="s">
        <v>141</v>
      </c>
      <c r="BQ150" s="31" t="s">
        <v>141</v>
      </c>
      <c r="BR150" s="31" t="s">
        <v>141</v>
      </c>
      <c r="BS150" s="31" t="s">
        <v>141</v>
      </c>
      <c r="BT150" s="31" t="s">
        <v>141</v>
      </c>
      <c r="BU150" s="44">
        <v>0.0</v>
      </c>
      <c r="BV150" s="45">
        <v>1197.0</v>
      </c>
      <c r="BW150" s="36">
        <f t="shared" si="7"/>
        <v>0</v>
      </c>
      <c r="BX150" s="31" t="s">
        <v>141</v>
      </c>
      <c r="BY150" s="31" t="s">
        <v>141</v>
      </c>
      <c r="BZ150" s="32" t="s">
        <v>236</v>
      </c>
      <c r="CA150" s="49" t="s">
        <v>237</v>
      </c>
      <c r="CB150" s="32" t="s">
        <v>238</v>
      </c>
      <c r="CC150" s="32" t="s">
        <v>239</v>
      </c>
      <c r="CD150" s="31" t="s">
        <v>145</v>
      </c>
      <c r="CE150" s="31" t="s">
        <v>287</v>
      </c>
      <c r="CF150" s="31" t="s">
        <v>423</v>
      </c>
      <c r="CG150" s="31" t="s">
        <v>288</v>
      </c>
      <c r="CH150" s="31" t="s">
        <v>332</v>
      </c>
      <c r="CI150" s="31" t="s">
        <v>142</v>
      </c>
      <c r="CJ150" s="31" t="s">
        <v>142</v>
      </c>
      <c r="CK150" s="31" t="s">
        <v>142</v>
      </c>
      <c r="CL150" s="31" t="s">
        <v>142</v>
      </c>
      <c r="CM150" s="31" t="s">
        <v>141</v>
      </c>
      <c r="CN150" s="31" t="s">
        <v>356</v>
      </c>
      <c r="CO150" s="31">
        <v>6005.0</v>
      </c>
      <c r="CP150" s="31" t="s">
        <v>357</v>
      </c>
      <c r="CQ150" s="31" t="s">
        <v>277</v>
      </c>
      <c r="CR150" s="56">
        <v>158.4</v>
      </c>
      <c r="CS150" s="31" t="s">
        <v>570</v>
      </c>
      <c r="CT150" s="31" t="s">
        <v>547</v>
      </c>
      <c r="CU150" s="31" t="s">
        <v>152</v>
      </c>
      <c r="CV150" s="31"/>
      <c r="CW150" s="31"/>
      <c r="CX150" s="31"/>
      <c r="CY150" s="31"/>
      <c r="CZ150" s="31"/>
      <c r="DA150" s="31" t="s">
        <v>142</v>
      </c>
      <c r="DB150" s="31" t="s">
        <v>142</v>
      </c>
      <c r="DC150" s="31" t="s">
        <v>426</v>
      </c>
      <c r="DD150" s="31" t="s">
        <v>570</v>
      </c>
      <c r="DE150" s="31" t="s">
        <v>570</v>
      </c>
      <c r="DF150" s="31" t="s">
        <v>141</v>
      </c>
      <c r="DG150" s="31" t="s">
        <v>141</v>
      </c>
      <c r="DH150" s="31" t="s">
        <v>571</v>
      </c>
      <c r="DI150" s="31" t="s">
        <v>572</v>
      </c>
      <c r="DJ150" s="31" t="s">
        <v>573</v>
      </c>
      <c r="DK150" s="31" t="s">
        <v>538</v>
      </c>
      <c r="DL150" s="31" t="s">
        <v>538</v>
      </c>
      <c r="DM150" s="31" t="s">
        <v>574</v>
      </c>
      <c r="DN150" s="31" t="s">
        <v>575</v>
      </c>
      <c r="DO150" s="31" t="s">
        <v>576</v>
      </c>
      <c r="DP150" s="31" t="s">
        <v>577</v>
      </c>
      <c r="DQ150" s="31" t="s">
        <v>578</v>
      </c>
    </row>
    <row r="151">
      <c r="A151" s="27">
        <v>149.0</v>
      </c>
      <c r="B151" s="28">
        <v>44437.0</v>
      </c>
      <c r="C151" s="29">
        <v>0.8416666666666667</v>
      </c>
      <c r="D151" s="29">
        <v>0.8444444444444444</v>
      </c>
      <c r="E151" s="30">
        <f t="shared" si="1"/>
        <v>0.002777777778</v>
      </c>
      <c r="F151" s="31" t="b">
        <f t="shared" si="2"/>
        <v>1</v>
      </c>
      <c r="G151" s="31" t="s">
        <v>122</v>
      </c>
      <c r="H151" s="32" t="s">
        <v>195</v>
      </c>
      <c r="I151" s="31" t="s">
        <v>142</v>
      </c>
      <c r="J151" s="31" t="s">
        <v>142</v>
      </c>
      <c r="K151" s="31" t="s">
        <v>321</v>
      </c>
      <c r="L151" s="31" t="s">
        <v>282</v>
      </c>
      <c r="M151" s="31" t="s">
        <v>143</v>
      </c>
      <c r="N151" s="33">
        <v>3.0</v>
      </c>
      <c r="O151" s="31" t="s">
        <v>143</v>
      </c>
      <c r="P151" s="31" t="s">
        <v>579</v>
      </c>
      <c r="Q151" s="31" t="s">
        <v>580</v>
      </c>
      <c r="R151" s="31" t="s">
        <v>198</v>
      </c>
      <c r="S151" s="31" t="s">
        <v>198</v>
      </c>
      <c r="T151" s="31" t="s">
        <v>323</v>
      </c>
      <c r="U151" s="31" t="s">
        <v>324</v>
      </c>
      <c r="V151" s="31" t="s">
        <v>134</v>
      </c>
      <c r="W151" s="31" t="s">
        <v>135</v>
      </c>
      <c r="X151" s="51">
        <v>48.609856</v>
      </c>
      <c r="Y151" s="58">
        <v>-122.427205</v>
      </c>
      <c r="Z151" s="35" t="b">
        <v>1</v>
      </c>
      <c r="AA151" s="36">
        <v>1260.0</v>
      </c>
      <c r="AB151" s="36"/>
      <c r="AC151" s="32" t="s">
        <v>581</v>
      </c>
      <c r="AD151" s="31" t="s">
        <v>274</v>
      </c>
      <c r="AE151" s="31" t="s">
        <v>582</v>
      </c>
      <c r="AF151" s="31" t="s">
        <v>138</v>
      </c>
      <c r="AG151" s="31" t="s">
        <v>583</v>
      </c>
      <c r="AH151" s="31" t="s">
        <v>326</v>
      </c>
      <c r="AI151" s="31" t="s">
        <v>273</v>
      </c>
      <c r="AJ151" s="38">
        <v>3.0</v>
      </c>
      <c r="AK151" s="31" t="s">
        <v>127</v>
      </c>
      <c r="AL151" s="31" t="s">
        <v>584</v>
      </c>
      <c r="AM151" s="31" t="s">
        <v>585</v>
      </c>
      <c r="AN151" s="31" t="s">
        <v>323</v>
      </c>
      <c r="AO151" s="31" t="s">
        <v>324</v>
      </c>
      <c r="AP151" s="31" t="s">
        <v>134</v>
      </c>
      <c r="AQ151" s="31" t="s">
        <v>135</v>
      </c>
      <c r="AR151" s="31">
        <v>48.5928747141245</v>
      </c>
      <c r="AS151" s="58">
        <v>-122.420391478064</v>
      </c>
      <c r="AT151" s="35" t="b">
        <v>1</v>
      </c>
      <c r="AU151" s="36">
        <v>20.0</v>
      </c>
      <c r="AV151" s="36"/>
      <c r="AW151" s="31">
        <v>48.5930899015667</v>
      </c>
      <c r="AX151" s="58">
        <v>-122.420528635255</v>
      </c>
      <c r="AY151" s="39">
        <f t="shared" si="3"/>
        <v>1.213967629</v>
      </c>
      <c r="AZ151" s="40">
        <f t="shared" si="4"/>
        <v>85.19944772</v>
      </c>
      <c r="BA151" s="41" t="b">
        <v>1</v>
      </c>
      <c r="BB151" s="59">
        <f>Average(AZ150:AZ151)</f>
        <v>221.2602364</v>
      </c>
      <c r="BC151" s="42">
        <f t="shared" si="5"/>
        <v>1240</v>
      </c>
      <c r="BD151" s="43">
        <f t="shared" si="6"/>
        <v>310</v>
      </c>
      <c r="BE151" s="31" t="s">
        <v>586</v>
      </c>
      <c r="BF151" s="31" t="s">
        <v>587</v>
      </c>
      <c r="BG151" s="31" t="s">
        <v>142</v>
      </c>
      <c r="BH151" s="31" t="s">
        <v>327</v>
      </c>
      <c r="BI151" s="31" t="s">
        <v>141</v>
      </c>
      <c r="BJ151" s="44">
        <v>1.214</v>
      </c>
      <c r="BK151" s="31" t="s">
        <v>142</v>
      </c>
      <c r="BL151" s="31" t="s">
        <v>141</v>
      </c>
      <c r="BM151" s="31" t="s">
        <v>141</v>
      </c>
      <c r="BN151" s="31" t="s">
        <v>141</v>
      </c>
      <c r="BO151" s="31" t="s">
        <v>141</v>
      </c>
      <c r="BP151" s="31" t="s">
        <v>141</v>
      </c>
      <c r="BQ151" s="31" t="s">
        <v>141</v>
      </c>
      <c r="BR151" s="31" t="s">
        <v>141</v>
      </c>
      <c r="BS151" s="31" t="s">
        <v>141</v>
      </c>
      <c r="BT151" s="31" t="s">
        <v>141</v>
      </c>
      <c r="BU151" s="44">
        <v>0.0</v>
      </c>
      <c r="BV151" s="45">
        <v>1260.0</v>
      </c>
      <c r="BW151" s="36">
        <f t="shared" si="7"/>
        <v>0</v>
      </c>
      <c r="BX151" s="31" t="s">
        <v>141</v>
      </c>
      <c r="BY151" s="31" t="s">
        <v>141</v>
      </c>
      <c r="BZ151" s="32" t="s">
        <v>236</v>
      </c>
      <c r="CA151" s="49" t="s">
        <v>237</v>
      </c>
      <c r="CB151" s="32" t="s">
        <v>238</v>
      </c>
      <c r="CC151" s="32" t="s">
        <v>239</v>
      </c>
      <c r="CD151" s="31" t="s">
        <v>145</v>
      </c>
      <c r="CE151" s="31" t="s">
        <v>287</v>
      </c>
      <c r="CF151" s="31" t="s">
        <v>423</v>
      </c>
      <c r="CG151" s="31" t="s">
        <v>288</v>
      </c>
      <c r="CH151" s="31" t="s">
        <v>332</v>
      </c>
      <c r="CI151" s="31" t="s">
        <v>142</v>
      </c>
      <c r="CJ151" s="31" t="s">
        <v>142</v>
      </c>
      <c r="CK151" s="31" t="s">
        <v>588</v>
      </c>
      <c r="CL151" s="31" t="s">
        <v>588</v>
      </c>
      <c r="CM151" s="31" t="s">
        <v>589</v>
      </c>
      <c r="CN151" s="31" t="s">
        <v>356</v>
      </c>
      <c r="CO151" s="31">
        <v>6005.0</v>
      </c>
      <c r="CP151" s="31" t="s">
        <v>357</v>
      </c>
      <c r="CQ151" s="31" t="s">
        <v>142</v>
      </c>
      <c r="CR151" s="56" t="s">
        <v>141</v>
      </c>
      <c r="CS151" s="31" t="s">
        <v>141</v>
      </c>
      <c r="CT151" s="31" t="s">
        <v>142</v>
      </c>
      <c r="CU151" s="31" t="s">
        <v>590</v>
      </c>
      <c r="CV151" s="31"/>
      <c r="CW151" s="31"/>
      <c r="CZ151" s="31" t="s">
        <v>591</v>
      </c>
      <c r="DA151" s="31" t="s">
        <v>142</v>
      </c>
      <c r="DB151" s="31" t="s">
        <v>142</v>
      </c>
      <c r="DC151" s="31" t="s">
        <v>426</v>
      </c>
      <c r="DD151" s="31" t="s">
        <v>144</v>
      </c>
      <c r="DE151" s="31" t="s">
        <v>142</v>
      </c>
      <c r="DF151" s="31" t="s">
        <v>144</v>
      </c>
      <c r="DG151" s="31" t="s">
        <v>346</v>
      </c>
      <c r="DH151" s="31" t="s">
        <v>592</v>
      </c>
      <c r="DI151" s="31" t="s">
        <v>160</v>
      </c>
      <c r="DJ151" s="31" t="s">
        <v>593</v>
      </c>
      <c r="DK151" s="31" t="s">
        <v>538</v>
      </c>
      <c r="DL151" s="31" t="s">
        <v>538</v>
      </c>
      <c r="DM151" s="31" t="s">
        <v>538</v>
      </c>
      <c r="DN151" s="31" t="s">
        <v>594</v>
      </c>
      <c r="DO151" s="31" t="s">
        <v>160</v>
      </c>
      <c r="DP151" s="31" t="s">
        <v>595</v>
      </c>
      <c r="DQ151" s="31" t="s">
        <v>596</v>
      </c>
    </row>
    <row r="152">
      <c r="A152" s="27">
        <v>150.0</v>
      </c>
      <c r="B152" s="28">
        <v>44440.0</v>
      </c>
      <c r="C152" s="29">
        <v>0.5458333333333333</v>
      </c>
      <c r="D152" s="29">
        <v>0.5479166666666667</v>
      </c>
      <c r="E152" s="30">
        <f t="shared" si="1"/>
        <v>0.002083333333</v>
      </c>
      <c r="F152" s="31" t="b">
        <f t="shared" si="2"/>
        <v>1</v>
      </c>
      <c r="G152" s="31" t="s">
        <v>122</v>
      </c>
      <c r="H152" s="32" t="s">
        <v>195</v>
      </c>
      <c r="I152" s="31" t="s">
        <v>142</v>
      </c>
      <c r="J152" s="31" t="s">
        <v>142</v>
      </c>
      <c r="K152" s="31" t="s">
        <v>321</v>
      </c>
      <c r="L152" s="31" t="s">
        <v>282</v>
      </c>
      <c r="M152" s="31" t="s">
        <v>143</v>
      </c>
      <c r="N152" s="33">
        <v>9.0</v>
      </c>
      <c r="O152" s="31" t="s">
        <v>143</v>
      </c>
      <c r="P152" s="31" t="s">
        <v>597</v>
      </c>
      <c r="Q152" s="31" t="s">
        <v>598</v>
      </c>
      <c r="R152" s="31" t="s">
        <v>198</v>
      </c>
      <c r="S152" s="31" t="s">
        <v>198</v>
      </c>
      <c r="T152" s="31" t="s">
        <v>323</v>
      </c>
      <c r="U152" s="31" t="s">
        <v>324</v>
      </c>
      <c r="V152" s="31" t="s">
        <v>134</v>
      </c>
      <c r="W152" s="31" t="s">
        <v>135</v>
      </c>
      <c r="X152" s="51">
        <v>48.609856</v>
      </c>
      <c r="Y152" s="58">
        <v>-122.427205</v>
      </c>
      <c r="Z152" s="35" t="b">
        <v>1</v>
      </c>
      <c r="AA152" s="36">
        <v>1115.0</v>
      </c>
      <c r="AB152" s="36"/>
      <c r="AC152" s="32" t="s">
        <v>599</v>
      </c>
      <c r="AD152" s="31" t="s">
        <v>600</v>
      </c>
      <c r="AE152" s="31" t="s">
        <v>298</v>
      </c>
      <c r="AF152" s="31" t="s">
        <v>173</v>
      </c>
      <c r="AG152" s="31" t="s">
        <v>601</v>
      </c>
      <c r="AH152" s="31" t="s">
        <v>329</v>
      </c>
      <c r="AI152" s="31" t="s">
        <v>396</v>
      </c>
      <c r="AJ152" s="38">
        <v>12.0</v>
      </c>
      <c r="AK152" s="31" t="s">
        <v>396</v>
      </c>
      <c r="AL152" s="31" t="s">
        <v>602</v>
      </c>
      <c r="AM152" s="31" t="s">
        <v>603</v>
      </c>
      <c r="AN152" s="31" t="s">
        <v>323</v>
      </c>
      <c r="AO152" s="31" t="s">
        <v>324</v>
      </c>
      <c r="AP152" s="31" t="s">
        <v>134</v>
      </c>
      <c r="AQ152" s="31" t="s">
        <v>135</v>
      </c>
      <c r="AR152" s="31">
        <v>48.5921652360886</v>
      </c>
      <c r="AS152" s="60">
        <v>-122.42021940388</v>
      </c>
      <c r="AT152" s="35" t="b">
        <v>1</v>
      </c>
      <c r="AU152" s="36">
        <v>-104.0</v>
      </c>
      <c r="AV152" s="36"/>
      <c r="AW152" s="31">
        <v>48.5923692508022</v>
      </c>
      <c r="AX152" s="34">
        <v>-122.420854499324</v>
      </c>
      <c r="AY152" s="39">
        <f t="shared" si="3"/>
        <v>1.26337808</v>
      </c>
      <c r="AZ152" s="40">
        <f t="shared" si="4"/>
        <v>170.3715624</v>
      </c>
      <c r="BA152" s="41" t="b">
        <v>1</v>
      </c>
      <c r="BB152" s="59">
        <f t="shared" ref="BB152:BB160" si="11">if(BA152, average(AZ150:AZ152), "N/A")</f>
        <v>204.297345</v>
      </c>
      <c r="BC152" s="42">
        <f t="shared" si="5"/>
        <v>1219</v>
      </c>
      <c r="BD152" s="43">
        <f t="shared" si="6"/>
        <v>406.3333333</v>
      </c>
      <c r="BE152" s="31" t="s">
        <v>604</v>
      </c>
      <c r="BF152" s="31" t="s">
        <v>605</v>
      </c>
      <c r="BG152" s="31" t="s">
        <v>142</v>
      </c>
      <c r="BH152" s="31" t="s">
        <v>327</v>
      </c>
      <c r="BI152" s="31" t="s">
        <v>141</v>
      </c>
      <c r="BJ152" s="44">
        <v>1.263</v>
      </c>
      <c r="BK152" s="31" t="s">
        <v>142</v>
      </c>
      <c r="BL152" s="31" t="s">
        <v>141</v>
      </c>
      <c r="BM152" s="31" t="s">
        <v>141</v>
      </c>
      <c r="BN152" s="31" t="s">
        <v>141</v>
      </c>
      <c r="BO152" s="31" t="s">
        <v>141</v>
      </c>
      <c r="BP152" s="31" t="s">
        <v>141</v>
      </c>
      <c r="BQ152" s="31" t="s">
        <v>141</v>
      </c>
      <c r="BR152" s="31" t="s">
        <v>141</v>
      </c>
      <c r="BS152" s="31" t="s">
        <v>141</v>
      </c>
      <c r="BT152" s="31" t="s">
        <v>141</v>
      </c>
      <c r="BU152" s="44">
        <v>0.0</v>
      </c>
      <c r="BV152" s="45">
        <v>1135.0</v>
      </c>
      <c r="BW152" s="36">
        <f t="shared" si="7"/>
        <v>20</v>
      </c>
      <c r="BX152" s="31" t="s">
        <v>141</v>
      </c>
      <c r="BY152" s="31" t="s">
        <v>141</v>
      </c>
      <c r="BZ152" s="32" t="s">
        <v>236</v>
      </c>
      <c r="CA152" s="49" t="s">
        <v>237</v>
      </c>
      <c r="CB152" s="32" t="s">
        <v>238</v>
      </c>
      <c r="CC152" s="32" t="s">
        <v>239</v>
      </c>
      <c r="CD152" s="31" t="s">
        <v>145</v>
      </c>
      <c r="CE152" s="31" t="s">
        <v>287</v>
      </c>
      <c r="CF152" s="31" t="s">
        <v>423</v>
      </c>
      <c r="CG152" s="31" t="s">
        <v>288</v>
      </c>
      <c r="CH152" s="31" t="s">
        <v>332</v>
      </c>
      <c r="CI152" s="31" t="s">
        <v>142</v>
      </c>
      <c r="CJ152" s="31" t="s">
        <v>142</v>
      </c>
      <c r="CK152" s="31" t="s">
        <v>588</v>
      </c>
      <c r="CL152" s="31" t="s">
        <v>588</v>
      </c>
      <c r="CM152" s="31" t="s">
        <v>606</v>
      </c>
      <c r="CN152" s="31" t="s">
        <v>356</v>
      </c>
      <c r="CO152" s="31">
        <v>6005.0</v>
      </c>
      <c r="CP152" s="31" t="s">
        <v>357</v>
      </c>
      <c r="CQ152" s="31" t="s">
        <v>142</v>
      </c>
      <c r="CR152" s="56" t="s">
        <v>141</v>
      </c>
      <c r="CS152" s="31" t="s">
        <v>141</v>
      </c>
      <c r="CT152" s="31" t="s">
        <v>607</v>
      </c>
      <c r="CU152" s="31" t="s">
        <v>590</v>
      </c>
      <c r="CV152" s="31" t="s">
        <v>608</v>
      </c>
      <c r="CW152" s="31"/>
      <c r="CX152" s="31" t="s">
        <v>609</v>
      </c>
      <c r="CY152" s="31" t="s">
        <v>610</v>
      </c>
      <c r="CZ152" s="31" t="s">
        <v>142</v>
      </c>
      <c r="DA152" s="31" t="s">
        <v>142</v>
      </c>
      <c r="DB152" s="31" t="s">
        <v>611</v>
      </c>
      <c r="DC152" s="31" t="s">
        <v>426</v>
      </c>
      <c r="DD152" s="31" t="s">
        <v>144</v>
      </c>
      <c r="DE152" s="31" t="s">
        <v>142</v>
      </c>
      <c r="DF152" s="31" t="s">
        <v>144</v>
      </c>
      <c r="DG152" s="31" t="s">
        <v>346</v>
      </c>
      <c r="DH152" s="31" t="s">
        <v>612</v>
      </c>
      <c r="DI152" s="31" t="s">
        <v>160</v>
      </c>
      <c r="DJ152" s="31" t="s">
        <v>613</v>
      </c>
      <c r="DK152" s="31" t="s">
        <v>614</v>
      </c>
      <c r="DL152" s="31" t="s">
        <v>538</v>
      </c>
      <c r="DM152" s="31" t="s">
        <v>615</v>
      </c>
      <c r="DN152" s="31" t="s">
        <v>616</v>
      </c>
      <c r="DO152" s="31" t="s">
        <v>617</v>
      </c>
      <c r="DP152" s="31" t="s">
        <v>618</v>
      </c>
      <c r="DQ152" s="31" t="s">
        <v>619</v>
      </c>
    </row>
    <row r="153">
      <c r="A153" s="27">
        <v>151.0</v>
      </c>
      <c r="B153" s="28">
        <v>44440.0</v>
      </c>
      <c r="C153" s="29">
        <v>0.7916666666666666</v>
      </c>
      <c r="D153" s="29">
        <v>0.7944444444444444</v>
      </c>
      <c r="E153" s="30">
        <f t="shared" si="1"/>
        <v>0.002777777778</v>
      </c>
      <c r="F153" s="31" t="b">
        <f t="shared" si="2"/>
        <v>1</v>
      </c>
      <c r="G153" s="31" t="s">
        <v>122</v>
      </c>
      <c r="H153" s="32" t="s">
        <v>195</v>
      </c>
      <c r="I153" s="31" t="s">
        <v>142</v>
      </c>
      <c r="J153" s="31" t="s">
        <v>142</v>
      </c>
      <c r="K153" s="31" t="s">
        <v>321</v>
      </c>
      <c r="L153" s="31" t="s">
        <v>282</v>
      </c>
      <c r="M153" s="31" t="s">
        <v>143</v>
      </c>
      <c r="N153" s="33">
        <v>5.0</v>
      </c>
      <c r="O153" s="31" t="s">
        <v>143</v>
      </c>
      <c r="P153" s="31" t="s">
        <v>620</v>
      </c>
      <c r="Q153" s="31" t="s">
        <v>270</v>
      </c>
      <c r="R153" s="31" t="s">
        <v>198</v>
      </c>
      <c r="S153" s="31" t="s">
        <v>198</v>
      </c>
      <c r="T153" s="31" t="s">
        <v>323</v>
      </c>
      <c r="U153" s="31" t="s">
        <v>324</v>
      </c>
      <c r="V153" s="31" t="s">
        <v>134</v>
      </c>
      <c r="W153" s="31" t="s">
        <v>135</v>
      </c>
      <c r="X153" s="51">
        <v>48.609856</v>
      </c>
      <c r="Y153" s="58">
        <v>-122.427205</v>
      </c>
      <c r="Z153" s="35" t="b">
        <v>0</v>
      </c>
      <c r="AA153" s="36">
        <v>1115.0</v>
      </c>
      <c r="AB153" s="36"/>
      <c r="AC153" s="32" t="s">
        <v>599</v>
      </c>
      <c r="AD153" s="31" t="s">
        <v>621</v>
      </c>
      <c r="AE153" s="31" t="s">
        <v>622</v>
      </c>
      <c r="AF153" s="31" t="s">
        <v>623</v>
      </c>
      <c r="AG153" s="31" t="s">
        <v>624</v>
      </c>
      <c r="AH153" s="31" t="s">
        <v>329</v>
      </c>
      <c r="AI153" s="31" t="s">
        <v>396</v>
      </c>
      <c r="AJ153" s="38">
        <v>10.0</v>
      </c>
      <c r="AK153" s="31" t="s">
        <v>396</v>
      </c>
      <c r="AL153" s="31" t="s">
        <v>602</v>
      </c>
      <c r="AM153" s="31" t="s">
        <v>625</v>
      </c>
      <c r="AN153" s="31" t="s">
        <v>323</v>
      </c>
      <c r="AO153" s="31" t="s">
        <v>324</v>
      </c>
      <c r="AP153" s="31" t="s">
        <v>134</v>
      </c>
      <c r="AQ153" s="31" t="s">
        <v>135</v>
      </c>
      <c r="AR153" s="31">
        <v>48.5922261657363</v>
      </c>
      <c r="AS153" s="31">
        <v>-122.420620166804</v>
      </c>
      <c r="AT153" s="35" t="b">
        <v>0</v>
      </c>
      <c r="AU153" s="36">
        <v>-104.0</v>
      </c>
      <c r="AV153" s="36"/>
      <c r="AW153" s="31">
        <v>48.5923692508022</v>
      </c>
      <c r="AX153" s="34">
        <v>-122.420854499324</v>
      </c>
      <c r="AY153" s="39">
        <f t="shared" si="3"/>
        <v>1.254788292</v>
      </c>
      <c r="AZ153" s="40">
        <f t="shared" si="4"/>
        <v>76.95739473</v>
      </c>
      <c r="BA153" s="41" t="b">
        <v>1</v>
      </c>
      <c r="BB153" s="59">
        <f t="shared" si="11"/>
        <v>110.8428016</v>
      </c>
      <c r="BC153" s="42">
        <f t="shared" si="5"/>
        <v>1219</v>
      </c>
      <c r="BD153" s="43">
        <f t="shared" si="6"/>
        <v>304.75</v>
      </c>
      <c r="BE153" s="31" t="s">
        <v>626</v>
      </c>
      <c r="BF153" s="31" t="s">
        <v>627</v>
      </c>
      <c r="BG153" s="31" t="s">
        <v>142</v>
      </c>
      <c r="BH153" s="31" t="s">
        <v>327</v>
      </c>
      <c r="BI153" s="31" t="s">
        <v>141</v>
      </c>
      <c r="BJ153" s="44">
        <v>1.255</v>
      </c>
      <c r="BK153" s="31" t="s">
        <v>142</v>
      </c>
      <c r="BL153" s="31" t="s">
        <v>141</v>
      </c>
      <c r="BM153" s="31" t="s">
        <v>141</v>
      </c>
      <c r="BN153" s="31" t="s">
        <v>141</v>
      </c>
      <c r="BO153" s="31" t="s">
        <v>141</v>
      </c>
      <c r="BP153" s="31" t="s">
        <v>141</v>
      </c>
      <c r="BQ153" s="31" t="s">
        <v>141</v>
      </c>
      <c r="BR153" s="31" t="s">
        <v>141</v>
      </c>
      <c r="BS153" s="31" t="s">
        <v>141</v>
      </c>
      <c r="BT153" s="31" t="s">
        <v>141</v>
      </c>
      <c r="BU153" s="44">
        <v>0.0</v>
      </c>
      <c r="BV153" s="45">
        <v>1115.0</v>
      </c>
      <c r="BW153" s="36">
        <f t="shared" si="7"/>
        <v>0</v>
      </c>
      <c r="BX153" s="31" t="s">
        <v>141</v>
      </c>
      <c r="BY153" s="31" t="s">
        <v>141</v>
      </c>
      <c r="BZ153" s="32" t="s">
        <v>236</v>
      </c>
      <c r="CA153" s="49" t="s">
        <v>237</v>
      </c>
      <c r="CB153" s="32" t="s">
        <v>238</v>
      </c>
      <c r="CC153" s="32" t="s">
        <v>239</v>
      </c>
      <c r="CD153" s="31" t="s">
        <v>145</v>
      </c>
      <c r="CE153" s="31" t="s">
        <v>287</v>
      </c>
      <c r="CF153" s="31" t="s">
        <v>423</v>
      </c>
      <c r="CG153" s="31" t="s">
        <v>288</v>
      </c>
      <c r="CH153" s="31" t="s">
        <v>332</v>
      </c>
      <c r="CI153" s="31" t="s">
        <v>142</v>
      </c>
      <c r="CJ153" s="31" t="s">
        <v>142</v>
      </c>
      <c r="CK153" s="31" t="s">
        <v>588</v>
      </c>
      <c r="CL153" s="31" t="s">
        <v>588</v>
      </c>
      <c r="CM153" s="31" t="s">
        <v>606</v>
      </c>
      <c r="CN153" s="31" t="s">
        <v>151</v>
      </c>
      <c r="CO153" s="31" t="s">
        <v>151</v>
      </c>
      <c r="CP153" s="31" t="s">
        <v>142</v>
      </c>
      <c r="CQ153" s="31" t="s">
        <v>142</v>
      </c>
      <c r="CR153" s="56" t="s">
        <v>141</v>
      </c>
      <c r="CS153" s="31" t="s">
        <v>141</v>
      </c>
      <c r="CT153" s="31" t="s">
        <v>607</v>
      </c>
      <c r="CU153" s="31" t="s">
        <v>590</v>
      </c>
      <c r="CV153" s="31" t="s">
        <v>608</v>
      </c>
      <c r="CW153" s="31" t="s">
        <v>628</v>
      </c>
      <c r="CX153" s="31" t="s">
        <v>609</v>
      </c>
      <c r="CY153" s="31" t="s">
        <v>629</v>
      </c>
      <c r="CZ153" s="31" t="s">
        <v>142</v>
      </c>
      <c r="DA153" s="31" t="s">
        <v>142</v>
      </c>
      <c r="DB153" s="31" t="s">
        <v>611</v>
      </c>
      <c r="DC153" s="31" t="s">
        <v>426</v>
      </c>
      <c r="DD153" s="31" t="s">
        <v>144</v>
      </c>
      <c r="DE153" s="31" t="s">
        <v>142</v>
      </c>
      <c r="DF153" s="31" t="s">
        <v>144</v>
      </c>
      <c r="DG153" s="31" t="s">
        <v>346</v>
      </c>
      <c r="DH153" s="31" t="s">
        <v>630</v>
      </c>
      <c r="DI153" s="31" t="s">
        <v>160</v>
      </c>
      <c r="DJ153" s="31" t="s">
        <v>631</v>
      </c>
      <c r="DK153" s="31" t="s">
        <v>632</v>
      </c>
      <c r="DL153" s="31" t="s">
        <v>538</v>
      </c>
      <c r="DM153" s="49" t="s">
        <v>633</v>
      </c>
      <c r="DN153" s="31" t="s">
        <v>634</v>
      </c>
      <c r="DO153" s="31" t="s">
        <v>635</v>
      </c>
      <c r="DP153" s="31" t="s">
        <v>636</v>
      </c>
      <c r="DQ153" s="31" t="s">
        <v>637</v>
      </c>
    </row>
    <row r="154">
      <c r="A154" s="27">
        <v>152.0</v>
      </c>
      <c r="B154" s="28">
        <v>44446.0</v>
      </c>
      <c r="C154" s="29">
        <v>0.6236111111111111</v>
      </c>
      <c r="D154" s="29">
        <v>0.6256944444444444</v>
      </c>
      <c r="E154" s="30">
        <f t="shared" si="1"/>
        <v>0.002083333333</v>
      </c>
      <c r="F154" s="31" t="b">
        <f t="shared" si="2"/>
        <v>1</v>
      </c>
      <c r="G154" s="31" t="s">
        <v>122</v>
      </c>
      <c r="H154" s="32" t="s">
        <v>195</v>
      </c>
      <c r="I154" s="31" t="s">
        <v>142</v>
      </c>
      <c r="J154" s="31" t="s">
        <v>142</v>
      </c>
      <c r="K154" s="31" t="s">
        <v>321</v>
      </c>
      <c r="L154" s="31" t="s">
        <v>282</v>
      </c>
      <c r="M154" s="31" t="s">
        <v>143</v>
      </c>
      <c r="N154" s="33">
        <v>8.0</v>
      </c>
      <c r="O154" s="31" t="s">
        <v>143</v>
      </c>
      <c r="P154" s="31" t="s">
        <v>638</v>
      </c>
      <c r="Q154" s="31" t="s">
        <v>270</v>
      </c>
      <c r="R154" s="31" t="s">
        <v>198</v>
      </c>
      <c r="S154" s="31" t="s">
        <v>198</v>
      </c>
      <c r="T154" s="31" t="s">
        <v>323</v>
      </c>
      <c r="U154" s="31" t="s">
        <v>324</v>
      </c>
      <c r="V154" s="31" t="s">
        <v>134</v>
      </c>
      <c r="W154" s="31" t="s">
        <v>135</v>
      </c>
      <c r="X154" s="51">
        <v>48.609856</v>
      </c>
      <c r="Y154" s="58">
        <v>-122.427205</v>
      </c>
      <c r="Z154" s="35" t="b">
        <v>0</v>
      </c>
      <c r="AA154" s="36" t="s">
        <v>141</v>
      </c>
      <c r="AB154" s="36"/>
      <c r="AC154" s="32" t="s">
        <v>599</v>
      </c>
      <c r="AD154" s="31" t="s">
        <v>639</v>
      </c>
      <c r="AE154" s="31" t="s">
        <v>363</v>
      </c>
      <c r="AF154" s="31" t="s">
        <v>173</v>
      </c>
      <c r="AG154" s="31" t="s">
        <v>640</v>
      </c>
      <c r="AH154" s="31" t="s">
        <v>329</v>
      </c>
      <c r="AI154" s="31" t="s">
        <v>396</v>
      </c>
      <c r="AJ154" s="38">
        <v>10.0</v>
      </c>
      <c r="AK154" s="31" t="s">
        <v>396</v>
      </c>
      <c r="AL154" s="31" t="s">
        <v>602</v>
      </c>
      <c r="AM154" s="31" t="s">
        <v>641</v>
      </c>
      <c r="AN154" s="31" t="s">
        <v>323</v>
      </c>
      <c r="AO154" s="31" t="s">
        <v>324</v>
      </c>
      <c r="AP154" s="31" t="s">
        <v>134</v>
      </c>
      <c r="AQ154" s="31" t="s">
        <v>135</v>
      </c>
      <c r="AR154" s="31">
        <v>48.5923362623785</v>
      </c>
      <c r="AS154" s="61">
        <v>-122.420988002067</v>
      </c>
      <c r="AT154" s="35" t="b">
        <v>0</v>
      </c>
      <c r="AU154" s="36" t="s">
        <v>141</v>
      </c>
      <c r="AV154" s="36"/>
      <c r="AW154" s="31">
        <v>48.5923345912178</v>
      </c>
      <c r="AX154" s="34">
        <v>-122.420845582601</v>
      </c>
      <c r="AY154" s="39">
        <f t="shared" si="3"/>
        <v>1.243456828</v>
      </c>
      <c r="AZ154" s="40">
        <f t="shared" si="4"/>
        <v>34.37238677</v>
      </c>
      <c r="BA154" s="41" t="b">
        <v>1</v>
      </c>
      <c r="BB154" s="59">
        <f t="shared" si="11"/>
        <v>93.90044796</v>
      </c>
      <c r="BC154" s="50" t="str">
        <f t="shared" si="5"/>
        <v>N/A</v>
      </c>
      <c r="BD154" s="43" t="str">
        <f t="shared" si="6"/>
        <v>N/A</v>
      </c>
      <c r="BE154" s="31" t="s">
        <v>642</v>
      </c>
      <c r="BF154" s="31" t="s">
        <v>643</v>
      </c>
      <c r="BG154" s="31" t="s">
        <v>142</v>
      </c>
      <c r="BH154" s="31" t="s">
        <v>327</v>
      </c>
      <c r="BI154" s="31" t="s">
        <v>141</v>
      </c>
      <c r="BJ154" s="44">
        <v>1.243</v>
      </c>
      <c r="BK154" s="31" t="s">
        <v>142</v>
      </c>
      <c r="BL154" s="31" t="s">
        <v>141</v>
      </c>
      <c r="BM154" s="31" t="s">
        <v>141</v>
      </c>
      <c r="BN154" s="31" t="s">
        <v>141</v>
      </c>
      <c r="BO154" s="31" t="s">
        <v>141</v>
      </c>
      <c r="BP154" s="31" t="s">
        <v>141</v>
      </c>
      <c r="BQ154" s="31" t="s">
        <v>141</v>
      </c>
      <c r="BR154" s="31" t="s">
        <v>141</v>
      </c>
      <c r="BS154" s="31" t="s">
        <v>141</v>
      </c>
      <c r="BT154" s="31" t="s">
        <v>141</v>
      </c>
      <c r="BU154" s="44">
        <v>0.0</v>
      </c>
      <c r="BV154" s="45"/>
      <c r="BW154" s="36" t="str">
        <f t="shared" si="7"/>
        <v/>
      </c>
      <c r="BX154" s="31" t="s">
        <v>141</v>
      </c>
      <c r="BY154" s="31" t="s">
        <v>141</v>
      </c>
      <c r="BZ154" s="32" t="s">
        <v>236</v>
      </c>
      <c r="CA154" s="49" t="s">
        <v>237</v>
      </c>
      <c r="CB154" s="32" t="s">
        <v>238</v>
      </c>
      <c r="CC154" s="32" t="s">
        <v>239</v>
      </c>
      <c r="CD154" s="31" t="s">
        <v>145</v>
      </c>
      <c r="CE154" s="31" t="s">
        <v>287</v>
      </c>
      <c r="CF154" s="31" t="s">
        <v>423</v>
      </c>
      <c r="CG154" s="31" t="s">
        <v>288</v>
      </c>
      <c r="CH154" s="31" t="s">
        <v>332</v>
      </c>
      <c r="CI154" s="31" t="s">
        <v>142</v>
      </c>
      <c r="CJ154" s="31" t="s">
        <v>142</v>
      </c>
      <c r="CK154" s="31" t="s">
        <v>588</v>
      </c>
      <c r="CL154" s="31" t="s">
        <v>588</v>
      </c>
      <c r="CM154" s="31" t="s">
        <v>606</v>
      </c>
      <c r="CN154" s="31" t="s">
        <v>151</v>
      </c>
      <c r="CO154" s="31" t="s">
        <v>151</v>
      </c>
      <c r="CP154" s="31" t="s">
        <v>142</v>
      </c>
      <c r="CQ154" s="31" t="s">
        <v>142</v>
      </c>
      <c r="CR154" s="56" t="s">
        <v>141</v>
      </c>
      <c r="CS154" s="31" t="s">
        <v>141</v>
      </c>
      <c r="CT154" s="31" t="s">
        <v>607</v>
      </c>
      <c r="CU154" s="31" t="s">
        <v>590</v>
      </c>
      <c r="CV154" s="31" t="s">
        <v>608</v>
      </c>
      <c r="CW154" s="31" t="s">
        <v>142</v>
      </c>
      <c r="CX154" s="31" t="s">
        <v>609</v>
      </c>
      <c r="CY154" s="31" t="s">
        <v>610</v>
      </c>
      <c r="CZ154" s="31" t="s">
        <v>142</v>
      </c>
      <c r="DA154" s="31" t="s">
        <v>142</v>
      </c>
      <c r="DB154" s="31" t="s">
        <v>142</v>
      </c>
      <c r="DC154" s="31" t="s">
        <v>426</v>
      </c>
      <c r="DD154" s="31" t="s">
        <v>144</v>
      </c>
      <c r="DE154" s="31" t="s">
        <v>142</v>
      </c>
      <c r="DF154" s="31" t="s">
        <v>144</v>
      </c>
      <c r="DG154" s="31" t="s">
        <v>346</v>
      </c>
      <c r="DH154" s="31" t="s">
        <v>160</v>
      </c>
      <c r="DI154" s="31" t="s">
        <v>160</v>
      </c>
      <c r="DJ154" s="31" t="s">
        <v>160</v>
      </c>
      <c r="DK154" s="31" t="s">
        <v>538</v>
      </c>
      <c r="DL154" s="31" t="s">
        <v>538</v>
      </c>
      <c r="DM154" s="31" t="s">
        <v>538</v>
      </c>
      <c r="DN154" s="31" t="s">
        <v>644</v>
      </c>
    </row>
    <row r="155">
      <c r="A155" s="27">
        <v>153.0</v>
      </c>
      <c r="B155" s="28">
        <v>44446.0</v>
      </c>
      <c r="C155" s="29">
        <v>0.8236111111111111</v>
      </c>
      <c r="D155" s="29">
        <v>0.8263888888888888</v>
      </c>
      <c r="E155" s="30">
        <f t="shared" si="1"/>
        <v>0.002777777778</v>
      </c>
      <c r="F155" s="31" t="b">
        <f t="shared" si="2"/>
        <v>1</v>
      </c>
      <c r="G155" s="31" t="s">
        <v>122</v>
      </c>
      <c r="H155" s="32" t="s">
        <v>195</v>
      </c>
      <c r="I155" s="31" t="s">
        <v>142</v>
      </c>
      <c r="J155" s="31" t="s">
        <v>142</v>
      </c>
      <c r="K155" s="31" t="s">
        <v>321</v>
      </c>
      <c r="L155" s="31" t="s">
        <v>282</v>
      </c>
      <c r="M155" s="31" t="s">
        <v>143</v>
      </c>
      <c r="N155" s="33">
        <v>0.0</v>
      </c>
      <c r="O155" s="31" t="s">
        <v>141</v>
      </c>
      <c r="P155" s="31" t="s">
        <v>503</v>
      </c>
      <c r="Q155" s="31" t="s">
        <v>504</v>
      </c>
      <c r="R155" s="31" t="s">
        <v>198</v>
      </c>
      <c r="S155" s="31" t="s">
        <v>198</v>
      </c>
      <c r="T155" s="31" t="s">
        <v>323</v>
      </c>
      <c r="U155" s="31" t="s">
        <v>324</v>
      </c>
      <c r="V155" s="31" t="s">
        <v>134</v>
      </c>
      <c r="W155" s="31" t="s">
        <v>135</v>
      </c>
      <c r="X155" s="51">
        <v>48.609856</v>
      </c>
      <c r="Y155" s="58">
        <v>-122.427205</v>
      </c>
      <c r="Z155" s="35" t="b">
        <v>0</v>
      </c>
      <c r="AA155" s="36" t="s">
        <v>141</v>
      </c>
      <c r="AB155" s="36"/>
      <c r="AC155" s="32" t="s">
        <v>645</v>
      </c>
      <c r="AD155" s="31" t="s">
        <v>646</v>
      </c>
      <c r="AE155" s="31" t="s">
        <v>647</v>
      </c>
      <c r="AF155" s="31" t="s">
        <v>648</v>
      </c>
      <c r="AG155" s="31" t="s">
        <v>649</v>
      </c>
      <c r="AH155" s="31" t="s">
        <v>329</v>
      </c>
      <c r="AI155" s="31" t="s">
        <v>650</v>
      </c>
      <c r="AJ155" s="38">
        <v>0.0</v>
      </c>
      <c r="AK155" s="31" t="s">
        <v>141</v>
      </c>
      <c r="AL155" s="31" t="s">
        <v>651</v>
      </c>
      <c r="AM155" s="31" t="s">
        <v>652</v>
      </c>
      <c r="AN155" s="31" t="s">
        <v>323</v>
      </c>
      <c r="AO155" s="31" t="s">
        <v>324</v>
      </c>
      <c r="AP155" s="31" t="s">
        <v>134</v>
      </c>
      <c r="AQ155" s="31" t="s">
        <v>135</v>
      </c>
      <c r="AR155" s="61">
        <v>48.593022</v>
      </c>
      <c r="AS155" s="62">
        <v>-122.420856</v>
      </c>
      <c r="AT155" s="35" t="b">
        <v>0</v>
      </c>
      <c r="AU155" s="36" t="s">
        <v>141</v>
      </c>
      <c r="AV155" s="36"/>
      <c r="AW155" s="31">
        <v>48.5923345912178</v>
      </c>
      <c r="AX155" s="34">
        <v>-122.420845582601</v>
      </c>
      <c r="AY155" s="39">
        <f t="shared" si="3"/>
        <v>1.198820943</v>
      </c>
      <c r="AZ155" s="40">
        <f t="shared" si="4"/>
        <v>250.8038776</v>
      </c>
      <c r="BA155" s="41" t="b">
        <v>1</v>
      </c>
      <c r="BB155" s="59">
        <f t="shared" si="11"/>
        <v>120.7112197</v>
      </c>
      <c r="BC155" s="50" t="str">
        <f t="shared" si="5"/>
        <v>N/A</v>
      </c>
      <c r="BD155" s="43" t="str">
        <f t="shared" si="6"/>
        <v>N/A</v>
      </c>
      <c r="BE155" s="31" t="s">
        <v>653</v>
      </c>
      <c r="BF155" s="31" t="s">
        <v>654</v>
      </c>
      <c r="BG155" s="31" t="s">
        <v>142</v>
      </c>
      <c r="BH155" s="31" t="s">
        <v>327</v>
      </c>
      <c r="BI155" s="31" t="s">
        <v>141</v>
      </c>
      <c r="BJ155" s="44">
        <v>1.199</v>
      </c>
      <c r="BK155" s="31" t="s">
        <v>142</v>
      </c>
      <c r="BL155" s="31" t="s">
        <v>141</v>
      </c>
      <c r="BM155" s="31" t="s">
        <v>141</v>
      </c>
      <c r="BN155" s="31" t="s">
        <v>141</v>
      </c>
      <c r="BO155" s="31" t="s">
        <v>141</v>
      </c>
      <c r="BP155" s="31" t="s">
        <v>141</v>
      </c>
      <c r="BQ155" s="31" t="s">
        <v>141</v>
      </c>
      <c r="BR155" s="31" t="s">
        <v>141</v>
      </c>
      <c r="BS155" s="31" t="s">
        <v>141</v>
      </c>
      <c r="BT155" s="31" t="s">
        <v>141</v>
      </c>
      <c r="BU155" s="44">
        <v>0.0</v>
      </c>
      <c r="BV155" s="45"/>
      <c r="BW155" s="36" t="str">
        <f t="shared" si="7"/>
        <v/>
      </c>
      <c r="BX155" s="31" t="s">
        <v>141</v>
      </c>
      <c r="BY155" s="31" t="s">
        <v>141</v>
      </c>
      <c r="BZ155" s="32" t="s">
        <v>236</v>
      </c>
      <c r="CA155" s="49" t="s">
        <v>237</v>
      </c>
      <c r="CB155" s="32" t="s">
        <v>238</v>
      </c>
      <c r="CC155" s="32" t="s">
        <v>239</v>
      </c>
      <c r="CD155" s="31" t="s">
        <v>145</v>
      </c>
      <c r="CE155" s="31" t="s">
        <v>287</v>
      </c>
      <c r="CF155" s="31" t="s">
        <v>423</v>
      </c>
      <c r="CG155" s="31" t="s">
        <v>288</v>
      </c>
      <c r="CH155" s="31" t="s">
        <v>332</v>
      </c>
      <c r="CI155" s="31" t="s">
        <v>142</v>
      </c>
      <c r="CJ155" s="31" t="s">
        <v>142</v>
      </c>
      <c r="CK155" s="31" t="s">
        <v>588</v>
      </c>
      <c r="CL155" s="31" t="s">
        <v>588</v>
      </c>
      <c r="CM155" s="31" t="s">
        <v>606</v>
      </c>
      <c r="CN155" s="31" t="s">
        <v>151</v>
      </c>
      <c r="CO155" s="31" t="s">
        <v>151</v>
      </c>
      <c r="CP155" s="31" t="s">
        <v>142</v>
      </c>
      <c r="CQ155" s="31" t="s">
        <v>142</v>
      </c>
      <c r="CR155" s="56" t="s">
        <v>141</v>
      </c>
      <c r="CS155" s="31" t="s">
        <v>141</v>
      </c>
      <c r="CT155" s="31" t="s">
        <v>607</v>
      </c>
      <c r="CU155" s="31" t="s">
        <v>590</v>
      </c>
      <c r="CV155" s="31" t="s">
        <v>608</v>
      </c>
      <c r="CW155" s="31" t="s">
        <v>142</v>
      </c>
      <c r="CX155" s="31" t="s">
        <v>609</v>
      </c>
      <c r="CY155" s="31" t="s">
        <v>610</v>
      </c>
      <c r="CZ155" s="31" t="s">
        <v>142</v>
      </c>
      <c r="DA155" s="31" t="s">
        <v>142</v>
      </c>
      <c r="DB155" s="31" t="s">
        <v>142</v>
      </c>
      <c r="DC155" s="31" t="s">
        <v>426</v>
      </c>
      <c r="DD155" s="31" t="s">
        <v>144</v>
      </c>
      <c r="DE155" s="31" t="s">
        <v>142</v>
      </c>
      <c r="DF155" s="31" t="s">
        <v>144</v>
      </c>
      <c r="DG155" s="31" t="s">
        <v>346</v>
      </c>
      <c r="DH155" s="31" t="s">
        <v>160</v>
      </c>
      <c r="DI155" s="31" t="s">
        <v>160</v>
      </c>
      <c r="DJ155" s="31" t="s">
        <v>160</v>
      </c>
      <c r="DK155" s="31" t="s">
        <v>538</v>
      </c>
      <c r="DL155" s="31" t="s">
        <v>538</v>
      </c>
      <c r="DM155" s="31" t="s">
        <v>538</v>
      </c>
      <c r="DN155" s="31" t="s">
        <v>644</v>
      </c>
    </row>
    <row r="156">
      <c r="A156" s="27">
        <v>154.0</v>
      </c>
      <c r="B156" s="28">
        <v>44467.0</v>
      </c>
      <c r="C156" s="29">
        <v>0.6708333333333333</v>
      </c>
      <c r="D156" s="29">
        <v>0.6743055555555556</v>
      </c>
      <c r="E156" s="30">
        <f t="shared" si="1"/>
        <v>0.003472222222</v>
      </c>
      <c r="F156" s="31" t="b">
        <f t="shared" si="2"/>
        <v>1</v>
      </c>
      <c r="G156" s="31" t="s">
        <v>122</v>
      </c>
      <c r="H156" s="32" t="s">
        <v>195</v>
      </c>
      <c r="I156" s="31" t="s">
        <v>142</v>
      </c>
      <c r="J156" s="31" t="s">
        <v>328</v>
      </c>
      <c r="K156" s="31" t="s">
        <v>321</v>
      </c>
      <c r="L156" s="31" t="s">
        <v>322</v>
      </c>
      <c r="M156" s="31" t="s">
        <v>273</v>
      </c>
      <c r="N156" s="33">
        <v>5.0</v>
      </c>
      <c r="O156" s="31" t="s">
        <v>273</v>
      </c>
      <c r="P156" s="31" t="s">
        <v>655</v>
      </c>
      <c r="Q156" s="31" t="s">
        <v>270</v>
      </c>
      <c r="R156" s="31" t="s">
        <v>198</v>
      </c>
      <c r="S156" s="31" t="s">
        <v>198</v>
      </c>
      <c r="T156" s="31" t="s">
        <v>323</v>
      </c>
      <c r="U156" s="31" t="s">
        <v>324</v>
      </c>
      <c r="V156" s="31" t="s">
        <v>134</v>
      </c>
      <c r="W156" s="31" t="s">
        <v>135</v>
      </c>
      <c r="X156" s="51">
        <v>48.609242</v>
      </c>
      <c r="Y156" s="51">
        <v>-122.425977</v>
      </c>
      <c r="Z156" s="35" t="b">
        <v>0</v>
      </c>
      <c r="AA156" s="36" t="s">
        <v>141</v>
      </c>
      <c r="AB156" s="36"/>
      <c r="AC156" s="32" t="s">
        <v>645</v>
      </c>
      <c r="AD156" s="31" t="s">
        <v>656</v>
      </c>
      <c r="AE156" s="31" t="s">
        <v>657</v>
      </c>
      <c r="AF156" s="31" t="s">
        <v>138</v>
      </c>
      <c r="AG156" s="31" t="s">
        <v>658</v>
      </c>
      <c r="AH156" s="31" t="s">
        <v>326</v>
      </c>
      <c r="AI156" s="31" t="s">
        <v>273</v>
      </c>
      <c r="AJ156" s="38">
        <v>2.0</v>
      </c>
      <c r="AK156" s="31" t="s">
        <v>273</v>
      </c>
      <c r="AL156" s="31" t="s">
        <v>659</v>
      </c>
      <c r="AM156" s="31" t="s">
        <v>660</v>
      </c>
      <c r="AN156" s="31" t="s">
        <v>323</v>
      </c>
      <c r="AO156" s="31" t="s">
        <v>324</v>
      </c>
      <c r="AP156" s="31" t="s">
        <v>134</v>
      </c>
      <c r="AQ156" s="31" t="s">
        <v>135</v>
      </c>
      <c r="AR156" s="31">
        <v>48.5929587</v>
      </c>
      <c r="AS156" s="31">
        <v>-122.4213316</v>
      </c>
      <c r="AT156" s="35" t="b">
        <v>0</v>
      </c>
      <c r="AU156" s="36" t="s">
        <v>141</v>
      </c>
      <c r="AV156" s="36"/>
      <c r="AW156" s="31">
        <v>48.5933335</v>
      </c>
      <c r="AX156" s="34">
        <v>-122.4211119</v>
      </c>
      <c r="AY156" s="39">
        <f t="shared" si="3"/>
        <v>1.144984698</v>
      </c>
      <c r="AZ156" s="40">
        <f t="shared" si="4"/>
        <v>146.6573296</v>
      </c>
      <c r="BA156" s="41" t="b">
        <v>1</v>
      </c>
      <c r="BB156" s="59">
        <f t="shared" si="11"/>
        <v>143.9445313</v>
      </c>
      <c r="BC156" s="50" t="str">
        <f t="shared" si="5"/>
        <v>N/A</v>
      </c>
      <c r="BD156" s="43" t="str">
        <f t="shared" si="6"/>
        <v>N/A</v>
      </c>
      <c r="BE156" s="31" t="s">
        <v>661</v>
      </c>
      <c r="BF156" s="31"/>
      <c r="BG156" s="31" t="s">
        <v>142</v>
      </c>
      <c r="BH156" s="31" t="s">
        <v>327</v>
      </c>
      <c r="BI156" s="31" t="s">
        <v>141</v>
      </c>
      <c r="BJ156" s="44">
        <v>1.145</v>
      </c>
      <c r="BK156" s="31" t="s">
        <v>142</v>
      </c>
      <c r="BL156" s="31" t="s">
        <v>141</v>
      </c>
      <c r="BM156" s="31" t="s">
        <v>141</v>
      </c>
      <c r="BN156" s="31" t="s">
        <v>141</v>
      </c>
      <c r="BO156" s="31" t="s">
        <v>141</v>
      </c>
      <c r="BP156" s="31" t="s">
        <v>141</v>
      </c>
      <c r="BQ156" s="31" t="s">
        <v>141</v>
      </c>
      <c r="BR156" s="31" t="s">
        <v>141</v>
      </c>
      <c r="BS156" s="31" t="s">
        <v>141</v>
      </c>
      <c r="BT156" s="31" t="s">
        <v>141</v>
      </c>
      <c r="BU156" s="44">
        <v>0.0</v>
      </c>
      <c r="BV156" s="45"/>
      <c r="BW156" s="36" t="str">
        <f t="shared" si="7"/>
        <v/>
      </c>
      <c r="BX156" s="31" t="s">
        <v>141</v>
      </c>
      <c r="BY156" s="31" t="s">
        <v>141</v>
      </c>
      <c r="BZ156" s="32" t="s">
        <v>236</v>
      </c>
      <c r="CA156" s="49" t="s">
        <v>237</v>
      </c>
      <c r="CB156" s="32" t="s">
        <v>238</v>
      </c>
      <c r="CC156" s="32" t="s">
        <v>239</v>
      </c>
      <c r="CD156" s="31" t="s">
        <v>145</v>
      </c>
      <c r="CE156" s="31" t="s">
        <v>287</v>
      </c>
      <c r="CF156" s="31" t="s">
        <v>423</v>
      </c>
      <c r="CG156" s="31" t="s">
        <v>288</v>
      </c>
      <c r="CH156" s="31" t="s">
        <v>332</v>
      </c>
      <c r="CI156" s="31" t="s">
        <v>142</v>
      </c>
      <c r="CJ156" s="31" t="s">
        <v>142</v>
      </c>
      <c r="CK156" s="31" t="s">
        <v>588</v>
      </c>
      <c r="CL156" s="31" t="s">
        <v>588</v>
      </c>
      <c r="CM156" s="31" t="s">
        <v>606</v>
      </c>
      <c r="CN156" s="31" t="s">
        <v>151</v>
      </c>
      <c r="CO156" s="31" t="s">
        <v>151</v>
      </c>
      <c r="CP156" s="31" t="s">
        <v>142</v>
      </c>
      <c r="CQ156" s="31" t="s">
        <v>142</v>
      </c>
      <c r="CR156" s="56" t="s">
        <v>141</v>
      </c>
      <c r="CS156" s="31" t="s">
        <v>141</v>
      </c>
      <c r="CT156" s="31" t="s">
        <v>607</v>
      </c>
      <c r="CU156" s="31" t="s">
        <v>590</v>
      </c>
      <c r="CV156" s="31" t="s">
        <v>608</v>
      </c>
      <c r="CW156" s="31" t="s">
        <v>142</v>
      </c>
      <c r="CX156" s="31" t="s">
        <v>609</v>
      </c>
      <c r="CY156" s="31" t="s">
        <v>610</v>
      </c>
      <c r="CZ156" s="31" t="s">
        <v>142</v>
      </c>
      <c r="DA156" s="31" t="s">
        <v>142</v>
      </c>
      <c r="DB156" s="31" t="s">
        <v>662</v>
      </c>
      <c r="DC156" s="31" t="s">
        <v>426</v>
      </c>
      <c r="DD156" s="31" t="s">
        <v>144</v>
      </c>
      <c r="DE156" s="31" t="s">
        <v>142</v>
      </c>
      <c r="DF156" s="31" t="s">
        <v>144</v>
      </c>
      <c r="DG156" s="31" t="s">
        <v>346</v>
      </c>
      <c r="DH156" s="31" t="s">
        <v>160</v>
      </c>
      <c r="DI156" s="31" t="s">
        <v>160</v>
      </c>
      <c r="DJ156" s="31" t="s">
        <v>160</v>
      </c>
      <c r="DK156" s="31" t="s">
        <v>538</v>
      </c>
      <c r="DL156" s="31" t="s">
        <v>538</v>
      </c>
      <c r="DM156" s="31" t="s">
        <v>538</v>
      </c>
      <c r="DN156" s="31" t="s">
        <v>644</v>
      </c>
    </row>
    <row r="157">
      <c r="A157" s="27">
        <v>155.0</v>
      </c>
      <c r="B157" s="28">
        <v>44475.0</v>
      </c>
      <c r="C157" s="29">
        <v>0.7730324074074074</v>
      </c>
      <c r="D157" s="29">
        <v>0.7747685185185185</v>
      </c>
      <c r="E157" s="30">
        <f t="shared" si="1"/>
        <v>0.001736111111</v>
      </c>
      <c r="F157" s="31" t="b">
        <f t="shared" si="2"/>
        <v>1</v>
      </c>
      <c r="G157" s="31" t="s">
        <v>122</v>
      </c>
      <c r="H157" s="32" t="s">
        <v>195</v>
      </c>
      <c r="I157" s="31" t="s">
        <v>142</v>
      </c>
      <c r="J157" s="31" t="s">
        <v>142</v>
      </c>
      <c r="K157" s="31" t="s">
        <v>321</v>
      </c>
      <c r="L157" s="31" t="s">
        <v>282</v>
      </c>
      <c r="M157" s="31" t="s">
        <v>143</v>
      </c>
      <c r="N157" s="33">
        <v>2.0</v>
      </c>
      <c r="O157" s="31" t="s">
        <v>179</v>
      </c>
      <c r="P157" s="31" t="s">
        <v>663</v>
      </c>
      <c r="Q157" s="31" t="s">
        <v>664</v>
      </c>
      <c r="R157" s="31" t="s">
        <v>198</v>
      </c>
      <c r="S157" s="31" t="s">
        <v>198</v>
      </c>
      <c r="T157" s="31" t="s">
        <v>323</v>
      </c>
      <c r="U157" s="31" t="s">
        <v>324</v>
      </c>
      <c r="V157" s="31" t="s">
        <v>134</v>
      </c>
      <c r="W157" s="31" t="s">
        <v>135</v>
      </c>
      <c r="X157" s="51">
        <v>48.609856</v>
      </c>
      <c r="Y157" s="58">
        <v>-122.427205</v>
      </c>
      <c r="Z157" s="35" t="b">
        <v>0</v>
      </c>
      <c r="AA157" s="36" t="s">
        <v>141</v>
      </c>
      <c r="AB157" s="36"/>
      <c r="AC157" s="32" t="s">
        <v>645</v>
      </c>
      <c r="AD157" s="31" t="s">
        <v>665</v>
      </c>
      <c r="AE157" s="31" t="s">
        <v>566</v>
      </c>
      <c r="AF157" s="31" t="s">
        <v>141</v>
      </c>
      <c r="AG157" s="31" t="s">
        <v>666</v>
      </c>
      <c r="AH157" s="31" t="s">
        <v>326</v>
      </c>
      <c r="AI157" s="31" t="s">
        <v>273</v>
      </c>
      <c r="AJ157" s="38">
        <v>0.0</v>
      </c>
      <c r="AK157" s="31" t="s">
        <v>141</v>
      </c>
      <c r="AL157" s="31" t="s">
        <v>667</v>
      </c>
      <c r="AM157" s="31" t="s">
        <v>668</v>
      </c>
      <c r="AN157" s="31" t="s">
        <v>323</v>
      </c>
      <c r="AO157" s="31" t="s">
        <v>324</v>
      </c>
      <c r="AP157" s="31" t="s">
        <v>134</v>
      </c>
      <c r="AQ157" s="31" t="s">
        <v>135</v>
      </c>
      <c r="AR157" s="31">
        <v>48.5925512</v>
      </c>
      <c r="AS157" s="31">
        <v>-122.4211052</v>
      </c>
      <c r="AT157" s="35" t="b">
        <v>0</v>
      </c>
      <c r="AU157" s="36" t="s">
        <v>141</v>
      </c>
      <c r="AV157" s="36"/>
      <c r="AW157" s="31">
        <v>48.5921992</v>
      </c>
      <c r="AX157" s="34">
        <v>-122.4208816</v>
      </c>
      <c r="AY157" s="39">
        <f t="shared" si="3"/>
        <v>1.227775691</v>
      </c>
      <c r="AZ157" s="63">
        <f t="shared" si="4"/>
        <v>139.2962208</v>
      </c>
      <c r="BA157" s="41" t="b">
        <v>1</v>
      </c>
      <c r="BB157" s="59">
        <f t="shared" si="11"/>
        <v>178.9191427</v>
      </c>
      <c r="BC157" s="50" t="str">
        <f t="shared" si="5"/>
        <v>N/A</v>
      </c>
      <c r="BD157" s="43" t="str">
        <f t="shared" si="6"/>
        <v>N/A</v>
      </c>
      <c r="BE157" s="31" t="s">
        <v>669</v>
      </c>
      <c r="BF157" s="31" t="s">
        <v>670</v>
      </c>
      <c r="BG157" s="31" t="s">
        <v>142</v>
      </c>
      <c r="BH157" s="31" t="s">
        <v>327</v>
      </c>
      <c r="BI157" s="31" t="s">
        <v>141</v>
      </c>
      <c r="BJ157" s="44">
        <v>1.228</v>
      </c>
      <c r="BK157" s="31" t="s">
        <v>142</v>
      </c>
      <c r="BL157" s="31" t="s">
        <v>141</v>
      </c>
      <c r="BM157" s="31" t="s">
        <v>141</v>
      </c>
      <c r="BN157" s="31" t="s">
        <v>141</v>
      </c>
      <c r="BO157" s="31" t="s">
        <v>141</v>
      </c>
      <c r="BP157" s="31" t="s">
        <v>141</v>
      </c>
      <c r="BQ157" s="31" t="s">
        <v>141</v>
      </c>
      <c r="BR157" s="31" t="s">
        <v>141</v>
      </c>
      <c r="BS157" s="31" t="s">
        <v>141</v>
      </c>
      <c r="BT157" s="31" t="s">
        <v>141</v>
      </c>
      <c r="BU157" s="44">
        <v>0.0</v>
      </c>
      <c r="BV157" s="45"/>
      <c r="BW157" s="36" t="str">
        <f t="shared" si="7"/>
        <v/>
      </c>
      <c r="BX157" s="31" t="s">
        <v>141</v>
      </c>
      <c r="BY157" s="31" t="s">
        <v>141</v>
      </c>
      <c r="BZ157" s="32" t="s">
        <v>236</v>
      </c>
      <c r="CA157" s="49" t="s">
        <v>237</v>
      </c>
      <c r="CB157" s="32" t="s">
        <v>238</v>
      </c>
      <c r="CC157" s="32" t="s">
        <v>239</v>
      </c>
      <c r="CD157" s="31" t="s">
        <v>145</v>
      </c>
      <c r="CE157" s="31" t="s">
        <v>287</v>
      </c>
      <c r="CF157" s="31" t="s">
        <v>423</v>
      </c>
      <c r="CG157" s="31" t="s">
        <v>288</v>
      </c>
      <c r="CH157" s="31" t="s">
        <v>332</v>
      </c>
      <c r="CI157" s="31" t="s">
        <v>142</v>
      </c>
      <c r="CJ157" s="31" t="s">
        <v>142</v>
      </c>
      <c r="CK157" s="31" t="s">
        <v>588</v>
      </c>
      <c r="CL157" s="31" t="s">
        <v>588</v>
      </c>
      <c r="CM157" s="31" t="s">
        <v>606</v>
      </c>
      <c r="CN157" s="31" t="s">
        <v>151</v>
      </c>
      <c r="CO157" s="31" t="s">
        <v>151</v>
      </c>
      <c r="CP157" s="31" t="s">
        <v>142</v>
      </c>
      <c r="CQ157" s="31" t="s">
        <v>142</v>
      </c>
      <c r="CR157" s="56" t="s">
        <v>141</v>
      </c>
      <c r="CS157" s="31" t="s">
        <v>141</v>
      </c>
      <c r="CT157" s="31" t="s">
        <v>607</v>
      </c>
      <c r="CU157" s="31" t="s">
        <v>590</v>
      </c>
      <c r="CV157" s="31" t="s">
        <v>608</v>
      </c>
      <c r="CW157" s="31" t="s">
        <v>142</v>
      </c>
      <c r="CX157" s="31" t="s">
        <v>609</v>
      </c>
      <c r="CY157" s="31" t="s">
        <v>610</v>
      </c>
      <c r="CZ157" s="31" t="s">
        <v>142</v>
      </c>
      <c r="DA157" s="31" t="s">
        <v>142</v>
      </c>
      <c r="DB157" s="31" t="s">
        <v>495</v>
      </c>
      <c r="DC157" s="31" t="s">
        <v>426</v>
      </c>
      <c r="DD157" s="31" t="s">
        <v>144</v>
      </c>
      <c r="DE157" s="31" t="s">
        <v>142</v>
      </c>
      <c r="DF157" s="31" t="s">
        <v>144</v>
      </c>
      <c r="DG157" s="31" t="s">
        <v>346</v>
      </c>
      <c r="DH157" s="31" t="s">
        <v>671</v>
      </c>
      <c r="DI157" s="31" t="s">
        <v>160</v>
      </c>
      <c r="DJ157" s="31" t="s">
        <v>160</v>
      </c>
      <c r="DK157" s="31" t="s">
        <v>538</v>
      </c>
      <c r="DL157" s="31" t="s">
        <v>538</v>
      </c>
      <c r="DM157" s="31" t="s">
        <v>672</v>
      </c>
      <c r="DN157" s="31" t="s">
        <v>673</v>
      </c>
      <c r="DP157" s="31" t="s">
        <v>674</v>
      </c>
    </row>
    <row r="158">
      <c r="A158" s="27">
        <v>156.0</v>
      </c>
      <c r="B158" s="28">
        <v>44476.0</v>
      </c>
      <c r="C158" s="29">
        <v>0.7424421296296296</v>
      </c>
      <c r="D158" s="29">
        <v>0.7447453703703704</v>
      </c>
      <c r="E158" s="30">
        <f t="shared" si="1"/>
        <v>0.002303240741</v>
      </c>
      <c r="F158" s="31" t="b">
        <f t="shared" si="2"/>
        <v>1</v>
      </c>
      <c r="G158" s="31" t="s">
        <v>122</v>
      </c>
      <c r="H158" s="32" t="s">
        <v>195</v>
      </c>
      <c r="I158" s="31" t="s">
        <v>142</v>
      </c>
      <c r="J158" s="31" t="s">
        <v>142</v>
      </c>
      <c r="K158" s="31" t="s">
        <v>321</v>
      </c>
      <c r="L158" s="31" t="s">
        <v>282</v>
      </c>
      <c r="M158" s="31" t="s">
        <v>143</v>
      </c>
      <c r="N158" s="33">
        <v>6.0</v>
      </c>
      <c r="O158" s="31" t="s">
        <v>143</v>
      </c>
      <c r="P158" s="31" t="s">
        <v>675</v>
      </c>
      <c r="Q158" s="31" t="s">
        <v>270</v>
      </c>
      <c r="R158" s="31" t="s">
        <v>198</v>
      </c>
      <c r="S158" s="31" t="s">
        <v>198</v>
      </c>
      <c r="T158" s="31" t="s">
        <v>323</v>
      </c>
      <c r="U158" s="31" t="s">
        <v>324</v>
      </c>
      <c r="V158" s="31" t="s">
        <v>134</v>
      </c>
      <c r="W158" s="31" t="s">
        <v>135</v>
      </c>
      <c r="X158" s="51">
        <v>48.609856</v>
      </c>
      <c r="Y158" s="58">
        <v>-122.427205</v>
      </c>
      <c r="Z158" s="35" t="b">
        <v>0</v>
      </c>
      <c r="AA158" s="36" t="s">
        <v>141</v>
      </c>
      <c r="AB158" s="36"/>
      <c r="AC158" s="32" t="s">
        <v>645</v>
      </c>
      <c r="AD158" s="31" t="s">
        <v>676</v>
      </c>
      <c r="AE158" s="31" t="s">
        <v>137</v>
      </c>
      <c r="AF158" s="31" t="s">
        <v>173</v>
      </c>
      <c r="AG158" s="31" t="s">
        <v>677</v>
      </c>
      <c r="AH158" s="31" t="s">
        <v>678</v>
      </c>
      <c r="AI158" s="31" t="s">
        <v>396</v>
      </c>
      <c r="AJ158" s="38">
        <v>7.0</v>
      </c>
      <c r="AK158" s="31" t="s">
        <v>396</v>
      </c>
      <c r="AL158" s="31" t="s">
        <v>679</v>
      </c>
      <c r="AM158" s="31" t="s">
        <v>680</v>
      </c>
      <c r="AN158" s="31" t="s">
        <v>323</v>
      </c>
      <c r="AO158" s="31" t="s">
        <v>324</v>
      </c>
      <c r="AP158" s="31" t="s">
        <v>134</v>
      </c>
      <c r="AQ158" s="31" t="s">
        <v>135</v>
      </c>
      <c r="AR158" s="31">
        <v>48.5921859</v>
      </c>
      <c r="AS158" s="31">
        <v>-122.420894</v>
      </c>
      <c r="AT158" s="35" t="b">
        <v>0</v>
      </c>
      <c r="AU158" s="36" t="s">
        <v>141</v>
      </c>
      <c r="AV158" s="36"/>
      <c r="AW158" s="50">
        <f>average(48.5921841, 48.5921824)</f>
        <v>48.59218325</v>
      </c>
      <c r="AX158" s="34">
        <f>average(-122.4209416, -122.4209363)</f>
        <v>-122.420939</v>
      </c>
      <c r="AY158" s="39">
        <f t="shared" si="3"/>
        <v>1.254554446</v>
      </c>
      <c r="AZ158" s="63">
        <f t="shared" si="4"/>
        <v>10.88867762</v>
      </c>
      <c r="BA158" s="41" t="b">
        <v>1</v>
      </c>
      <c r="BB158" s="59">
        <f t="shared" si="11"/>
        <v>98.94740936</v>
      </c>
      <c r="BC158" s="50" t="str">
        <f t="shared" si="5"/>
        <v>N/A</v>
      </c>
      <c r="BD158" s="43" t="str">
        <f t="shared" si="6"/>
        <v>N/A</v>
      </c>
      <c r="BE158" s="31" t="s">
        <v>681</v>
      </c>
      <c r="BF158" s="31" t="s">
        <v>682</v>
      </c>
      <c r="BG158" s="31" t="s">
        <v>142</v>
      </c>
      <c r="BH158" s="31" t="s">
        <v>327</v>
      </c>
      <c r="BI158" s="31" t="s">
        <v>141</v>
      </c>
      <c r="BJ158" s="44">
        <v>1.254</v>
      </c>
      <c r="BK158" s="31" t="s">
        <v>142</v>
      </c>
      <c r="BL158" s="31" t="s">
        <v>141</v>
      </c>
      <c r="BM158" s="31" t="s">
        <v>141</v>
      </c>
      <c r="BN158" s="31" t="s">
        <v>141</v>
      </c>
      <c r="BO158" s="31" t="s">
        <v>141</v>
      </c>
      <c r="BP158" s="31" t="s">
        <v>141</v>
      </c>
      <c r="BQ158" s="31" t="s">
        <v>141</v>
      </c>
      <c r="BR158" s="31" t="s">
        <v>141</v>
      </c>
      <c r="BS158" s="31" t="s">
        <v>141</v>
      </c>
      <c r="BT158" s="31" t="s">
        <v>141</v>
      </c>
      <c r="BU158" s="44">
        <v>0.0</v>
      </c>
      <c r="BV158" s="45"/>
      <c r="BW158" s="36" t="str">
        <f t="shared" si="7"/>
        <v/>
      </c>
      <c r="BX158" s="31" t="s">
        <v>141</v>
      </c>
      <c r="BY158" s="31" t="s">
        <v>141</v>
      </c>
      <c r="BZ158" s="32" t="s">
        <v>236</v>
      </c>
      <c r="CA158" s="49" t="s">
        <v>237</v>
      </c>
      <c r="CB158" s="32" t="s">
        <v>238</v>
      </c>
      <c r="CC158" s="32" t="s">
        <v>239</v>
      </c>
      <c r="CD158" s="31" t="s">
        <v>145</v>
      </c>
      <c r="CE158" s="31" t="s">
        <v>287</v>
      </c>
      <c r="CF158" s="31" t="s">
        <v>423</v>
      </c>
      <c r="CG158" s="31" t="s">
        <v>288</v>
      </c>
      <c r="CH158" s="31" t="s">
        <v>332</v>
      </c>
      <c r="CI158" s="31" t="s">
        <v>142</v>
      </c>
      <c r="CJ158" s="31" t="s">
        <v>142</v>
      </c>
      <c r="CK158" s="31" t="s">
        <v>588</v>
      </c>
      <c r="CL158" s="31" t="s">
        <v>588</v>
      </c>
      <c r="CM158" s="31" t="s">
        <v>606</v>
      </c>
      <c r="CN158" s="31" t="s">
        <v>151</v>
      </c>
      <c r="CO158" s="31" t="s">
        <v>151</v>
      </c>
      <c r="CP158" s="31" t="s">
        <v>142</v>
      </c>
      <c r="CQ158" s="31" t="s">
        <v>142</v>
      </c>
      <c r="CR158" s="56" t="s">
        <v>141</v>
      </c>
      <c r="CS158" s="31" t="s">
        <v>141</v>
      </c>
      <c r="CT158" s="31" t="s">
        <v>142</v>
      </c>
      <c r="CU158" s="31" t="s">
        <v>590</v>
      </c>
      <c r="CV158" s="31" t="s">
        <v>608</v>
      </c>
      <c r="CW158" s="31" t="s">
        <v>142</v>
      </c>
      <c r="CX158" s="31" t="s">
        <v>609</v>
      </c>
      <c r="CY158" s="31" t="s">
        <v>629</v>
      </c>
      <c r="CZ158" s="31" t="s">
        <v>142</v>
      </c>
      <c r="DA158" s="31" t="s">
        <v>142</v>
      </c>
      <c r="DB158" s="31" t="s">
        <v>142</v>
      </c>
      <c r="DC158" s="31" t="s">
        <v>426</v>
      </c>
      <c r="DD158" s="31" t="s">
        <v>144</v>
      </c>
      <c r="DE158" s="31" t="s">
        <v>142</v>
      </c>
      <c r="DF158" s="31" t="s">
        <v>144</v>
      </c>
      <c r="DG158" s="31" t="s">
        <v>346</v>
      </c>
      <c r="DH158" s="31" t="s">
        <v>630</v>
      </c>
      <c r="DI158" s="31" t="s">
        <v>160</v>
      </c>
      <c r="DJ158" s="31" t="s">
        <v>160</v>
      </c>
      <c r="DK158" s="31" t="s">
        <v>683</v>
      </c>
      <c r="DL158" s="31" t="s">
        <v>538</v>
      </c>
      <c r="DM158" s="31" t="s">
        <v>538</v>
      </c>
      <c r="DN158" s="31" t="s">
        <v>684</v>
      </c>
    </row>
    <row r="159">
      <c r="A159" s="27">
        <v>157.0</v>
      </c>
      <c r="B159" s="28">
        <v>44482.0</v>
      </c>
      <c r="C159" s="29">
        <v>0.6766203703703704</v>
      </c>
      <c r="D159" s="29">
        <v>0.6797800925925926</v>
      </c>
      <c r="E159" s="30">
        <f t="shared" si="1"/>
        <v>0.003159722222</v>
      </c>
      <c r="F159" s="31" t="b">
        <v>1</v>
      </c>
      <c r="G159" s="31" t="s">
        <v>122</v>
      </c>
      <c r="H159" s="32" t="s">
        <v>195</v>
      </c>
      <c r="I159" s="31" t="s">
        <v>142</v>
      </c>
      <c r="J159" s="31" t="s">
        <v>447</v>
      </c>
      <c r="K159" s="31" t="s">
        <v>321</v>
      </c>
      <c r="L159" s="31" t="s">
        <v>322</v>
      </c>
      <c r="M159" s="31" t="s">
        <v>273</v>
      </c>
      <c r="N159" s="33">
        <v>6.0</v>
      </c>
      <c r="O159" s="31" t="s">
        <v>273</v>
      </c>
      <c r="P159" s="31" t="s">
        <v>685</v>
      </c>
      <c r="Q159" s="31" t="s">
        <v>686</v>
      </c>
      <c r="R159" s="31" t="s">
        <v>198</v>
      </c>
      <c r="S159" s="31" t="s">
        <v>198</v>
      </c>
      <c r="T159" s="31" t="s">
        <v>323</v>
      </c>
      <c r="U159" s="31" t="s">
        <v>324</v>
      </c>
      <c r="V159" s="31" t="s">
        <v>134</v>
      </c>
      <c r="W159" s="31" t="s">
        <v>135</v>
      </c>
      <c r="X159" s="31">
        <v>48.6091313</v>
      </c>
      <c r="Y159" s="31">
        <v>-122.4259087</v>
      </c>
      <c r="Z159" s="35" t="b">
        <v>0</v>
      </c>
      <c r="AA159" s="36" t="s">
        <v>141</v>
      </c>
      <c r="AB159" s="36"/>
      <c r="AC159" s="32" t="s">
        <v>645</v>
      </c>
      <c r="AD159" s="31" t="s">
        <v>687</v>
      </c>
      <c r="AE159" s="31" t="s">
        <v>137</v>
      </c>
      <c r="AF159" s="31" t="s">
        <v>138</v>
      </c>
      <c r="AG159" s="31" t="s">
        <v>688</v>
      </c>
      <c r="AH159" s="31" t="s">
        <v>329</v>
      </c>
      <c r="AI159" s="31" t="s">
        <v>327</v>
      </c>
      <c r="AJ159" s="38">
        <v>5.0</v>
      </c>
      <c r="AK159" s="31" t="s">
        <v>327</v>
      </c>
      <c r="AL159" s="31" t="s">
        <v>679</v>
      </c>
      <c r="AM159" s="31" t="s">
        <v>689</v>
      </c>
      <c r="AN159" s="31" t="s">
        <v>323</v>
      </c>
      <c r="AO159" s="31" t="s">
        <v>324</v>
      </c>
      <c r="AP159" s="31" t="s">
        <v>134</v>
      </c>
      <c r="AQ159" s="31" t="s">
        <v>135</v>
      </c>
      <c r="AR159" s="51">
        <v>48.592275</v>
      </c>
      <c r="AS159" s="31">
        <v>-122.420153</v>
      </c>
      <c r="AT159" s="35" t="b">
        <v>0</v>
      </c>
      <c r="AU159" s="36" t="s">
        <v>141</v>
      </c>
      <c r="AV159" s="36"/>
      <c r="AW159" s="50">
        <f>average(48.5933326, 48.5933211)</f>
        <v>48.59332685</v>
      </c>
      <c r="AX159" s="34">
        <f>average(-122.4206825, -122.4207063)</f>
        <v>-122.4206944</v>
      </c>
      <c r="AY159" s="39">
        <f t="shared" si="3"/>
        <v>1.194054377</v>
      </c>
      <c r="AZ159" s="63">
        <f t="shared" si="4"/>
        <v>405.3798334</v>
      </c>
      <c r="BA159" s="64" t="b">
        <v>0</v>
      </c>
      <c r="BB159" s="50" t="str">
        <f t="shared" si="11"/>
        <v>N/A</v>
      </c>
      <c r="BC159" s="50" t="str">
        <f t="shared" si="5"/>
        <v>N/A</v>
      </c>
      <c r="BD159" s="43" t="str">
        <f t="shared" si="6"/>
        <v>N/A</v>
      </c>
      <c r="BE159" s="31" t="s">
        <v>690</v>
      </c>
      <c r="BF159" s="31" t="s">
        <v>691</v>
      </c>
      <c r="BG159" s="31" t="s">
        <v>142</v>
      </c>
      <c r="BH159" s="31" t="s">
        <v>327</v>
      </c>
      <c r="BI159" s="31" t="s">
        <v>141</v>
      </c>
      <c r="BJ159" s="44">
        <v>1.194</v>
      </c>
      <c r="BK159" s="31" t="s">
        <v>142</v>
      </c>
      <c r="BL159" s="31" t="s">
        <v>141</v>
      </c>
      <c r="BM159" s="31" t="s">
        <v>141</v>
      </c>
      <c r="BN159" s="31" t="s">
        <v>141</v>
      </c>
      <c r="BO159" s="31" t="s">
        <v>141</v>
      </c>
      <c r="BP159" s="31" t="s">
        <v>141</v>
      </c>
      <c r="BQ159" s="31" t="s">
        <v>141</v>
      </c>
      <c r="BR159" s="31" t="s">
        <v>141</v>
      </c>
      <c r="BS159" s="31" t="s">
        <v>141</v>
      </c>
      <c r="BT159" s="31" t="s">
        <v>141</v>
      </c>
      <c r="BU159" s="44">
        <v>0.0</v>
      </c>
      <c r="BV159" s="45"/>
      <c r="BW159" s="36" t="str">
        <f t="shared" si="7"/>
        <v/>
      </c>
      <c r="BX159" s="31" t="s">
        <v>141</v>
      </c>
      <c r="BY159" s="31" t="s">
        <v>141</v>
      </c>
      <c r="BZ159" s="32" t="s">
        <v>236</v>
      </c>
      <c r="CA159" s="49" t="s">
        <v>237</v>
      </c>
      <c r="CB159" s="32" t="s">
        <v>238</v>
      </c>
      <c r="CC159" s="32" t="s">
        <v>239</v>
      </c>
      <c r="CD159" s="31" t="s">
        <v>145</v>
      </c>
      <c r="CE159" s="31" t="s">
        <v>287</v>
      </c>
      <c r="CF159" s="31" t="s">
        <v>423</v>
      </c>
      <c r="CG159" s="31" t="s">
        <v>288</v>
      </c>
      <c r="CH159" s="31" t="s">
        <v>332</v>
      </c>
      <c r="CI159" s="31" t="s">
        <v>142</v>
      </c>
      <c r="CJ159" s="31" t="s">
        <v>142</v>
      </c>
      <c r="CK159" s="31" t="s">
        <v>588</v>
      </c>
      <c r="CL159" s="31" t="s">
        <v>588</v>
      </c>
      <c r="CM159" s="31" t="s">
        <v>606</v>
      </c>
      <c r="CN159" s="31" t="s">
        <v>151</v>
      </c>
      <c r="CO159" s="31" t="s">
        <v>151</v>
      </c>
      <c r="CP159" s="31" t="s">
        <v>142</v>
      </c>
      <c r="CQ159" s="31" t="s">
        <v>142</v>
      </c>
      <c r="CR159" s="56" t="s">
        <v>141</v>
      </c>
      <c r="CS159" s="31" t="s">
        <v>141</v>
      </c>
      <c r="CT159" s="31" t="s">
        <v>142</v>
      </c>
      <c r="CU159" s="31" t="s">
        <v>590</v>
      </c>
      <c r="CV159" s="31" t="s">
        <v>608</v>
      </c>
      <c r="CW159" s="31" t="s">
        <v>142</v>
      </c>
      <c r="CX159" s="31" t="s">
        <v>609</v>
      </c>
      <c r="CY159" s="31" t="s">
        <v>610</v>
      </c>
      <c r="CZ159" s="31" t="s">
        <v>692</v>
      </c>
      <c r="DA159" s="31" t="s">
        <v>693</v>
      </c>
      <c r="DB159" s="31" t="s">
        <v>447</v>
      </c>
      <c r="DC159" s="31" t="s">
        <v>694</v>
      </c>
      <c r="DD159" s="31" t="s">
        <v>144</v>
      </c>
      <c r="DE159" s="31" t="s">
        <v>142</v>
      </c>
      <c r="DF159" s="31" t="s">
        <v>144</v>
      </c>
      <c r="DG159" s="31" t="s">
        <v>346</v>
      </c>
      <c r="DH159" s="31" t="s">
        <v>695</v>
      </c>
      <c r="DI159" s="31" t="s">
        <v>160</v>
      </c>
      <c r="DJ159" s="31" t="s">
        <v>696</v>
      </c>
      <c r="DK159" s="31" t="s">
        <v>697</v>
      </c>
      <c r="DL159" s="31" t="s">
        <v>538</v>
      </c>
      <c r="DM159" s="31" t="s">
        <v>698</v>
      </c>
      <c r="DN159" s="31" t="s">
        <v>699</v>
      </c>
      <c r="DP159" s="31" t="s">
        <v>700</v>
      </c>
      <c r="DQ159" s="31" t="s">
        <v>701</v>
      </c>
    </row>
    <row r="160" ht="15.75" customHeight="1">
      <c r="A160" s="27">
        <v>158.0</v>
      </c>
      <c r="B160" s="28">
        <v>44488.0</v>
      </c>
      <c r="C160" s="29">
        <v>0.6803703703703704</v>
      </c>
      <c r="D160" s="29">
        <v>0.6816319444444444</v>
      </c>
      <c r="E160" s="30">
        <f t="shared" si="1"/>
        <v>0.001261574074</v>
      </c>
      <c r="F160" s="31" t="b">
        <v>1</v>
      </c>
      <c r="G160" s="31" t="s">
        <v>122</v>
      </c>
      <c r="H160" s="32" t="s">
        <v>195</v>
      </c>
      <c r="I160" s="31" t="s">
        <v>142</v>
      </c>
      <c r="J160" s="31" t="s">
        <v>702</v>
      </c>
      <c r="K160" s="31" t="s">
        <v>321</v>
      </c>
      <c r="L160" s="31" t="s">
        <v>322</v>
      </c>
      <c r="M160" s="31" t="s">
        <v>273</v>
      </c>
      <c r="N160" s="33">
        <v>2.0</v>
      </c>
      <c r="O160" s="31" t="s">
        <v>179</v>
      </c>
      <c r="P160" s="31" t="s">
        <v>703</v>
      </c>
      <c r="Q160" s="31" t="s">
        <v>704</v>
      </c>
      <c r="R160" s="31" t="s">
        <v>198</v>
      </c>
      <c r="S160" s="31" t="s">
        <v>198</v>
      </c>
      <c r="T160" s="31" t="s">
        <v>323</v>
      </c>
      <c r="U160" s="31" t="s">
        <v>324</v>
      </c>
      <c r="V160" s="31" t="s">
        <v>134</v>
      </c>
      <c r="W160" s="31" t="s">
        <v>135</v>
      </c>
      <c r="X160" s="31">
        <v>48.6091313</v>
      </c>
      <c r="Y160" s="31">
        <v>-122.4259087</v>
      </c>
      <c r="Z160" s="35" t="b">
        <v>0</v>
      </c>
      <c r="AA160" s="36" t="s">
        <v>141</v>
      </c>
      <c r="AB160" s="36"/>
      <c r="AC160" s="32" t="s">
        <v>705</v>
      </c>
      <c r="AD160" s="31" t="s">
        <v>706</v>
      </c>
      <c r="AE160" s="31" t="s">
        <v>566</v>
      </c>
      <c r="AF160" s="31" t="s">
        <v>141</v>
      </c>
      <c r="AG160" s="31" t="s">
        <v>707</v>
      </c>
      <c r="AH160" s="31" t="s">
        <v>353</v>
      </c>
      <c r="AI160" s="31" t="s">
        <v>708</v>
      </c>
      <c r="AJ160" s="38">
        <v>6.0</v>
      </c>
      <c r="AK160" s="31" t="s">
        <v>708</v>
      </c>
      <c r="AL160" s="31" t="s">
        <v>136</v>
      </c>
      <c r="AM160" s="31" t="s">
        <v>709</v>
      </c>
      <c r="AN160" s="31" t="s">
        <v>323</v>
      </c>
      <c r="AO160" s="31" t="s">
        <v>324</v>
      </c>
      <c r="AP160" s="31" t="s">
        <v>134</v>
      </c>
      <c r="AQ160" s="31" t="s">
        <v>135</v>
      </c>
      <c r="AR160" s="65">
        <v>48.597086</v>
      </c>
      <c r="AS160" s="61">
        <v>-122.423376</v>
      </c>
      <c r="AT160" s="35" t="b">
        <v>0</v>
      </c>
      <c r="AU160" s="36" t="s">
        <v>141</v>
      </c>
      <c r="AV160" s="36"/>
      <c r="AW160" s="31">
        <v>48.5922094</v>
      </c>
      <c r="AX160" s="34">
        <v>-122.4203468</v>
      </c>
      <c r="AY160" s="39">
        <f t="shared" si="3"/>
        <v>0.8403079221</v>
      </c>
      <c r="AZ160" s="63">
        <f t="shared" si="4"/>
        <v>1923.449091</v>
      </c>
      <c r="BA160" s="64" t="b">
        <v>0</v>
      </c>
      <c r="BB160" s="50" t="str">
        <f t="shared" si="11"/>
        <v>N/A</v>
      </c>
      <c r="BC160" s="50" t="str">
        <f t="shared" si="5"/>
        <v>N/A</v>
      </c>
      <c r="BD160" s="43" t="str">
        <f t="shared" si="6"/>
        <v>N/A</v>
      </c>
      <c r="BE160" s="31" t="s">
        <v>710</v>
      </c>
      <c r="BF160" s="31" t="s">
        <v>711</v>
      </c>
      <c r="BG160" s="31" t="s">
        <v>142</v>
      </c>
      <c r="BH160" s="31" t="s">
        <v>327</v>
      </c>
      <c r="BI160" s="31" t="s">
        <v>141</v>
      </c>
      <c r="BJ160" s="44">
        <v>0.84</v>
      </c>
      <c r="BK160" s="31" t="s">
        <v>142</v>
      </c>
      <c r="BL160" s="31" t="s">
        <v>141</v>
      </c>
      <c r="BM160" s="31" t="s">
        <v>141</v>
      </c>
      <c r="BN160" s="31" t="s">
        <v>141</v>
      </c>
      <c r="BO160" s="31" t="s">
        <v>141</v>
      </c>
      <c r="BP160" s="31" t="s">
        <v>141</v>
      </c>
      <c r="BQ160" s="31" t="s">
        <v>141</v>
      </c>
      <c r="BR160" s="31" t="s">
        <v>141</v>
      </c>
      <c r="BS160" s="31" t="s">
        <v>141</v>
      </c>
      <c r="BT160" s="31" t="s">
        <v>141</v>
      </c>
      <c r="BU160" s="44">
        <v>0.0</v>
      </c>
      <c r="BV160" s="45"/>
      <c r="BW160" s="36" t="str">
        <f t="shared" si="7"/>
        <v/>
      </c>
      <c r="BX160" s="31" t="s">
        <v>141</v>
      </c>
      <c r="BY160" s="31" t="s">
        <v>141</v>
      </c>
      <c r="BZ160" s="32" t="s">
        <v>236</v>
      </c>
      <c r="CA160" s="49" t="s">
        <v>237</v>
      </c>
      <c r="CB160" s="32" t="s">
        <v>238</v>
      </c>
      <c r="CC160" s="32" t="s">
        <v>239</v>
      </c>
      <c r="CD160" s="31" t="s">
        <v>145</v>
      </c>
      <c r="CE160" s="31" t="s">
        <v>287</v>
      </c>
      <c r="CF160" s="31" t="s">
        <v>423</v>
      </c>
      <c r="CG160" s="31" t="s">
        <v>288</v>
      </c>
      <c r="CH160" s="31" t="s">
        <v>332</v>
      </c>
      <c r="CI160" s="31" t="s">
        <v>142</v>
      </c>
      <c r="CJ160" s="31" t="s">
        <v>142</v>
      </c>
      <c r="CK160" s="31" t="s">
        <v>588</v>
      </c>
      <c r="CL160" s="31" t="s">
        <v>588</v>
      </c>
      <c r="CM160" s="31" t="s">
        <v>606</v>
      </c>
      <c r="CN160" s="31" t="s">
        <v>151</v>
      </c>
      <c r="CO160" s="31" t="s">
        <v>151</v>
      </c>
      <c r="CP160" s="31" t="s">
        <v>142</v>
      </c>
      <c r="CQ160" s="31" t="s">
        <v>142</v>
      </c>
      <c r="CR160" s="56" t="s">
        <v>141</v>
      </c>
      <c r="CS160" s="31" t="s">
        <v>141</v>
      </c>
      <c r="CT160" s="31" t="s">
        <v>142</v>
      </c>
      <c r="CU160" s="31" t="s">
        <v>590</v>
      </c>
      <c r="CV160" s="31" t="s">
        <v>608</v>
      </c>
      <c r="CW160" s="31" t="s">
        <v>142</v>
      </c>
      <c r="CX160" s="31" t="s">
        <v>609</v>
      </c>
      <c r="CY160" s="31" t="s">
        <v>712</v>
      </c>
      <c r="CZ160" s="31" t="s">
        <v>142</v>
      </c>
      <c r="DA160" s="31" t="s">
        <v>142</v>
      </c>
      <c r="DB160" s="31" t="s">
        <v>713</v>
      </c>
      <c r="DC160" s="31" t="s">
        <v>694</v>
      </c>
      <c r="DD160" s="31" t="s">
        <v>144</v>
      </c>
      <c r="DE160" s="31" t="s">
        <v>142</v>
      </c>
      <c r="DF160" s="31" t="s">
        <v>144</v>
      </c>
      <c r="DG160" s="31" t="s">
        <v>346</v>
      </c>
      <c r="DH160" s="31" t="s">
        <v>714</v>
      </c>
      <c r="DI160" s="31" t="s">
        <v>715</v>
      </c>
      <c r="DJ160" s="31" t="s">
        <v>716</v>
      </c>
      <c r="DK160" s="31" t="s">
        <v>538</v>
      </c>
      <c r="DL160" s="31" t="s">
        <v>538</v>
      </c>
      <c r="DM160" s="31" t="s">
        <v>538</v>
      </c>
      <c r="DN160" s="31" t="s">
        <v>717</v>
      </c>
      <c r="DO160" s="31" t="s">
        <v>718</v>
      </c>
      <c r="DP160" s="31" t="s">
        <v>719</v>
      </c>
      <c r="DQ160" s="31" t="s">
        <v>720</v>
      </c>
    </row>
    <row r="161" ht="15.75" customHeight="1">
      <c r="A161" s="27">
        <v>159.0</v>
      </c>
      <c r="B161" s="28">
        <v>44516.0</v>
      </c>
      <c r="C161" s="29">
        <v>0.6666666666666666</v>
      </c>
      <c r="D161" s="29">
        <v>0.66875</v>
      </c>
      <c r="E161" s="30">
        <f t="shared" si="1"/>
        <v>0.002083333333</v>
      </c>
      <c r="F161" s="31" t="b">
        <v>1</v>
      </c>
      <c r="G161" s="31" t="s">
        <v>122</v>
      </c>
      <c r="H161" s="32" t="s">
        <v>195</v>
      </c>
      <c r="I161" s="31" t="s">
        <v>142</v>
      </c>
      <c r="J161" s="31" t="s">
        <v>142</v>
      </c>
      <c r="K161" s="31" t="s">
        <v>321</v>
      </c>
      <c r="L161" s="31" t="s">
        <v>282</v>
      </c>
      <c r="M161" s="31" t="s">
        <v>143</v>
      </c>
      <c r="N161" s="33">
        <v>4.0</v>
      </c>
      <c r="O161" s="31" t="s">
        <v>143</v>
      </c>
      <c r="P161" s="31" t="s">
        <v>721</v>
      </c>
      <c r="Q161" s="31" t="s">
        <v>270</v>
      </c>
      <c r="R161" s="31" t="s">
        <v>198</v>
      </c>
      <c r="S161" s="31" t="s">
        <v>198</v>
      </c>
      <c r="T161" s="31" t="s">
        <v>323</v>
      </c>
      <c r="U161" s="31" t="s">
        <v>324</v>
      </c>
      <c r="V161" s="31" t="s">
        <v>134</v>
      </c>
      <c r="W161" s="31" t="s">
        <v>135</v>
      </c>
      <c r="X161" s="51">
        <v>48.609856</v>
      </c>
      <c r="Y161" s="58">
        <v>-122.427205</v>
      </c>
      <c r="Z161" s="35" t="b">
        <v>0</v>
      </c>
      <c r="AA161" s="36" t="s">
        <v>141</v>
      </c>
      <c r="AB161" s="36"/>
      <c r="AC161" s="32" t="s">
        <v>722</v>
      </c>
      <c r="AD161" s="31" t="s">
        <v>723</v>
      </c>
      <c r="AE161" s="31" t="s">
        <v>724</v>
      </c>
      <c r="AF161" s="31" t="s">
        <v>173</v>
      </c>
      <c r="AG161" s="31" t="s">
        <v>466</v>
      </c>
      <c r="AH161" s="31" t="s">
        <v>725</v>
      </c>
      <c r="AI161" s="31" t="s">
        <v>127</v>
      </c>
      <c r="AJ161" s="38">
        <v>3.0</v>
      </c>
      <c r="AK161" s="31" t="s">
        <v>127</v>
      </c>
      <c r="AL161" s="31" t="s">
        <v>726</v>
      </c>
      <c r="AM161" s="31" t="s">
        <v>727</v>
      </c>
      <c r="AN161" s="31" t="s">
        <v>323</v>
      </c>
      <c r="AO161" s="31" t="s">
        <v>324</v>
      </c>
      <c r="AP161" s="31" t="s">
        <v>134</v>
      </c>
      <c r="AQ161" s="31" t="s">
        <v>135</v>
      </c>
      <c r="AR161" s="51">
        <v>48.59322</v>
      </c>
      <c r="AS161" s="51">
        <v>-122.420813</v>
      </c>
      <c r="AT161" s="35" t="b">
        <v>0</v>
      </c>
      <c r="AU161" s="36" t="s">
        <v>141</v>
      </c>
      <c r="AV161" s="36"/>
      <c r="AW161" s="31" t="s">
        <v>141</v>
      </c>
      <c r="AX161" s="31" t="s">
        <v>141</v>
      </c>
      <c r="AY161" s="39">
        <f t="shared" si="3"/>
        <v>1.186033081</v>
      </c>
      <c r="AZ161" s="63" t="str">
        <f t="shared" si="4"/>
        <v>N/A</v>
      </c>
      <c r="BA161" s="64" t="s">
        <v>141</v>
      </c>
      <c r="BB161" s="31" t="s">
        <v>141</v>
      </c>
      <c r="BC161" s="50" t="str">
        <f t="shared" si="5"/>
        <v>N/A</v>
      </c>
      <c r="BD161" s="43" t="str">
        <f t="shared" si="6"/>
        <v>N/A</v>
      </c>
      <c r="BE161" s="31" t="s">
        <v>728</v>
      </c>
      <c r="BF161" s="31" t="s">
        <v>729</v>
      </c>
      <c r="BG161" s="31" t="s">
        <v>142</v>
      </c>
      <c r="BH161" s="31" t="s">
        <v>327</v>
      </c>
      <c r="BI161" s="31" t="s">
        <v>141</v>
      </c>
      <c r="BJ161" s="48">
        <v>1.1860330814210496</v>
      </c>
      <c r="BK161" s="31" t="s">
        <v>142</v>
      </c>
      <c r="BL161" s="31" t="s">
        <v>141</v>
      </c>
      <c r="BM161" s="31" t="s">
        <v>141</v>
      </c>
      <c r="BN161" s="31" t="s">
        <v>141</v>
      </c>
      <c r="BO161" s="31" t="s">
        <v>141</v>
      </c>
      <c r="BP161" s="31" t="s">
        <v>141</v>
      </c>
      <c r="BQ161" s="31" t="s">
        <v>141</v>
      </c>
      <c r="BR161" s="31" t="s">
        <v>141</v>
      </c>
      <c r="BS161" s="31" t="s">
        <v>141</v>
      </c>
      <c r="BT161" s="31" t="s">
        <v>141</v>
      </c>
      <c r="BU161" s="44">
        <v>0.0</v>
      </c>
      <c r="BV161" s="45"/>
      <c r="BW161" s="36"/>
      <c r="BX161" s="31" t="s">
        <v>141</v>
      </c>
      <c r="BY161" s="31" t="s">
        <v>141</v>
      </c>
      <c r="BZ161" s="32" t="s">
        <v>236</v>
      </c>
      <c r="CA161" s="49" t="s">
        <v>237</v>
      </c>
      <c r="CB161" s="32" t="s">
        <v>238</v>
      </c>
      <c r="CC161" s="32" t="s">
        <v>239</v>
      </c>
      <c r="CD161" s="31" t="s">
        <v>145</v>
      </c>
      <c r="CE161" s="31" t="s">
        <v>287</v>
      </c>
      <c r="CF161" s="31" t="s">
        <v>423</v>
      </c>
      <c r="CG161" s="31" t="s">
        <v>288</v>
      </c>
      <c r="CH161" s="31" t="s">
        <v>332</v>
      </c>
      <c r="CI161" s="31" t="s">
        <v>142</v>
      </c>
      <c r="CJ161" s="31" t="s">
        <v>142</v>
      </c>
      <c r="CK161" s="31" t="s">
        <v>588</v>
      </c>
      <c r="CL161" s="31" t="s">
        <v>588</v>
      </c>
      <c r="CM161" s="31" t="s">
        <v>606</v>
      </c>
      <c r="CN161" s="31" t="s">
        <v>151</v>
      </c>
      <c r="CO161" s="31" t="s">
        <v>151</v>
      </c>
      <c r="CP161" s="31" t="s">
        <v>142</v>
      </c>
      <c r="CQ161" s="31" t="s">
        <v>142</v>
      </c>
      <c r="CR161" s="56" t="s">
        <v>141</v>
      </c>
      <c r="CS161" s="31" t="s">
        <v>141</v>
      </c>
      <c r="CT161" s="31" t="s">
        <v>142</v>
      </c>
      <c r="CU161" s="31" t="s">
        <v>590</v>
      </c>
      <c r="CV161" s="31" t="s">
        <v>608</v>
      </c>
      <c r="CW161" s="31" t="s">
        <v>142</v>
      </c>
      <c r="CX161" s="31" t="s">
        <v>609</v>
      </c>
      <c r="CY161" s="31" t="s">
        <v>610</v>
      </c>
      <c r="CZ161" s="31" t="s">
        <v>142</v>
      </c>
      <c r="DA161" s="31" t="s">
        <v>142</v>
      </c>
      <c r="DB161" s="31" t="s">
        <v>142</v>
      </c>
      <c r="DC161" s="31" t="s">
        <v>694</v>
      </c>
      <c r="DD161" s="31" t="s">
        <v>144</v>
      </c>
      <c r="DE161" s="31" t="s">
        <v>142</v>
      </c>
      <c r="DF161" s="31" t="s">
        <v>144</v>
      </c>
      <c r="DG161" s="31" t="s">
        <v>730</v>
      </c>
      <c r="DH161" s="31" t="s">
        <v>731</v>
      </c>
      <c r="DI161" s="31" t="s">
        <v>160</v>
      </c>
      <c r="DJ161" s="31" t="s">
        <v>732</v>
      </c>
      <c r="DK161" s="31" t="s">
        <v>538</v>
      </c>
      <c r="DL161" s="31"/>
      <c r="DM161" s="31" t="s">
        <v>538</v>
      </c>
      <c r="DN161" s="31" t="s">
        <v>733</v>
      </c>
      <c r="DO161" s="31"/>
      <c r="DP161" s="31" t="s">
        <v>734</v>
      </c>
      <c r="DQ161" s="31" t="s">
        <v>735</v>
      </c>
    </row>
    <row r="162" ht="15.75" customHeight="1">
      <c r="A162" s="27">
        <v>160.0</v>
      </c>
      <c r="B162" s="28">
        <v>44703.0</v>
      </c>
      <c r="C162" s="29">
        <v>0.6006944444444444</v>
      </c>
      <c r="D162" s="29">
        <v>0.6076388888888888</v>
      </c>
      <c r="E162" s="30">
        <f t="shared" si="1"/>
        <v>0.006944444444</v>
      </c>
      <c r="F162" s="31" t="b">
        <v>1</v>
      </c>
      <c r="G162" s="31" t="s">
        <v>122</v>
      </c>
      <c r="H162" s="32" t="s">
        <v>195</v>
      </c>
      <c r="I162" s="31" t="s">
        <v>246</v>
      </c>
      <c r="J162" s="31" t="s">
        <v>246</v>
      </c>
      <c r="K162" s="31" t="s">
        <v>125</v>
      </c>
      <c r="L162" s="31" t="s">
        <v>282</v>
      </c>
      <c r="M162" s="31" t="s">
        <v>143</v>
      </c>
      <c r="N162" s="33">
        <v>8.0</v>
      </c>
      <c r="O162" s="31" t="s">
        <v>143</v>
      </c>
      <c r="P162" s="31" t="s">
        <v>736</v>
      </c>
      <c r="Q162" s="31" t="s">
        <v>270</v>
      </c>
      <c r="R162" s="31" t="s">
        <v>130</v>
      </c>
      <c r="S162" s="31" t="s">
        <v>131</v>
      </c>
      <c r="T162" s="31" t="s">
        <v>132</v>
      </c>
      <c r="U162" s="31" t="s">
        <v>133</v>
      </c>
      <c r="V162" s="31" t="s">
        <v>134</v>
      </c>
      <c r="W162" s="31" t="s">
        <v>135</v>
      </c>
      <c r="X162" s="51">
        <v>46.488649</v>
      </c>
      <c r="Y162" s="51">
        <v>-122.172948</v>
      </c>
      <c r="Z162" s="35" t="b">
        <v>0</v>
      </c>
      <c r="AA162" s="36">
        <v>2948.0</v>
      </c>
      <c r="AB162" s="36"/>
      <c r="AC162" s="32" t="s">
        <v>271</v>
      </c>
      <c r="AD162" s="31" t="s">
        <v>737</v>
      </c>
      <c r="AE162" s="31" t="s">
        <v>137</v>
      </c>
      <c r="AF162" s="31" t="s">
        <v>138</v>
      </c>
      <c r="AG162" s="31" t="s">
        <v>707</v>
      </c>
      <c r="AH162" s="31" t="s">
        <v>140</v>
      </c>
      <c r="AI162" s="31" t="s">
        <v>165</v>
      </c>
      <c r="AJ162" s="38">
        <v>6.0</v>
      </c>
      <c r="AK162" s="31" t="s">
        <v>165</v>
      </c>
      <c r="AL162" s="31" t="s">
        <v>136</v>
      </c>
      <c r="AM162" s="31" t="s">
        <v>738</v>
      </c>
      <c r="AN162" s="31" t="s">
        <v>132</v>
      </c>
      <c r="AO162" s="31" t="s">
        <v>133</v>
      </c>
      <c r="AP162" s="31" t="s">
        <v>134</v>
      </c>
      <c r="AQ162" s="31" t="s">
        <v>135</v>
      </c>
      <c r="AR162" s="61">
        <v>46.489635</v>
      </c>
      <c r="AS162" s="61">
        <v>-122.184018</v>
      </c>
      <c r="AT162" s="35" t="b">
        <v>0</v>
      </c>
      <c r="AU162" s="36">
        <v>777.0</v>
      </c>
      <c r="AV162" s="36"/>
      <c r="AW162" s="51">
        <v>46.489366</v>
      </c>
      <c r="AX162" s="51">
        <v>-122.18445</v>
      </c>
      <c r="AY162" s="39">
        <f t="shared" si="3"/>
        <v>0.5310233036</v>
      </c>
      <c r="AZ162" s="63">
        <f t="shared" si="4"/>
        <v>146.3092619</v>
      </c>
      <c r="BA162" s="64" t="b">
        <v>0</v>
      </c>
      <c r="BB162" s="50" t="str">
        <f>if(BA162, average(AZ159:AZ162), "N/A")</f>
        <v>N/A</v>
      </c>
      <c r="BC162" s="42">
        <f t="shared" si="5"/>
        <v>2171</v>
      </c>
      <c r="BD162" s="43">
        <f t="shared" si="6"/>
        <v>217.1</v>
      </c>
      <c r="BF162" s="31"/>
      <c r="BG162" s="31" t="s">
        <v>142</v>
      </c>
      <c r="BH162" s="31" t="s">
        <v>143</v>
      </c>
      <c r="BI162" s="31" t="s">
        <v>141</v>
      </c>
      <c r="BJ162" s="44">
        <v>0.568</v>
      </c>
      <c r="BK162" s="31" t="s">
        <v>142</v>
      </c>
      <c r="BL162" s="31" t="s">
        <v>141</v>
      </c>
      <c r="BM162" s="31" t="s">
        <v>141</v>
      </c>
      <c r="BN162" s="31" t="s">
        <v>141</v>
      </c>
      <c r="BO162" s="31" t="s">
        <v>141</v>
      </c>
      <c r="BP162" s="31" t="s">
        <v>141</v>
      </c>
      <c r="BQ162" s="31" t="s">
        <v>141</v>
      </c>
      <c r="BR162" s="31" t="s">
        <v>141</v>
      </c>
      <c r="BS162" s="31" t="s">
        <v>141</v>
      </c>
      <c r="BT162" s="31" t="s">
        <v>141</v>
      </c>
      <c r="BU162" s="44">
        <v>0.0</v>
      </c>
      <c r="BV162" s="45"/>
      <c r="BW162" s="36" t="str">
        <f t="shared" ref="BW162:BW176" si="12">IF(OR(ISBLANK(B162), ISBLANK(BV162), ISBLANK(AA162)), "", BV162-AA162)</f>
        <v/>
      </c>
      <c r="BX162" s="31" t="s">
        <v>141</v>
      </c>
      <c r="BY162" s="31" t="s">
        <v>141</v>
      </c>
      <c r="BZ162" s="32" t="s">
        <v>236</v>
      </c>
      <c r="CA162" s="49" t="s">
        <v>237</v>
      </c>
      <c r="CB162" s="32" t="s">
        <v>238</v>
      </c>
      <c r="CC162" s="32" t="s">
        <v>239</v>
      </c>
      <c r="CD162" s="31" t="s">
        <v>145</v>
      </c>
      <c r="CE162" s="31" t="s">
        <v>287</v>
      </c>
      <c r="CF162" s="31" t="s">
        <v>423</v>
      </c>
      <c r="CG162" s="31" t="s">
        <v>288</v>
      </c>
      <c r="CH162" s="31" t="s">
        <v>332</v>
      </c>
      <c r="CI162" s="31" t="s">
        <v>142</v>
      </c>
      <c r="CJ162" s="31" t="s">
        <v>142</v>
      </c>
      <c r="CK162" s="31" t="s">
        <v>142</v>
      </c>
      <c r="CL162" s="31" t="s">
        <v>142</v>
      </c>
      <c r="CM162" s="31" t="s">
        <v>141</v>
      </c>
      <c r="CN162" s="31" t="s">
        <v>151</v>
      </c>
      <c r="CO162" s="31" t="s">
        <v>151</v>
      </c>
      <c r="CP162" s="31" t="s">
        <v>142</v>
      </c>
      <c r="CQ162" s="31" t="s">
        <v>142</v>
      </c>
      <c r="CR162" s="56" t="s">
        <v>141</v>
      </c>
      <c r="CS162" s="31" t="s">
        <v>141</v>
      </c>
      <c r="CT162" s="31" t="s">
        <v>345</v>
      </c>
      <c r="CU162" s="31" t="s">
        <v>590</v>
      </c>
      <c r="CV162" s="31" t="s">
        <v>608</v>
      </c>
      <c r="CW162" s="31" t="s">
        <v>142</v>
      </c>
      <c r="CX162" s="31" t="s">
        <v>609</v>
      </c>
      <c r="CY162" s="31" t="s">
        <v>739</v>
      </c>
      <c r="CZ162" s="31" t="s">
        <v>740</v>
      </c>
      <c r="DA162" s="31" t="s">
        <v>142</v>
      </c>
      <c r="DB162" s="31" t="s">
        <v>741</v>
      </c>
      <c r="DC162" s="31" t="s">
        <v>694</v>
      </c>
      <c r="DD162" s="31" t="s">
        <v>144</v>
      </c>
      <c r="DE162" s="31" t="s">
        <v>155</v>
      </c>
      <c r="DF162" s="31" t="s">
        <v>155</v>
      </c>
      <c r="DG162" s="31" t="s">
        <v>142</v>
      </c>
      <c r="DH162" s="31" t="s">
        <v>742</v>
      </c>
      <c r="DI162" s="31" t="s">
        <v>160</v>
      </c>
      <c r="DJ162" s="31" t="s">
        <v>743</v>
      </c>
      <c r="DK162" s="31" t="s">
        <v>744</v>
      </c>
      <c r="DL162" s="31" t="s">
        <v>538</v>
      </c>
      <c r="DM162" s="31" t="s">
        <v>538</v>
      </c>
      <c r="DN162" s="31" t="s">
        <v>745</v>
      </c>
      <c r="DO162" s="31" t="s">
        <v>746</v>
      </c>
      <c r="DP162" s="31" t="s">
        <v>747</v>
      </c>
    </row>
    <row r="163" ht="15.75" customHeight="1">
      <c r="A163" s="27">
        <v>161.0</v>
      </c>
      <c r="B163" s="28">
        <v>44703.0</v>
      </c>
      <c r="C163" s="29">
        <v>0.7430555555555556</v>
      </c>
      <c r="D163" s="29">
        <v>0.7916666666666666</v>
      </c>
      <c r="E163" s="30">
        <f t="shared" si="1"/>
        <v>0.04861111111</v>
      </c>
      <c r="F163" s="31" t="b">
        <v>1</v>
      </c>
      <c r="G163" s="31" t="s">
        <v>122</v>
      </c>
      <c r="H163" s="32" t="s">
        <v>195</v>
      </c>
      <c r="I163" s="31" t="s">
        <v>142</v>
      </c>
      <c r="J163" s="31" t="s">
        <v>142</v>
      </c>
      <c r="K163" s="31" t="s">
        <v>125</v>
      </c>
      <c r="L163" s="31" t="s">
        <v>282</v>
      </c>
      <c r="M163" s="31" t="s">
        <v>143</v>
      </c>
      <c r="N163" s="33">
        <v>8.0</v>
      </c>
      <c r="O163" s="31" t="s">
        <v>143</v>
      </c>
      <c r="P163" s="31" t="s">
        <v>736</v>
      </c>
      <c r="Q163" s="31" t="s">
        <v>270</v>
      </c>
      <c r="R163" s="31" t="s">
        <v>130</v>
      </c>
      <c r="S163" s="31" t="s">
        <v>131</v>
      </c>
      <c r="T163" s="31" t="s">
        <v>132</v>
      </c>
      <c r="U163" s="31" t="s">
        <v>133</v>
      </c>
      <c r="V163" s="31" t="s">
        <v>134</v>
      </c>
      <c r="W163" s="31" t="s">
        <v>135</v>
      </c>
      <c r="X163" s="51">
        <v>46.488649</v>
      </c>
      <c r="Y163" s="51">
        <v>-122.172948</v>
      </c>
      <c r="Z163" s="35" t="b">
        <v>0</v>
      </c>
      <c r="AA163" s="36">
        <v>2948.0</v>
      </c>
      <c r="AB163" s="36"/>
      <c r="AC163" s="32" t="s">
        <v>271</v>
      </c>
      <c r="AD163" s="31" t="s">
        <v>748</v>
      </c>
      <c r="AE163" s="31" t="s">
        <v>749</v>
      </c>
      <c r="AF163" s="31" t="s">
        <v>138</v>
      </c>
      <c r="AG163" s="31" t="s">
        <v>750</v>
      </c>
      <c r="AH163" s="31" t="s">
        <v>140</v>
      </c>
      <c r="AI163" s="31" t="s">
        <v>327</v>
      </c>
      <c r="AJ163" s="38">
        <v>2.0</v>
      </c>
      <c r="AK163" s="31" t="s">
        <v>327</v>
      </c>
      <c r="AL163" s="31" t="s">
        <v>751</v>
      </c>
      <c r="AM163" s="31" t="s">
        <v>752</v>
      </c>
      <c r="AN163" s="31" t="s">
        <v>132</v>
      </c>
      <c r="AO163" s="31" t="s">
        <v>133</v>
      </c>
      <c r="AP163" s="31" t="s">
        <v>134</v>
      </c>
      <c r="AQ163" s="31" t="s">
        <v>135</v>
      </c>
      <c r="AR163" s="51">
        <v>46.488855</v>
      </c>
      <c r="AS163" s="66">
        <v>-122.184352</v>
      </c>
      <c r="AT163" s="35" t="b">
        <v>0</v>
      </c>
      <c r="AU163" s="36">
        <v>777.0</v>
      </c>
      <c r="AV163" s="36"/>
      <c r="AW163" s="31" t="s">
        <v>141</v>
      </c>
      <c r="AX163" s="31" t="s">
        <v>141</v>
      </c>
      <c r="AY163" s="39">
        <f t="shared" si="3"/>
        <v>0.5427146329</v>
      </c>
      <c r="AZ163" s="63" t="str">
        <f t="shared" si="4"/>
        <v>N/A</v>
      </c>
      <c r="BA163" s="64" t="s">
        <v>141</v>
      </c>
      <c r="BB163" s="50" t="str">
        <f>if(istext(BA163), "N/A", if(BA163, average(AZ160:AZ163), "N/A"))</f>
        <v>N/A</v>
      </c>
      <c r="BC163" s="42">
        <f t="shared" si="5"/>
        <v>2171</v>
      </c>
      <c r="BD163" s="43">
        <f t="shared" si="6"/>
        <v>31.01428571</v>
      </c>
      <c r="BF163" s="31"/>
      <c r="BG163" s="31" t="s">
        <v>142</v>
      </c>
      <c r="BH163" s="31" t="s">
        <v>143</v>
      </c>
      <c r="BI163" s="31" t="s">
        <v>141</v>
      </c>
      <c r="BJ163" s="44">
        <v>0.619</v>
      </c>
      <c r="BK163" s="31" t="s">
        <v>142</v>
      </c>
      <c r="BL163" s="31" t="s">
        <v>141</v>
      </c>
      <c r="BM163" s="31" t="s">
        <v>141</v>
      </c>
      <c r="BN163" s="31" t="s">
        <v>141</v>
      </c>
      <c r="BO163" s="31" t="s">
        <v>141</v>
      </c>
      <c r="BP163" s="31" t="s">
        <v>141</v>
      </c>
      <c r="BQ163" s="31" t="s">
        <v>141</v>
      </c>
      <c r="BR163" s="31" t="s">
        <v>141</v>
      </c>
      <c r="BS163" s="31" t="s">
        <v>141</v>
      </c>
      <c r="BT163" s="31" t="s">
        <v>141</v>
      </c>
      <c r="BU163" s="44">
        <v>0.0</v>
      </c>
      <c r="BV163" s="45"/>
      <c r="BW163" s="36" t="str">
        <f t="shared" si="12"/>
        <v/>
      </c>
      <c r="BX163" s="31" t="s">
        <v>141</v>
      </c>
      <c r="BY163" s="31" t="s">
        <v>141</v>
      </c>
      <c r="BZ163" s="32" t="s">
        <v>236</v>
      </c>
      <c r="CA163" s="49" t="s">
        <v>237</v>
      </c>
      <c r="CB163" s="32" t="s">
        <v>238</v>
      </c>
      <c r="CC163" s="32" t="s">
        <v>239</v>
      </c>
      <c r="CD163" s="31" t="s">
        <v>145</v>
      </c>
      <c r="CE163" s="31" t="s">
        <v>287</v>
      </c>
      <c r="CF163" s="31" t="s">
        <v>423</v>
      </c>
      <c r="CG163" s="31" t="s">
        <v>288</v>
      </c>
      <c r="CH163" s="31" t="s">
        <v>332</v>
      </c>
      <c r="CI163" s="31" t="s">
        <v>142</v>
      </c>
      <c r="CJ163" s="31" t="s">
        <v>142</v>
      </c>
      <c r="CK163" s="31" t="s">
        <v>588</v>
      </c>
      <c r="CL163" s="31" t="s">
        <v>588</v>
      </c>
      <c r="CM163" s="31" t="s">
        <v>606</v>
      </c>
      <c r="CN163" s="31" t="s">
        <v>151</v>
      </c>
      <c r="CO163" s="31" t="s">
        <v>151</v>
      </c>
      <c r="CP163" s="31" t="s">
        <v>142</v>
      </c>
      <c r="CQ163" s="31" t="s">
        <v>142</v>
      </c>
      <c r="CR163" s="56" t="s">
        <v>141</v>
      </c>
      <c r="CS163" s="31" t="s">
        <v>141</v>
      </c>
      <c r="CT163" s="31" t="s">
        <v>345</v>
      </c>
      <c r="CU163" s="31" t="s">
        <v>590</v>
      </c>
      <c r="CV163" s="31" t="s">
        <v>608</v>
      </c>
      <c r="CW163" s="31" t="s">
        <v>142</v>
      </c>
      <c r="CX163" s="31" t="s">
        <v>609</v>
      </c>
      <c r="CY163" s="31" t="s">
        <v>739</v>
      </c>
      <c r="CZ163" s="31" t="s">
        <v>753</v>
      </c>
      <c r="DA163" s="31" t="s">
        <v>754</v>
      </c>
      <c r="DB163" s="31" t="s">
        <v>741</v>
      </c>
      <c r="DC163" s="31" t="s">
        <v>694</v>
      </c>
      <c r="DD163" s="31" t="s">
        <v>155</v>
      </c>
      <c r="DE163" s="31" t="s">
        <v>142</v>
      </c>
      <c r="DF163" s="31" t="s">
        <v>755</v>
      </c>
      <c r="DG163" s="31" t="s">
        <v>142</v>
      </c>
      <c r="DH163" s="31" t="s">
        <v>756</v>
      </c>
      <c r="DI163" s="31" t="s">
        <v>160</v>
      </c>
      <c r="DJ163" s="31" t="s">
        <v>757</v>
      </c>
      <c r="DK163" s="31" t="s">
        <v>538</v>
      </c>
      <c r="DL163" s="31" t="s">
        <v>538</v>
      </c>
      <c r="DM163" s="31" t="s">
        <v>538</v>
      </c>
      <c r="DN163" s="31" t="s">
        <v>758</v>
      </c>
      <c r="DO163" s="31" t="s">
        <v>759</v>
      </c>
      <c r="DP163" s="31" t="s">
        <v>760</v>
      </c>
    </row>
    <row r="164" ht="15.75" customHeight="1">
      <c r="A164" s="27">
        <v>162.0</v>
      </c>
      <c r="B164" s="28">
        <v>44724.0</v>
      </c>
      <c r="C164" s="29">
        <v>0.7638425925925926</v>
      </c>
      <c r="D164" s="29">
        <v>0.7697800925925926</v>
      </c>
      <c r="E164" s="30">
        <f t="shared" si="1"/>
        <v>0.0059375</v>
      </c>
      <c r="F164" s="31" t="b">
        <v>1</v>
      </c>
      <c r="G164" s="31" t="s">
        <v>122</v>
      </c>
      <c r="H164" s="32" t="s">
        <v>195</v>
      </c>
      <c r="I164" s="31" t="s">
        <v>142</v>
      </c>
      <c r="J164" s="31" t="s">
        <v>142</v>
      </c>
      <c r="K164" s="31" t="s">
        <v>321</v>
      </c>
      <c r="L164" s="31" t="s">
        <v>282</v>
      </c>
      <c r="M164" s="31" t="s">
        <v>143</v>
      </c>
      <c r="N164" s="33">
        <v>6.0</v>
      </c>
      <c r="O164" s="31" t="s">
        <v>143</v>
      </c>
      <c r="P164" s="31" t="s">
        <v>761</v>
      </c>
      <c r="Q164" s="31" t="s">
        <v>340</v>
      </c>
      <c r="R164" s="31" t="s">
        <v>198</v>
      </c>
      <c r="S164" s="31" t="s">
        <v>198</v>
      </c>
      <c r="T164" s="31" t="s">
        <v>323</v>
      </c>
      <c r="U164" s="31" t="s">
        <v>324</v>
      </c>
      <c r="V164" s="31" t="s">
        <v>134</v>
      </c>
      <c r="W164" s="31" t="s">
        <v>135</v>
      </c>
      <c r="X164" s="51">
        <v>48.609856</v>
      </c>
      <c r="Y164" s="58">
        <v>-122.427205</v>
      </c>
      <c r="Z164" s="35" t="b">
        <v>0</v>
      </c>
      <c r="AA164" s="36" t="s">
        <v>141</v>
      </c>
      <c r="AB164" s="36"/>
      <c r="AC164" s="32" t="s">
        <v>722</v>
      </c>
      <c r="AD164" s="31" t="s">
        <v>136</v>
      </c>
      <c r="AE164" s="31" t="s">
        <v>137</v>
      </c>
      <c r="AF164" s="31" t="s">
        <v>138</v>
      </c>
      <c r="AG164" s="31" t="s">
        <v>707</v>
      </c>
      <c r="AH164" s="31" t="s">
        <v>326</v>
      </c>
      <c r="AI164" s="31" t="s">
        <v>273</v>
      </c>
      <c r="AJ164" s="38">
        <v>0.0</v>
      </c>
      <c r="AK164" s="31" t="s">
        <v>141</v>
      </c>
      <c r="AL164" s="31" t="s">
        <v>360</v>
      </c>
      <c r="AM164" s="31" t="s">
        <v>762</v>
      </c>
      <c r="AN164" s="31" t="s">
        <v>323</v>
      </c>
      <c r="AO164" s="31" t="s">
        <v>324</v>
      </c>
      <c r="AP164" s="31" t="s">
        <v>134</v>
      </c>
      <c r="AQ164" s="31" t="s">
        <v>135</v>
      </c>
      <c r="AR164" s="53">
        <v>48.592866</v>
      </c>
      <c r="AS164" s="53">
        <v>-122.42065</v>
      </c>
      <c r="AT164" s="35" t="b">
        <v>0</v>
      </c>
      <c r="AU164" s="36" t="s">
        <v>141</v>
      </c>
      <c r="AV164" s="36"/>
      <c r="AW164" s="36" t="s">
        <v>141</v>
      </c>
      <c r="AX164" s="36" t="s">
        <v>141</v>
      </c>
      <c r="AY164" s="39">
        <f t="shared" si="3"/>
        <v>1.211575347</v>
      </c>
      <c r="AZ164" s="63" t="str">
        <f t="shared" si="4"/>
        <v>N/A</v>
      </c>
      <c r="BA164" s="64" t="s">
        <v>141</v>
      </c>
      <c r="BB164" s="50" t="str">
        <f t="shared" ref="BB164:BB176" si="13">if(istext(BA164), "N/A", if(BA164, average(AZ162:AZ164), "N/A"))</f>
        <v>N/A</v>
      </c>
      <c r="BC164" s="50" t="str">
        <f t="shared" si="5"/>
        <v>N/A</v>
      </c>
      <c r="BD164" s="43" t="str">
        <f t="shared" si="6"/>
        <v>N/A</v>
      </c>
      <c r="BE164" s="31" t="s">
        <v>763</v>
      </c>
      <c r="BF164" s="31" t="s">
        <v>764</v>
      </c>
      <c r="BG164" s="31" t="s">
        <v>142</v>
      </c>
      <c r="BH164" s="31" t="s">
        <v>327</v>
      </c>
      <c r="BI164" s="31" t="s">
        <v>141</v>
      </c>
      <c r="BJ164" s="48">
        <v>1.211575347273123</v>
      </c>
      <c r="BK164" s="31" t="s">
        <v>142</v>
      </c>
      <c r="BL164" s="31" t="s">
        <v>141</v>
      </c>
      <c r="BM164" s="31" t="s">
        <v>141</v>
      </c>
      <c r="BN164" s="31" t="s">
        <v>141</v>
      </c>
      <c r="BO164" s="31" t="s">
        <v>141</v>
      </c>
      <c r="BP164" s="31" t="s">
        <v>141</v>
      </c>
      <c r="BQ164" s="31" t="s">
        <v>141</v>
      </c>
      <c r="BR164" s="31" t="s">
        <v>141</v>
      </c>
      <c r="BS164" s="31" t="s">
        <v>141</v>
      </c>
      <c r="BT164" s="31" t="s">
        <v>141</v>
      </c>
      <c r="BU164" s="44">
        <v>0.0</v>
      </c>
      <c r="BV164" s="45"/>
      <c r="BW164" s="36" t="str">
        <f t="shared" si="12"/>
        <v/>
      </c>
      <c r="BX164" s="31" t="s">
        <v>141</v>
      </c>
      <c r="BY164" s="31" t="s">
        <v>141</v>
      </c>
      <c r="BZ164" s="32" t="s">
        <v>236</v>
      </c>
      <c r="CA164" s="49" t="s">
        <v>237</v>
      </c>
      <c r="CB164" s="32" t="s">
        <v>238</v>
      </c>
      <c r="CC164" s="32" t="s">
        <v>239</v>
      </c>
      <c r="CD164" s="31" t="s">
        <v>145</v>
      </c>
      <c r="CE164" s="31" t="s">
        <v>287</v>
      </c>
      <c r="CF164" s="31" t="s">
        <v>423</v>
      </c>
      <c r="CG164" s="31" t="s">
        <v>288</v>
      </c>
      <c r="CH164" s="31" t="s">
        <v>332</v>
      </c>
      <c r="CI164" s="31" t="s">
        <v>142</v>
      </c>
      <c r="CJ164" s="31" t="s">
        <v>142</v>
      </c>
      <c r="CK164" s="31" t="s">
        <v>588</v>
      </c>
      <c r="CL164" s="31" t="s">
        <v>588</v>
      </c>
      <c r="CM164" s="31" t="s">
        <v>606</v>
      </c>
      <c r="CN164" s="31" t="s">
        <v>151</v>
      </c>
      <c r="CO164" s="31" t="s">
        <v>151</v>
      </c>
      <c r="CP164" s="31" t="s">
        <v>142</v>
      </c>
      <c r="CQ164" s="31" t="s">
        <v>142</v>
      </c>
      <c r="CR164" s="56" t="s">
        <v>141</v>
      </c>
      <c r="CS164" s="31" t="s">
        <v>141</v>
      </c>
      <c r="CT164" s="31" t="s">
        <v>345</v>
      </c>
      <c r="CU164" s="31" t="s">
        <v>590</v>
      </c>
      <c r="CV164" s="31" t="s">
        <v>608</v>
      </c>
      <c r="CW164" s="31" t="s">
        <v>142</v>
      </c>
      <c r="CX164" s="31" t="s">
        <v>609</v>
      </c>
      <c r="CY164" s="31" t="s">
        <v>629</v>
      </c>
      <c r="CZ164" s="31" t="s">
        <v>692</v>
      </c>
      <c r="DA164" s="31" t="s">
        <v>142</v>
      </c>
      <c r="DB164" s="31" t="s">
        <v>142</v>
      </c>
      <c r="DC164" s="31" t="s">
        <v>694</v>
      </c>
      <c r="DD164" s="31" t="s">
        <v>144</v>
      </c>
      <c r="DE164" s="31" t="s">
        <v>142</v>
      </c>
      <c r="DF164" s="31" t="s">
        <v>144</v>
      </c>
      <c r="DG164" s="31" t="s">
        <v>730</v>
      </c>
      <c r="DH164" s="31" t="s">
        <v>160</v>
      </c>
      <c r="DI164" s="31" t="s">
        <v>160</v>
      </c>
      <c r="DJ164" s="31" t="s">
        <v>160</v>
      </c>
      <c r="DK164" s="31" t="s">
        <v>765</v>
      </c>
      <c r="DL164" s="31" t="s">
        <v>160</v>
      </c>
      <c r="DM164" s="31" t="s">
        <v>765</v>
      </c>
    </row>
    <row r="165" ht="15.75" customHeight="1">
      <c r="A165" s="27">
        <v>163.0</v>
      </c>
      <c r="B165" s="28">
        <v>44726.0</v>
      </c>
      <c r="C165" s="29">
        <v>0.6772222222222222</v>
      </c>
      <c r="D165" s="29">
        <v>0.6944444444444444</v>
      </c>
      <c r="E165" s="30">
        <f t="shared" si="1"/>
        <v>0.01722222222</v>
      </c>
      <c r="F165" s="31" t="b">
        <v>1</v>
      </c>
      <c r="G165" s="31" t="s">
        <v>122</v>
      </c>
      <c r="H165" s="32" t="s">
        <v>195</v>
      </c>
      <c r="I165" s="31" t="s">
        <v>142</v>
      </c>
      <c r="J165" s="31" t="s">
        <v>142</v>
      </c>
      <c r="K165" s="31" t="s">
        <v>321</v>
      </c>
      <c r="L165" s="31" t="s">
        <v>322</v>
      </c>
      <c r="M165" s="31" t="s">
        <v>273</v>
      </c>
      <c r="N165" s="33">
        <v>6.0</v>
      </c>
      <c r="O165" s="31" t="s">
        <v>273</v>
      </c>
      <c r="P165" s="31" t="s">
        <v>766</v>
      </c>
      <c r="Q165" s="31" t="s">
        <v>767</v>
      </c>
      <c r="R165" s="31" t="s">
        <v>198</v>
      </c>
      <c r="S165" s="31" t="s">
        <v>198</v>
      </c>
      <c r="T165" s="31" t="s">
        <v>323</v>
      </c>
      <c r="U165" s="31" t="s">
        <v>324</v>
      </c>
      <c r="V165" s="31" t="s">
        <v>134</v>
      </c>
      <c r="W165" s="31" t="s">
        <v>135</v>
      </c>
      <c r="X165" s="31">
        <v>48.6091313</v>
      </c>
      <c r="Y165" s="31">
        <v>-122.4259087</v>
      </c>
      <c r="Z165" s="35" t="b">
        <v>0</v>
      </c>
      <c r="AA165" s="36" t="s">
        <v>141</v>
      </c>
      <c r="AB165" s="36"/>
      <c r="AC165" s="32" t="s">
        <v>768</v>
      </c>
      <c r="AD165" s="31" t="s">
        <v>769</v>
      </c>
      <c r="AE165" s="31" t="s">
        <v>137</v>
      </c>
      <c r="AF165" s="31" t="s">
        <v>138</v>
      </c>
      <c r="AG165" s="31" t="s">
        <v>707</v>
      </c>
      <c r="AH165" s="31" t="s">
        <v>326</v>
      </c>
      <c r="AI165" s="31" t="s">
        <v>273</v>
      </c>
      <c r="AJ165" s="38">
        <v>4.0</v>
      </c>
      <c r="AK165" s="31" t="s">
        <v>273</v>
      </c>
      <c r="AL165" s="31" t="s">
        <v>770</v>
      </c>
      <c r="AM165" s="31" t="s">
        <v>762</v>
      </c>
      <c r="AN165" s="31" t="s">
        <v>323</v>
      </c>
      <c r="AO165" s="31" t="s">
        <v>324</v>
      </c>
      <c r="AP165" s="31" t="s">
        <v>134</v>
      </c>
      <c r="AQ165" s="31" t="s">
        <v>135</v>
      </c>
      <c r="AR165" s="53">
        <v>48.593447</v>
      </c>
      <c r="AS165" s="53">
        <v>-122.420657</v>
      </c>
      <c r="AT165" s="35" t="b">
        <v>0</v>
      </c>
      <c r="AU165" s="36" t="s">
        <v>141</v>
      </c>
      <c r="AV165" s="36"/>
      <c r="AW165" s="36" t="s">
        <v>141</v>
      </c>
      <c r="AX165" s="36" t="s">
        <v>141</v>
      </c>
      <c r="AY165" s="39">
        <f t="shared" si="3"/>
        <v>1.109997292</v>
      </c>
      <c r="AZ165" s="63" t="str">
        <f t="shared" si="4"/>
        <v>N/A</v>
      </c>
      <c r="BA165" s="64" t="s">
        <v>141</v>
      </c>
      <c r="BB165" s="50" t="str">
        <f t="shared" si="13"/>
        <v>N/A</v>
      </c>
      <c r="BC165" s="50" t="str">
        <f t="shared" si="5"/>
        <v>N/A</v>
      </c>
      <c r="BD165" s="43" t="str">
        <f t="shared" si="6"/>
        <v>N/A</v>
      </c>
      <c r="BE165" s="31" t="s">
        <v>771</v>
      </c>
      <c r="BF165" s="31" t="s">
        <v>772</v>
      </c>
      <c r="BG165" s="31" t="s">
        <v>142</v>
      </c>
      <c r="BH165" s="31" t="s">
        <v>327</v>
      </c>
      <c r="BI165" s="31" t="s">
        <v>141</v>
      </c>
      <c r="BJ165" s="48">
        <v>1.1099972918442313</v>
      </c>
      <c r="BK165" s="31" t="s">
        <v>142</v>
      </c>
      <c r="BL165" s="31" t="s">
        <v>141</v>
      </c>
      <c r="BM165" s="31" t="s">
        <v>141</v>
      </c>
      <c r="BN165" s="31" t="s">
        <v>141</v>
      </c>
      <c r="BO165" s="31" t="s">
        <v>141</v>
      </c>
      <c r="BP165" s="31" t="s">
        <v>141</v>
      </c>
      <c r="BQ165" s="31" t="s">
        <v>141</v>
      </c>
      <c r="BR165" s="31" t="s">
        <v>141</v>
      </c>
      <c r="BS165" s="31" t="s">
        <v>141</v>
      </c>
      <c r="BT165" s="31" t="s">
        <v>141</v>
      </c>
      <c r="BU165" s="44">
        <v>0.0</v>
      </c>
      <c r="BV165" s="45"/>
      <c r="BW165" s="36" t="str">
        <f t="shared" si="12"/>
        <v/>
      </c>
      <c r="BX165" s="31" t="s">
        <v>141</v>
      </c>
      <c r="BY165" s="31" t="s">
        <v>141</v>
      </c>
      <c r="BZ165" s="32" t="s">
        <v>236</v>
      </c>
      <c r="CA165" s="49" t="s">
        <v>237</v>
      </c>
      <c r="CB165" s="32" t="s">
        <v>238</v>
      </c>
      <c r="CC165" s="32" t="s">
        <v>239</v>
      </c>
      <c r="CD165" s="31" t="s">
        <v>145</v>
      </c>
      <c r="CE165" s="31" t="s">
        <v>287</v>
      </c>
      <c r="CF165" s="31" t="s">
        <v>423</v>
      </c>
      <c r="CG165" s="31" t="s">
        <v>288</v>
      </c>
      <c r="CH165" s="31" t="s">
        <v>332</v>
      </c>
      <c r="CI165" s="31" t="s">
        <v>142</v>
      </c>
      <c r="CJ165" s="31" t="s">
        <v>142</v>
      </c>
      <c r="CK165" s="31" t="s">
        <v>588</v>
      </c>
      <c r="CL165" s="31" t="s">
        <v>588</v>
      </c>
      <c r="CM165" s="31" t="s">
        <v>606</v>
      </c>
      <c r="CN165" s="31" t="s">
        <v>151</v>
      </c>
      <c r="CO165" s="31" t="s">
        <v>151</v>
      </c>
      <c r="CP165" s="31" t="s">
        <v>142</v>
      </c>
      <c r="CQ165" s="31" t="s">
        <v>142</v>
      </c>
      <c r="CR165" s="56" t="s">
        <v>141</v>
      </c>
      <c r="CS165" s="31" t="s">
        <v>141</v>
      </c>
      <c r="CT165" s="31" t="s">
        <v>345</v>
      </c>
      <c r="CU165" s="31" t="s">
        <v>590</v>
      </c>
      <c r="CV165" s="31" t="s">
        <v>608</v>
      </c>
      <c r="CW165" s="31" t="s">
        <v>142</v>
      </c>
      <c r="CX165" s="31" t="s">
        <v>609</v>
      </c>
      <c r="CY165" s="31" t="s">
        <v>629</v>
      </c>
      <c r="CZ165" s="31" t="s">
        <v>692</v>
      </c>
      <c r="DA165" s="31" t="s">
        <v>773</v>
      </c>
      <c r="DB165" s="31" t="s">
        <v>142</v>
      </c>
      <c r="DC165" s="31" t="s">
        <v>694</v>
      </c>
      <c r="DD165" s="31" t="s">
        <v>144</v>
      </c>
      <c r="DE165" s="31" t="s">
        <v>142</v>
      </c>
      <c r="DF165" s="31" t="s">
        <v>144</v>
      </c>
      <c r="DG165" s="31" t="s">
        <v>346</v>
      </c>
      <c r="DH165" s="31" t="s">
        <v>160</v>
      </c>
      <c r="DI165" s="31" t="s">
        <v>160</v>
      </c>
      <c r="DJ165" s="31" t="s">
        <v>160</v>
      </c>
      <c r="DK165" s="31" t="s">
        <v>538</v>
      </c>
      <c r="DL165" s="31" t="s">
        <v>160</v>
      </c>
      <c r="DM165" s="31" t="s">
        <v>538</v>
      </c>
      <c r="DO165" s="31" t="s">
        <v>774</v>
      </c>
      <c r="DQ165" s="31" t="s">
        <v>775</v>
      </c>
    </row>
    <row r="166" ht="15.75" customHeight="1">
      <c r="A166" s="27">
        <v>164.0</v>
      </c>
      <c r="B166" s="28">
        <v>44748.0</v>
      </c>
      <c r="C166" s="29">
        <v>0.6652777777777777</v>
      </c>
      <c r="D166" s="29">
        <v>0.6722916666666666</v>
      </c>
      <c r="E166" s="30">
        <f t="shared" si="1"/>
        <v>0.007013888889</v>
      </c>
      <c r="F166" s="31" t="b">
        <v>1</v>
      </c>
      <c r="G166" s="31" t="s">
        <v>122</v>
      </c>
      <c r="H166" s="32" t="s">
        <v>195</v>
      </c>
      <c r="I166" s="31" t="s">
        <v>142</v>
      </c>
      <c r="J166" s="31" t="s">
        <v>776</v>
      </c>
      <c r="K166" s="31" t="s">
        <v>163</v>
      </c>
      <c r="L166" s="31" t="s">
        <v>777</v>
      </c>
      <c r="M166" s="31" t="s">
        <v>176</v>
      </c>
      <c r="N166" s="33">
        <v>5.0</v>
      </c>
      <c r="O166" s="31" t="s">
        <v>176</v>
      </c>
      <c r="P166" s="31" t="s">
        <v>778</v>
      </c>
      <c r="Q166" s="31" t="s">
        <v>270</v>
      </c>
      <c r="R166" s="31" t="s">
        <v>167</v>
      </c>
      <c r="S166" s="31" t="s">
        <v>168</v>
      </c>
      <c r="T166" s="31" t="s">
        <v>169</v>
      </c>
      <c r="U166" s="31" t="s">
        <v>169</v>
      </c>
      <c r="V166" s="31" t="s">
        <v>134</v>
      </c>
      <c r="W166" s="31" t="s">
        <v>135</v>
      </c>
      <c r="X166" s="31">
        <v>47.803953</v>
      </c>
      <c r="Y166" s="34">
        <v>-120.03888</v>
      </c>
      <c r="Z166" s="35" t="b">
        <v>0</v>
      </c>
      <c r="AA166" s="36" t="s">
        <v>141</v>
      </c>
      <c r="AB166" s="36"/>
      <c r="AC166" s="32" t="s">
        <v>768</v>
      </c>
      <c r="AD166" s="31" t="s">
        <v>555</v>
      </c>
      <c r="AE166" s="31" t="s">
        <v>137</v>
      </c>
      <c r="AF166" s="31" t="s">
        <v>173</v>
      </c>
      <c r="AG166" s="31" t="s">
        <v>779</v>
      </c>
      <c r="AH166" s="31" t="s">
        <v>780</v>
      </c>
      <c r="AI166" s="31" t="s">
        <v>176</v>
      </c>
      <c r="AJ166" s="38">
        <v>1.0</v>
      </c>
      <c r="AK166" s="31" t="s">
        <v>176</v>
      </c>
      <c r="AL166" s="31" t="s">
        <v>781</v>
      </c>
      <c r="AM166" s="31" t="s">
        <v>762</v>
      </c>
      <c r="AN166" s="31" t="s">
        <v>782</v>
      </c>
      <c r="AO166" s="31" t="s">
        <v>169</v>
      </c>
      <c r="AP166" s="31" t="s">
        <v>134</v>
      </c>
      <c r="AQ166" s="31" t="s">
        <v>135</v>
      </c>
      <c r="AR166" s="53">
        <v>47.79879</v>
      </c>
      <c r="AS166" s="53">
        <v>-119.98501</v>
      </c>
      <c r="AT166" s="35" t="b">
        <v>0</v>
      </c>
      <c r="AU166" s="36" t="s">
        <v>141</v>
      </c>
      <c r="AV166" s="36"/>
      <c r="AW166" s="36" t="s">
        <v>141</v>
      </c>
      <c r="AX166" s="36" t="s">
        <v>141</v>
      </c>
      <c r="AY166" s="39">
        <f t="shared" si="3"/>
        <v>2.52559393</v>
      </c>
      <c r="AZ166" s="63" t="str">
        <f t="shared" si="4"/>
        <v>N/A</v>
      </c>
      <c r="BA166" s="64" t="s">
        <v>141</v>
      </c>
      <c r="BB166" s="50" t="str">
        <f t="shared" si="13"/>
        <v>N/A</v>
      </c>
      <c r="BC166" s="50" t="str">
        <f t="shared" si="5"/>
        <v>N/A</v>
      </c>
      <c r="BD166" s="43" t="str">
        <f t="shared" si="6"/>
        <v>N/A</v>
      </c>
      <c r="BE166" s="31" t="s">
        <v>783</v>
      </c>
      <c r="BF166" s="31" t="s">
        <v>784</v>
      </c>
      <c r="BG166" s="31" t="s">
        <v>142</v>
      </c>
      <c r="BH166" s="31" t="s">
        <v>179</v>
      </c>
      <c r="BI166" s="31" t="s">
        <v>141</v>
      </c>
      <c r="BJ166" s="48">
        <v>2.525593929939502</v>
      </c>
      <c r="BK166" s="31" t="s">
        <v>142</v>
      </c>
      <c r="BL166" s="31" t="s">
        <v>141</v>
      </c>
      <c r="BM166" s="31" t="s">
        <v>141</v>
      </c>
      <c r="BN166" s="31" t="s">
        <v>141</v>
      </c>
      <c r="BO166" s="31" t="s">
        <v>141</v>
      </c>
      <c r="BP166" s="31" t="s">
        <v>141</v>
      </c>
      <c r="BQ166" s="31" t="s">
        <v>141</v>
      </c>
      <c r="BR166" s="31" t="s">
        <v>141</v>
      </c>
      <c r="BS166" s="31" t="s">
        <v>141</v>
      </c>
      <c r="BT166" s="31" t="s">
        <v>141</v>
      </c>
      <c r="BU166" s="44">
        <v>0.0</v>
      </c>
      <c r="BV166" s="45"/>
      <c r="BW166" s="36" t="str">
        <f t="shared" si="12"/>
        <v/>
      </c>
      <c r="BX166" s="31" t="s">
        <v>141</v>
      </c>
      <c r="BY166" s="31" t="s">
        <v>141</v>
      </c>
      <c r="BZ166" s="32" t="s">
        <v>236</v>
      </c>
      <c r="CA166" s="49" t="s">
        <v>237</v>
      </c>
      <c r="CB166" s="32" t="s">
        <v>238</v>
      </c>
      <c r="CC166" s="32" t="s">
        <v>239</v>
      </c>
      <c r="CD166" s="31" t="s">
        <v>145</v>
      </c>
      <c r="CE166" s="31" t="s">
        <v>287</v>
      </c>
      <c r="CF166" s="31" t="s">
        <v>423</v>
      </c>
      <c r="CG166" s="31" t="s">
        <v>288</v>
      </c>
      <c r="CH166" s="31" t="s">
        <v>332</v>
      </c>
      <c r="CI166" s="31" t="s">
        <v>142</v>
      </c>
      <c r="CJ166" s="31" t="s">
        <v>142</v>
      </c>
      <c r="CK166" s="31" t="s">
        <v>588</v>
      </c>
      <c r="CL166" s="31" t="s">
        <v>588</v>
      </c>
      <c r="CM166" s="31" t="s">
        <v>606</v>
      </c>
      <c r="CN166" s="31" t="s">
        <v>151</v>
      </c>
      <c r="CO166" s="31" t="s">
        <v>151</v>
      </c>
      <c r="CP166" s="31" t="s">
        <v>142</v>
      </c>
      <c r="CQ166" s="31" t="s">
        <v>142</v>
      </c>
      <c r="CR166" s="56" t="s">
        <v>141</v>
      </c>
      <c r="CS166" s="31" t="s">
        <v>141</v>
      </c>
      <c r="CT166" s="31" t="s">
        <v>345</v>
      </c>
      <c r="CU166" s="31" t="s">
        <v>590</v>
      </c>
      <c r="CV166" s="31" t="s">
        <v>608</v>
      </c>
      <c r="CW166" s="31" t="s">
        <v>142</v>
      </c>
      <c r="CX166" s="31" t="s">
        <v>609</v>
      </c>
      <c r="CY166" s="31" t="s">
        <v>629</v>
      </c>
      <c r="CZ166" s="31" t="s">
        <v>740</v>
      </c>
      <c r="DA166" s="31" t="s">
        <v>785</v>
      </c>
      <c r="DB166" s="31" t="s">
        <v>786</v>
      </c>
      <c r="DC166" s="31" t="s">
        <v>787</v>
      </c>
      <c r="DD166" s="31" t="s">
        <v>788</v>
      </c>
      <c r="DE166" s="31" t="s">
        <v>788</v>
      </c>
      <c r="DF166" s="31" t="s">
        <v>788</v>
      </c>
      <c r="DG166" s="31" t="s">
        <v>142</v>
      </c>
      <c r="DH166" s="31" t="s">
        <v>789</v>
      </c>
      <c r="DI166" s="31" t="s">
        <v>160</v>
      </c>
      <c r="DJ166" s="31" t="s">
        <v>790</v>
      </c>
      <c r="DK166" s="31" t="s">
        <v>538</v>
      </c>
      <c r="DL166" s="31" t="s">
        <v>160</v>
      </c>
      <c r="DM166" s="31" t="s">
        <v>538</v>
      </c>
      <c r="DO166" s="31" t="s">
        <v>791</v>
      </c>
      <c r="DQ166" s="31" t="s">
        <v>792</v>
      </c>
    </row>
    <row r="167" ht="15.75" customHeight="1">
      <c r="A167" s="27">
        <v>165.0</v>
      </c>
      <c r="B167" s="28">
        <v>44749.0</v>
      </c>
      <c r="C167" s="29">
        <v>0.40069444444444446</v>
      </c>
      <c r="D167" s="29">
        <v>0.40625</v>
      </c>
      <c r="E167" s="30">
        <f t="shared" si="1"/>
        <v>0.005555555556</v>
      </c>
      <c r="F167" s="31" t="b">
        <v>1</v>
      </c>
      <c r="G167" s="31" t="s">
        <v>122</v>
      </c>
      <c r="H167" s="32" t="s">
        <v>195</v>
      </c>
      <c r="I167" s="31" t="s">
        <v>142</v>
      </c>
      <c r="J167" s="31" t="s">
        <v>155</v>
      </c>
      <c r="K167" s="31" t="s">
        <v>163</v>
      </c>
      <c r="L167" s="31" t="s">
        <v>793</v>
      </c>
      <c r="M167" s="31" t="s">
        <v>235</v>
      </c>
      <c r="N167" s="33">
        <v>7.0</v>
      </c>
      <c r="O167" s="31" t="s">
        <v>235</v>
      </c>
      <c r="P167" s="31" t="s">
        <v>794</v>
      </c>
      <c r="Q167" s="31" t="s">
        <v>270</v>
      </c>
      <c r="R167" s="31" t="s">
        <v>130</v>
      </c>
      <c r="S167" s="31" t="s">
        <v>131</v>
      </c>
      <c r="T167" s="31" t="s">
        <v>169</v>
      </c>
      <c r="U167" s="31" t="s">
        <v>169</v>
      </c>
      <c r="V167" s="31" t="s">
        <v>134</v>
      </c>
      <c r="W167" s="31" t="s">
        <v>135</v>
      </c>
      <c r="X167" s="53">
        <v>47.80507</v>
      </c>
      <c r="Y167" s="53">
        <v>-120.039127</v>
      </c>
      <c r="Z167" s="35" t="b">
        <v>0</v>
      </c>
      <c r="AA167" s="36" t="s">
        <v>141</v>
      </c>
      <c r="AB167" s="36"/>
      <c r="AC167" s="32" t="s">
        <v>722</v>
      </c>
      <c r="AD167" s="31" t="s">
        <v>795</v>
      </c>
      <c r="AE167" s="31" t="s">
        <v>137</v>
      </c>
      <c r="AF167" s="31" t="s">
        <v>138</v>
      </c>
      <c r="AG167" s="31" t="s">
        <v>707</v>
      </c>
      <c r="AH167" s="31" t="s">
        <v>375</v>
      </c>
      <c r="AI167" s="31" t="s">
        <v>235</v>
      </c>
      <c r="AJ167" s="38">
        <v>4.0</v>
      </c>
      <c r="AK167" s="31" t="s">
        <v>235</v>
      </c>
      <c r="AL167" s="31" t="s">
        <v>796</v>
      </c>
      <c r="AM167" s="31" t="s">
        <v>797</v>
      </c>
      <c r="AN167" s="31" t="s">
        <v>169</v>
      </c>
      <c r="AO167" s="31" t="s">
        <v>169</v>
      </c>
      <c r="AP167" s="31" t="s">
        <v>134</v>
      </c>
      <c r="AQ167" s="31" t="s">
        <v>135</v>
      </c>
      <c r="AR167" s="53">
        <v>47.830309</v>
      </c>
      <c r="AS167" s="53">
        <v>-120.009917</v>
      </c>
      <c r="AT167" s="35" t="b">
        <v>0</v>
      </c>
      <c r="AU167" s="36" t="s">
        <v>141</v>
      </c>
      <c r="AV167" s="36"/>
      <c r="AW167" s="36" t="s">
        <v>141</v>
      </c>
      <c r="AX167" s="36" t="s">
        <v>141</v>
      </c>
      <c r="AY167" s="39">
        <f t="shared" si="3"/>
        <v>2.208667246</v>
      </c>
      <c r="AZ167" s="63" t="str">
        <f t="shared" si="4"/>
        <v>N/A</v>
      </c>
      <c r="BA167" s="64" t="s">
        <v>141</v>
      </c>
      <c r="BB167" s="50" t="str">
        <f t="shared" si="13"/>
        <v>N/A</v>
      </c>
      <c r="BC167" s="50" t="str">
        <f t="shared" si="5"/>
        <v>N/A</v>
      </c>
      <c r="BD167" s="43" t="str">
        <f t="shared" si="6"/>
        <v>N/A</v>
      </c>
      <c r="BF167" s="31"/>
      <c r="BG167" s="31" t="s">
        <v>142</v>
      </c>
      <c r="BH167" s="31" t="s">
        <v>378</v>
      </c>
      <c r="BI167" s="31" t="s">
        <v>141</v>
      </c>
      <c r="BJ167" s="48">
        <v>2.208667246330389</v>
      </c>
      <c r="BK167" s="31" t="s">
        <v>142</v>
      </c>
      <c r="BL167" s="31" t="s">
        <v>141</v>
      </c>
      <c r="BM167" s="31" t="s">
        <v>141</v>
      </c>
      <c r="BN167" s="31" t="s">
        <v>141</v>
      </c>
      <c r="BO167" s="31" t="s">
        <v>141</v>
      </c>
      <c r="BP167" s="31" t="s">
        <v>141</v>
      </c>
      <c r="BQ167" s="31" t="s">
        <v>141</v>
      </c>
      <c r="BR167" s="31" t="s">
        <v>141</v>
      </c>
      <c r="BS167" s="31" t="s">
        <v>141</v>
      </c>
      <c r="BT167" s="31" t="s">
        <v>141</v>
      </c>
      <c r="BU167" s="44">
        <v>0.0</v>
      </c>
      <c r="BV167" s="45"/>
      <c r="BW167" s="36" t="str">
        <f t="shared" si="12"/>
        <v/>
      </c>
      <c r="BX167" s="31" t="s">
        <v>141</v>
      </c>
      <c r="BY167" s="31" t="s">
        <v>141</v>
      </c>
      <c r="BZ167" s="32" t="s">
        <v>236</v>
      </c>
      <c r="CA167" s="49" t="s">
        <v>237</v>
      </c>
      <c r="CB167" s="32" t="s">
        <v>238</v>
      </c>
      <c r="CC167" s="32" t="s">
        <v>239</v>
      </c>
      <c r="CD167" s="31" t="s">
        <v>145</v>
      </c>
      <c r="CE167" s="31" t="s">
        <v>287</v>
      </c>
      <c r="CF167" s="31" t="s">
        <v>423</v>
      </c>
      <c r="CG167" s="31" t="s">
        <v>288</v>
      </c>
      <c r="CH167" s="31" t="s">
        <v>332</v>
      </c>
      <c r="CI167" s="31" t="s">
        <v>142</v>
      </c>
      <c r="CJ167" s="31" t="s">
        <v>142</v>
      </c>
      <c r="CK167" s="31" t="s">
        <v>588</v>
      </c>
      <c r="CL167" s="31" t="s">
        <v>588</v>
      </c>
      <c r="CM167" s="31" t="s">
        <v>606</v>
      </c>
      <c r="CN167" s="31" t="s">
        <v>151</v>
      </c>
      <c r="CO167" s="31" t="s">
        <v>151</v>
      </c>
      <c r="CP167" s="31" t="s">
        <v>142</v>
      </c>
      <c r="CQ167" s="31" t="s">
        <v>142</v>
      </c>
      <c r="CR167" s="56" t="s">
        <v>141</v>
      </c>
      <c r="CS167" s="31" t="s">
        <v>141</v>
      </c>
      <c r="CT167" s="31" t="s">
        <v>345</v>
      </c>
      <c r="CU167" s="31" t="s">
        <v>590</v>
      </c>
      <c r="CV167" s="31" t="s">
        <v>608</v>
      </c>
      <c r="CW167" s="31" t="s">
        <v>142</v>
      </c>
      <c r="CX167" s="31" t="s">
        <v>609</v>
      </c>
      <c r="CY167" s="31" t="s">
        <v>629</v>
      </c>
      <c r="CZ167" s="31" t="s">
        <v>740</v>
      </c>
      <c r="DA167" s="31" t="s">
        <v>142</v>
      </c>
      <c r="DB167" s="31" t="s">
        <v>798</v>
      </c>
      <c r="DC167" s="31" t="s">
        <v>694</v>
      </c>
      <c r="DD167" s="31" t="s">
        <v>144</v>
      </c>
      <c r="DE167" s="31" t="s">
        <v>155</v>
      </c>
      <c r="DF167" s="31" t="s">
        <v>155</v>
      </c>
      <c r="DG167" s="31" t="s">
        <v>142</v>
      </c>
      <c r="DH167" s="31" t="s">
        <v>799</v>
      </c>
      <c r="DI167" s="31" t="s">
        <v>160</v>
      </c>
      <c r="DJ167" s="31" t="s">
        <v>799</v>
      </c>
      <c r="DK167" s="31" t="s">
        <v>538</v>
      </c>
      <c r="DL167" s="31" t="s">
        <v>160</v>
      </c>
      <c r="DM167" s="31" t="s">
        <v>538</v>
      </c>
      <c r="DN167" s="31" t="s">
        <v>800</v>
      </c>
      <c r="DO167" s="31" t="s">
        <v>160</v>
      </c>
      <c r="DP167" s="31" t="s">
        <v>801</v>
      </c>
      <c r="DQ167" s="31" t="s">
        <v>802</v>
      </c>
    </row>
    <row r="168" ht="15.75" customHeight="1">
      <c r="A168" s="27">
        <v>166.0</v>
      </c>
      <c r="B168" s="28">
        <v>44773.0</v>
      </c>
      <c r="C168" s="29">
        <v>0.792025462962963</v>
      </c>
      <c r="D168" s="29">
        <v>0.794375</v>
      </c>
      <c r="E168" s="30">
        <f t="shared" si="1"/>
        <v>0.002349537037</v>
      </c>
      <c r="F168" s="31" t="b">
        <v>1</v>
      </c>
      <c r="G168" s="31" t="s">
        <v>122</v>
      </c>
      <c r="H168" s="32" t="s">
        <v>195</v>
      </c>
      <c r="I168" s="31" t="s">
        <v>142</v>
      </c>
      <c r="J168" s="31" t="s">
        <v>142</v>
      </c>
      <c r="K168" s="31" t="s">
        <v>321</v>
      </c>
      <c r="L168" s="31" t="s">
        <v>282</v>
      </c>
      <c r="M168" s="31" t="s">
        <v>143</v>
      </c>
      <c r="N168" s="33">
        <v>6.0</v>
      </c>
      <c r="O168" s="31" t="s">
        <v>143</v>
      </c>
      <c r="P168" s="31" t="s">
        <v>761</v>
      </c>
      <c r="Q168" s="31" t="s">
        <v>803</v>
      </c>
      <c r="R168" s="31" t="s">
        <v>198</v>
      </c>
      <c r="S168" s="31" t="s">
        <v>198</v>
      </c>
      <c r="T168" s="31" t="s">
        <v>323</v>
      </c>
      <c r="U168" s="31" t="s">
        <v>324</v>
      </c>
      <c r="V168" s="31" t="s">
        <v>134</v>
      </c>
      <c r="W168" s="31" t="s">
        <v>135</v>
      </c>
      <c r="X168" s="53">
        <v>48.609856</v>
      </c>
      <c r="Y168" s="53">
        <v>-122.427205</v>
      </c>
      <c r="Z168" s="35" t="b">
        <v>0</v>
      </c>
      <c r="AA168" s="36" t="s">
        <v>141</v>
      </c>
      <c r="AB168" s="36"/>
      <c r="AC168" s="32" t="s">
        <v>722</v>
      </c>
      <c r="AD168" s="31" t="s">
        <v>136</v>
      </c>
      <c r="AE168" s="31" t="s">
        <v>137</v>
      </c>
      <c r="AF168" s="31" t="s">
        <v>173</v>
      </c>
      <c r="AG168" s="31" t="s">
        <v>707</v>
      </c>
      <c r="AH168" s="31" t="s">
        <v>329</v>
      </c>
      <c r="AI168" s="31" t="s">
        <v>396</v>
      </c>
      <c r="AJ168" s="38">
        <v>5.0</v>
      </c>
      <c r="AK168" s="31" t="s">
        <v>396</v>
      </c>
      <c r="AL168" s="31" t="s">
        <v>136</v>
      </c>
      <c r="AM168" s="31" t="s">
        <v>466</v>
      </c>
      <c r="AN168" s="31" t="s">
        <v>323</v>
      </c>
      <c r="AO168" s="31" t="s">
        <v>324</v>
      </c>
      <c r="AP168" s="31" t="s">
        <v>134</v>
      </c>
      <c r="AQ168" s="31" t="s">
        <v>135</v>
      </c>
      <c r="AR168" s="67">
        <v>48.592447</v>
      </c>
      <c r="AS168" s="53">
        <v>-122.420716</v>
      </c>
      <c r="AT168" s="35" t="b">
        <v>0</v>
      </c>
      <c r="AU168" s="36" t="s">
        <v>141</v>
      </c>
      <c r="AV168" s="36"/>
      <c r="AW168" s="36" t="s">
        <v>141</v>
      </c>
      <c r="AX168" s="36" t="s">
        <v>141</v>
      </c>
      <c r="AY168" s="39">
        <f t="shared" si="3"/>
        <v>1.238924306</v>
      </c>
      <c r="AZ168" s="63" t="str">
        <f t="shared" si="4"/>
        <v>N/A</v>
      </c>
      <c r="BA168" s="64" t="s">
        <v>141</v>
      </c>
      <c r="BB168" s="50" t="str">
        <f t="shared" si="13"/>
        <v>N/A</v>
      </c>
      <c r="BC168" s="50" t="str">
        <f t="shared" si="5"/>
        <v>N/A</v>
      </c>
      <c r="BD168" s="43" t="str">
        <f t="shared" si="6"/>
        <v>N/A</v>
      </c>
      <c r="BE168" s="31" t="s">
        <v>804</v>
      </c>
      <c r="BF168" s="31" t="s">
        <v>805</v>
      </c>
      <c r="BG168" s="31" t="s">
        <v>142</v>
      </c>
      <c r="BH168" s="31" t="s">
        <v>327</v>
      </c>
      <c r="BI168" s="31" t="s">
        <v>141</v>
      </c>
      <c r="BJ168" s="48">
        <v>1.2389243062964612</v>
      </c>
      <c r="BK168" s="31" t="s">
        <v>142</v>
      </c>
      <c r="BL168" s="31" t="s">
        <v>141</v>
      </c>
      <c r="BM168" s="31" t="s">
        <v>141</v>
      </c>
      <c r="BN168" s="31" t="s">
        <v>141</v>
      </c>
      <c r="BO168" s="31" t="s">
        <v>141</v>
      </c>
      <c r="BP168" s="31" t="s">
        <v>141</v>
      </c>
      <c r="BQ168" s="31" t="s">
        <v>141</v>
      </c>
      <c r="BR168" s="31" t="s">
        <v>141</v>
      </c>
      <c r="BS168" s="31" t="s">
        <v>141</v>
      </c>
      <c r="BT168" s="31" t="s">
        <v>141</v>
      </c>
      <c r="BU168" s="44">
        <v>0.0</v>
      </c>
      <c r="BV168" s="45"/>
      <c r="BW168" s="36" t="str">
        <f t="shared" si="12"/>
        <v/>
      </c>
      <c r="BX168" s="31" t="s">
        <v>141</v>
      </c>
      <c r="BY168" s="31" t="s">
        <v>141</v>
      </c>
      <c r="BZ168" s="32" t="s">
        <v>236</v>
      </c>
      <c r="CA168" s="49" t="s">
        <v>237</v>
      </c>
      <c r="CB168" s="32" t="s">
        <v>238</v>
      </c>
      <c r="CC168" s="32" t="s">
        <v>239</v>
      </c>
      <c r="CD168" s="31" t="s">
        <v>145</v>
      </c>
      <c r="CE168" s="31" t="s">
        <v>287</v>
      </c>
      <c r="CF168" s="31" t="s">
        <v>423</v>
      </c>
      <c r="CG168" s="31" t="s">
        <v>288</v>
      </c>
      <c r="CH168" s="31" t="s">
        <v>332</v>
      </c>
      <c r="CI168" s="31" t="s">
        <v>142</v>
      </c>
      <c r="CJ168" s="31" t="s">
        <v>142</v>
      </c>
      <c r="CK168" s="31" t="s">
        <v>588</v>
      </c>
      <c r="CL168" s="31" t="s">
        <v>588</v>
      </c>
      <c r="CM168" s="31" t="s">
        <v>606</v>
      </c>
      <c r="CN168" s="31" t="s">
        <v>151</v>
      </c>
      <c r="CO168" s="31" t="s">
        <v>151</v>
      </c>
      <c r="CP168" s="31" t="s">
        <v>142</v>
      </c>
      <c r="CQ168" s="31" t="s">
        <v>142</v>
      </c>
      <c r="CR168" s="56" t="s">
        <v>141</v>
      </c>
      <c r="CS168" s="31" t="s">
        <v>141</v>
      </c>
      <c r="CT168" s="31" t="s">
        <v>345</v>
      </c>
      <c r="CU168" s="31" t="s">
        <v>590</v>
      </c>
      <c r="CV168" s="31" t="s">
        <v>608</v>
      </c>
      <c r="CW168" s="31" t="s">
        <v>142</v>
      </c>
      <c r="CX168" s="31" t="s">
        <v>609</v>
      </c>
      <c r="CY168" s="31" t="s">
        <v>629</v>
      </c>
      <c r="CZ168" s="31" t="s">
        <v>753</v>
      </c>
      <c r="DA168" s="31" t="s">
        <v>142</v>
      </c>
      <c r="DB168" s="31" t="s">
        <v>142</v>
      </c>
      <c r="DC168" s="31" t="s">
        <v>694</v>
      </c>
      <c r="DD168" s="31" t="s">
        <v>144</v>
      </c>
      <c r="DE168" s="31" t="s">
        <v>142</v>
      </c>
      <c r="DF168" s="31" t="s">
        <v>144</v>
      </c>
      <c r="DG168" s="31" t="s">
        <v>346</v>
      </c>
      <c r="DH168" s="31" t="s">
        <v>160</v>
      </c>
      <c r="DI168" s="31" t="s">
        <v>806</v>
      </c>
      <c r="DJ168" s="31" t="s">
        <v>160</v>
      </c>
      <c r="DK168" s="31" t="s">
        <v>538</v>
      </c>
      <c r="DL168" s="31" t="s">
        <v>160</v>
      </c>
      <c r="DM168" s="31" t="s">
        <v>538</v>
      </c>
      <c r="DN168" s="31" t="s">
        <v>807</v>
      </c>
      <c r="DO168" s="31" t="s">
        <v>160</v>
      </c>
      <c r="DP168" s="31" t="s">
        <v>808</v>
      </c>
      <c r="DQ168" s="31" t="s">
        <v>809</v>
      </c>
    </row>
    <row r="169" ht="15.75" customHeight="1">
      <c r="A169" s="27">
        <v>167.0</v>
      </c>
      <c r="B169" s="28">
        <v>44777.0</v>
      </c>
      <c r="C169" s="29">
        <v>0.6847222222222222</v>
      </c>
      <c r="D169" s="29">
        <v>0.6895833333333333</v>
      </c>
      <c r="E169" s="30">
        <f t="shared" si="1"/>
        <v>0.004861111111</v>
      </c>
      <c r="F169" s="31" t="b">
        <v>1</v>
      </c>
      <c r="G169" s="31" t="s">
        <v>122</v>
      </c>
      <c r="H169" s="32" t="s">
        <v>195</v>
      </c>
      <c r="I169" s="31" t="s">
        <v>142</v>
      </c>
      <c r="J169" s="31" t="s">
        <v>142</v>
      </c>
      <c r="K169" s="31" t="s">
        <v>321</v>
      </c>
      <c r="L169" s="31" t="s">
        <v>322</v>
      </c>
      <c r="M169" s="31" t="s">
        <v>273</v>
      </c>
      <c r="N169" s="33">
        <v>6.0</v>
      </c>
      <c r="O169" s="31" t="s">
        <v>273</v>
      </c>
      <c r="P169" s="31" t="s">
        <v>810</v>
      </c>
      <c r="Q169" s="31" t="s">
        <v>811</v>
      </c>
      <c r="R169" s="31" t="s">
        <v>198</v>
      </c>
      <c r="S169" s="31" t="s">
        <v>198</v>
      </c>
      <c r="T169" s="31" t="s">
        <v>323</v>
      </c>
      <c r="U169" s="31" t="s">
        <v>324</v>
      </c>
      <c r="V169" s="31" t="s">
        <v>134</v>
      </c>
      <c r="W169" s="31" t="s">
        <v>135</v>
      </c>
      <c r="X169" s="31">
        <v>48.6091313</v>
      </c>
      <c r="Y169" s="31">
        <v>-122.4259087</v>
      </c>
      <c r="Z169" s="35" t="b">
        <v>0</v>
      </c>
      <c r="AA169" s="36" t="s">
        <v>141</v>
      </c>
      <c r="AB169" s="36"/>
      <c r="AC169" s="32" t="s">
        <v>722</v>
      </c>
      <c r="AD169" s="31" t="s">
        <v>136</v>
      </c>
      <c r="AE169" s="31" t="s">
        <v>137</v>
      </c>
      <c r="AF169" s="31" t="s">
        <v>138</v>
      </c>
      <c r="AG169" s="31" t="s">
        <v>707</v>
      </c>
      <c r="AH169" s="31" t="s">
        <v>329</v>
      </c>
      <c r="AI169" s="31" t="s">
        <v>176</v>
      </c>
      <c r="AJ169" s="38">
        <v>4.0</v>
      </c>
      <c r="AK169" s="31" t="s">
        <v>176</v>
      </c>
      <c r="AL169" s="31" t="s">
        <v>770</v>
      </c>
      <c r="AM169" s="31" t="s">
        <v>466</v>
      </c>
      <c r="AN169" s="31" t="s">
        <v>323</v>
      </c>
      <c r="AO169" s="31" t="s">
        <v>324</v>
      </c>
      <c r="AP169" s="31" t="s">
        <v>134</v>
      </c>
      <c r="AQ169" s="31" t="s">
        <v>135</v>
      </c>
      <c r="AR169" s="53">
        <v>48.592688</v>
      </c>
      <c r="AS169" s="53">
        <v>-122.420678</v>
      </c>
      <c r="AT169" s="35" t="b">
        <v>0</v>
      </c>
      <c r="AU169" s="36" t="s">
        <v>141</v>
      </c>
      <c r="AV169" s="36"/>
      <c r="AW169" s="36" t="s">
        <v>141</v>
      </c>
      <c r="AX169" s="36" t="s">
        <v>141</v>
      </c>
      <c r="AY169" s="39">
        <f t="shared" si="3"/>
        <v>1.161059908</v>
      </c>
      <c r="AZ169" s="63" t="str">
        <f t="shared" si="4"/>
        <v>N/A</v>
      </c>
      <c r="BA169" s="64" t="s">
        <v>141</v>
      </c>
      <c r="BB169" s="50" t="str">
        <f t="shared" si="13"/>
        <v>N/A</v>
      </c>
      <c r="BC169" s="50" t="str">
        <f t="shared" si="5"/>
        <v>N/A</v>
      </c>
      <c r="BD169" s="43" t="str">
        <f t="shared" si="6"/>
        <v>N/A</v>
      </c>
      <c r="BF169" s="31"/>
      <c r="BG169" s="31" t="s">
        <v>142</v>
      </c>
      <c r="BH169" s="31" t="s">
        <v>327</v>
      </c>
      <c r="BI169" s="31" t="s">
        <v>141</v>
      </c>
      <c r="BJ169" s="48">
        <v>1.1610599084458855</v>
      </c>
      <c r="BK169" s="31" t="s">
        <v>142</v>
      </c>
      <c r="BL169" s="31" t="s">
        <v>141</v>
      </c>
      <c r="BM169" s="31" t="s">
        <v>141</v>
      </c>
      <c r="BN169" s="31" t="s">
        <v>141</v>
      </c>
      <c r="BO169" s="31" t="s">
        <v>141</v>
      </c>
      <c r="BP169" s="31" t="s">
        <v>141</v>
      </c>
      <c r="BQ169" s="31" t="s">
        <v>141</v>
      </c>
      <c r="BR169" s="31" t="s">
        <v>141</v>
      </c>
      <c r="BS169" s="31" t="s">
        <v>141</v>
      </c>
      <c r="BT169" s="31" t="s">
        <v>141</v>
      </c>
      <c r="BU169" s="44">
        <v>0.0</v>
      </c>
      <c r="BV169" s="45"/>
      <c r="BW169" s="36" t="str">
        <f t="shared" si="12"/>
        <v/>
      </c>
      <c r="BX169" s="31" t="s">
        <v>141</v>
      </c>
      <c r="BY169" s="31" t="s">
        <v>141</v>
      </c>
      <c r="BZ169" s="32" t="s">
        <v>236</v>
      </c>
      <c r="CA169" s="49" t="s">
        <v>237</v>
      </c>
      <c r="CB169" s="32" t="s">
        <v>238</v>
      </c>
      <c r="CC169" s="32" t="s">
        <v>239</v>
      </c>
      <c r="CD169" s="31" t="s">
        <v>145</v>
      </c>
      <c r="CE169" s="31" t="s">
        <v>287</v>
      </c>
      <c r="CF169" s="31" t="s">
        <v>423</v>
      </c>
      <c r="CG169" s="31" t="s">
        <v>288</v>
      </c>
      <c r="CH169" s="31" t="s">
        <v>332</v>
      </c>
      <c r="CI169" s="31" t="s">
        <v>142</v>
      </c>
      <c r="CJ169" s="31" t="s">
        <v>142</v>
      </c>
      <c r="CK169" s="31" t="s">
        <v>588</v>
      </c>
      <c r="CL169" s="31" t="s">
        <v>142</v>
      </c>
      <c r="CM169" s="31" t="s">
        <v>141</v>
      </c>
      <c r="CN169" s="31" t="s">
        <v>151</v>
      </c>
      <c r="CO169" s="31" t="s">
        <v>151</v>
      </c>
      <c r="CP169" s="31" t="s">
        <v>142</v>
      </c>
      <c r="CQ169" s="31" t="s">
        <v>142</v>
      </c>
      <c r="CR169" s="56" t="s">
        <v>141</v>
      </c>
      <c r="CS169" s="31" t="s">
        <v>141</v>
      </c>
      <c r="CT169" s="31" t="s">
        <v>345</v>
      </c>
      <c r="CU169" s="31" t="s">
        <v>590</v>
      </c>
      <c r="CV169" s="31" t="s">
        <v>608</v>
      </c>
      <c r="CW169" s="31" t="s">
        <v>142</v>
      </c>
      <c r="CX169" s="31" t="s">
        <v>609</v>
      </c>
      <c r="CY169" s="31" t="s">
        <v>812</v>
      </c>
      <c r="CZ169" s="31" t="s">
        <v>142</v>
      </c>
      <c r="DA169" s="31" t="s">
        <v>813</v>
      </c>
      <c r="DB169" s="31" t="s">
        <v>814</v>
      </c>
      <c r="DC169" s="31" t="s">
        <v>694</v>
      </c>
      <c r="DD169" s="31" t="s">
        <v>144</v>
      </c>
      <c r="DE169" s="31" t="s">
        <v>142</v>
      </c>
      <c r="DF169" s="31" t="s">
        <v>144</v>
      </c>
      <c r="DG169" s="31" t="s">
        <v>346</v>
      </c>
      <c r="DH169" s="31" t="s">
        <v>815</v>
      </c>
      <c r="DI169" s="31" t="s">
        <v>816</v>
      </c>
      <c r="DJ169" s="31" t="s">
        <v>160</v>
      </c>
      <c r="DK169" s="31" t="s">
        <v>538</v>
      </c>
      <c r="DL169" s="31" t="s">
        <v>160</v>
      </c>
      <c r="DM169" s="31" t="s">
        <v>538</v>
      </c>
      <c r="DN169" s="31" t="s">
        <v>817</v>
      </c>
      <c r="DO169" s="31" t="s">
        <v>160</v>
      </c>
      <c r="DP169" s="31" t="s">
        <v>818</v>
      </c>
      <c r="DQ169" s="31" t="s">
        <v>819</v>
      </c>
    </row>
    <row r="170" ht="15.75" customHeight="1">
      <c r="A170" s="27">
        <v>168.0</v>
      </c>
      <c r="B170" s="28">
        <v>44789.0</v>
      </c>
      <c r="C170" s="29">
        <v>0.7817361111111111</v>
      </c>
      <c r="D170" s="29">
        <v>0.7839814814814815</v>
      </c>
      <c r="E170" s="30">
        <f t="shared" si="1"/>
        <v>0.00224537037</v>
      </c>
      <c r="F170" s="31" t="b">
        <v>1</v>
      </c>
      <c r="G170" s="31" t="s">
        <v>122</v>
      </c>
      <c r="H170" s="32" t="s">
        <v>195</v>
      </c>
      <c r="I170" s="31" t="s">
        <v>142</v>
      </c>
      <c r="J170" s="31" t="s">
        <v>142</v>
      </c>
      <c r="K170" s="31" t="s">
        <v>321</v>
      </c>
      <c r="L170" s="31" t="s">
        <v>282</v>
      </c>
      <c r="M170" s="31" t="s">
        <v>143</v>
      </c>
      <c r="N170" s="33">
        <v>6.0</v>
      </c>
      <c r="O170" s="31" t="s">
        <v>143</v>
      </c>
      <c r="P170" s="31" t="s">
        <v>820</v>
      </c>
      <c r="Q170" s="31" t="s">
        <v>270</v>
      </c>
      <c r="R170" s="31" t="s">
        <v>198</v>
      </c>
      <c r="S170" s="31" t="s">
        <v>198</v>
      </c>
      <c r="T170" s="31" t="s">
        <v>323</v>
      </c>
      <c r="U170" s="31" t="s">
        <v>324</v>
      </c>
      <c r="V170" s="31" t="s">
        <v>134</v>
      </c>
      <c r="W170" s="31" t="s">
        <v>135</v>
      </c>
      <c r="X170" s="53">
        <v>48.609856</v>
      </c>
      <c r="Y170" s="53">
        <v>-122.427205</v>
      </c>
      <c r="Z170" s="35" t="b">
        <v>0</v>
      </c>
      <c r="AA170" s="36" t="s">
        <v>141</v>
      </c>
      <c r="AB170" s="36"/>
      <c r="AC170" s="32" t="s">
        <v>722</v>
      </c>
      <c r="AD170" s="31" t="s">
        <v>136</v>
      </c>
      <c r="AE170" s="31" t="s">
        <v>137</v>
      </c>
      <c r="AF170" s="31" t="s">
        <v>173</v>
      </c>
      <c r="AG170" s="31" t="s">
        <v>821</v>
      </c>
      <c r="AH170" s="31" t="s">
        <v>329</v>
      </c>
      <c r="AI170" s="31" t="s">
        <v>396</v>
      </c>
      <c r="AJ170" s="38">
        <v>0.0</v>
      </c>
      <c r="AK170" s="31" t="s">
        <v>141</v>
      </c>
      <c r="AL170" s="31" t="s">
        <v>651</v>
      </c>
      <c r="AM170" s="31" t="s">
        <v>822</v>
      </c>
      <c r="AN170" s="31" t="s">
        <v>323</v>
      </c>
      <c r="AO170" s="31" t="s">
        <v>324</v>
      </c>
      <c r="AP170" s="31" t="s">
        <v>134</v>
      </c>
      <c r="AQ170" s="31" t="s">
        <v>135</v>
      </c>
      <c r="AR170" s="68">
        <v>48.592462</v>
      </c>
      <c r="AS170" s="53">
        <v>-122.420653</v>
      </c>
      <c r="AT170" s="35" t="b">
        <v>0</v>
      </c>
      <c r="AU170" s="36" t="s">
        <v>141</v>
      </c>
      <c r="AV170" s="36"/>
      <c r="AW170" s="36" t="s">
        <v>141</v>
      </c>
      <c r="AX170" s="36" t="s">
        <v>141</v>
      </c>
      <c r="AY170" s="39">
        <f t="shared" si="3"/>
        <v>1.238610648</v>
      </c>
      <c r="AZ170" s="63" t="str">
        <f t="shared" si="4"/>
        <v>N/A</v>
      </c>
      <c r="BA170" s="64" t="s">
        <v>141</v>
      </c>
      <c r="BB170" s="50" t="str">
        <f t="shared" si="13"/>
        <v>N/A</v>
      </c>
      <c r="BC170" s="50" t="str">
        <f t="shared" si="5"/>
        <v>N/A</v>
      </c>
      <c r="BD170" s="43" t="str">
        <f t="shared" si="6"/>
        <v>N/A</v>
      </c>
      <c r="BE170" s="31" t="s">
        <v>823</v>
      </c>
      <c r="BF170" s="31" t="s">
        <v>824</v>
      </c>
      <c r="BG170" s="31" t="s">
        <v>142</v>
      </c>
      <c r="BH170" s="31" t="s">
        <v>327</v>
      </c>
      <c r="BI170" s="31" t="s">
        <v>141</v>
      </c>
      <c r="BJ170" s="48">
        <v>1.238610647963909</v>
      </c>
      <c r="BK170" s="31" t="s">
        <v>142</v>
      </c>
      <c r="BL170" s="31" t="s">
        <v>141</v>
      </c>
      <c r="BM170" s="31" t="s">
        <v>141</v>
      </c>
      <c r="BN170" s="31" t="s">
        <v>141</v>
      </c>
      <c r="BO170" s="31" t="s">
        <v>141</v>
      </c>
      <c r="BP170" s="31" t="s">
        <v>141</v>
      </c>
      <c r="BQ170" s="31" t="s">
        <v>141</v>
      </c>
      <c r="BR170" s="31" t="s">
        <v>141</v>
      </c>
      <c r="BS170" s="31" t="s">
        <v>141</v>
      </c>
      <c r="BT170" s="31" t="s">
        <v>141</v>
      </c>
      <c r="BU170" s="44">
        <v>0.0</v>
      </c>
      <c r="BV170" s="45"/>
      <c r="BW170" s="36" t="str">
        <f t="shared" si="12"/>
        <v/>
      </c>
      <c r="BX170" s="31" t="s">
        <v>141</v>
      </c>
      <c r="BY170" s="31" t="s">
        <v>141</v>
      </c>
      <c r="BZ170" s="32" t="s">
        <v>236</v>
      </c>
      <c r="CA170" s="49" t="s">
        <v>237</v>
      </c>
      <c r="CB170" s="32" t="s">
        <v>238</v>
      </c>
      <c r="CC170" s="32" t="s">
        <v>239</v>
      </c>
      <c r="CD170" s="31" t="s">
        <v>145</v>
      </c>
      <c r="CE170" s="31" t="s">
        <v>287</v>
      </c>
      <c r="CF170" s="31" t="s">
        <v>423</v>
      </c>
      <c r="CG170" s="31" t="s">
        <v>288</v>
      </c>
      <c r="CH170" s="31" t="s">
        <v>332</v>
      </c>
      <c r="CI170" s="31" t="s">
        <v>142</v>
      </c>
      <c r="CJ170" s="31" t="s">
        <v>142</v>
      </c>
      <c r="CK170" s="31" t="s">
        <v>588</v>
      </c>
      <c r="CL170" s="31" t="s">
        <v>142</v>
      </c>
      <c r="CM170" s="31" t="s">
        <v>141</v>
      </c>
      <c r="CN170" s="31" t="s">
        <v>151</v>
      </c>
      <c r="CO170" s="31" t="s">
        <v>151</v>
      </c>
      <c r="CP170" s="31" t="s">
        <v>142</v>
      </c>
      <c r="CQ170" s="31" t="s">
        <v>142</v>
      </c>
      <c r="CR170" s="56" t="s">
        <v>141</v>
      </c>
      <c r="CS170" s="31" t="s">
        <v>141</v>
      </c>
      <c r="CT170" s="31" t="s">
        <v>345</v>
      </c>
      <c r="CU170" s="31" t="s">
        <v>590</v>
      </c>
      <c r="CV170" s="31" t="s">
        <v>608</v>
      </c>
      <c r="CW170" s="31" t="s">
        <v>142</v>
      </c>
      <c r="CX170" s="31" t="s">
        <v>609</v>
      </c>
      <c r="CY170" s="31" t="s">
        <v>812</v>
      </c>
      <c r="CZ170" s="31" t="s">
        <v>142</v>
      </c>
      <c r="DA170" s="31" t="s">
        <v>142</v>
      </c>
      <c r="DB170" s="31" t="s">
        <v>825</v>
      </c>
      <c r="DC170" s="31" t="s">
        <v>694</v>
      </c>
      <c r="DD170" s="31" t="s">
        <v>144</v>
      </c>
      <c r="DE170" s="31" t="s">
        <v>142</v>
      </c>
      <c r="DF170" s="31" t="s">
        <v>144</v>
      </c>
      <c r="DG170" s="31" t="s">
        <v>346</v>
      </c>
      <c r="DH170" s="31" t="s">
        <v>160</v>
      </c>
      <c r="DI170" s="31" t="s">
        <v>160</v>
      </c>
      <c r="DJ170" s="31" t="s">
        <v>160</v>
      </c>
      <c r="DK170" s="31" t="s">
        <v>826</v>
      </c>
      <c r="DM170" s="31" t="s">
        <v>538</v>
      </c>
      <c r="DN170" s="31" t="s">
        <v>827</v>
      </c>
      <c r="DO170" s="31" t="s">
        <v>160</v>
      </c>
      <c r="DP170" s="31" t="s">
        <v>828</v>
      </c>
    </row>
    <row r="171" ht="15.75" customHeight="1">
      <c r="A171" s="27">
        <v>169.0</v>
      </c>
      <c r="B171" s="28">
        <v>44798.0</v>
      </c>
      <c r="C171" s="29">
        <v>0.7013657407407408</v>
      </c>
      <c r="D171" s="29">
        <v>0.7047916666666667</v>
      </c>
      <c r="E171" s="30">
        <f t="shared" si="1"/>
        <v>0.003425925926</v>
      </c>
      <c r="F171" s="31" t="b">
        <v>1</v>
      </c>
      <c r="G171" s="31" t="s">
        <v>122</v>
      </c>
      <c r="H171" s="32" t="s">
        <v>195</v>
      </c>
      <c r="I171" s="31" t="s">
        <v>142</v>
      </c>
      <c r="J171" s="31" t="s">
        <v>142</v>
      </c>
      <c r="K171" s="31" t="s">
        <v>321</v>
      </c>
      <c r="L171" s="31" t="s">
        <v>282</v>
      </c>
      <c r="M171" s="31" t="s">
        <v>143</v>
      </c>
      <c r="N171" s="33">
        <v>5.0</v>
      </c>
      <c r="O171" s="31" t="s">
        <v>143</v>
      </c>
      <c r="P171" s="31" t="s">
        <v>829</v>
      </c>
      <c r="Q171" s="31" t="s">
        <v>270</v>
      </c>
      <c r="R171" s="31" t="s">
        <v>198</v>
      </c>
      <c r="S171" s="31" t="s">
        <v>198</v>
      </c>
      <c r="T171" s="31" t="s">
        <v>323</v>
      </c>
      <c r="U171" s="31" t="s">
        <v>324</v>
      </c>
      <c r="V171" s="31" t="s">
        <v>134</v>
      </c>
      <c r="W171" s="31" t="s">
        <v>135</v>
      </c>
      <c r="X171" s="53">
        <v>48.609856</v>
      </c>
      <c r="Y171" s="53">
        <v>-122.427205</v>
      </c>
      <c r="Z171" s="35" t="b">
        <v>0</v>
      </c>
      <c r="AA171" s="36" t="s">
        <v>141</v>
      </c>
      <c r="AB171" s="36"/>
      <c r="AC171" s="32" t="s">
        <v>830</v>
      </c>
      <c r="AD171" s="31" t="s">
        <v>136</v>
      </c>
      <c r="AE171" s="31" t="s">
        <v>137</v>
      </c>
      <c r="AF171" s="31" t="s">
        <v>173</v>
      </c>
      <c r="AG171" s="31" t="s">
        <v>831</v>
      </c>
      <c r="AH171" s="31" t="s">
        <v>329</v>
      </c>
      <c r="AI171" s="31" t="s">
        <v>396</v>
      </c>
      <c r="AJ171" s="38">
        <v>0.0</v>
      </c>
      <c r="AK171" s="31" t="s">
        <v>141</v>
      </c>
      <c r="AL171" s="31" t="s">
        <v>651</v>
      </c>
      <c r="AM171" s="31" t="s">
        <v>832</v>
      </c>
      <c r="AN171" s="31" t="s">
        <v>323</v>
      </c>
      <c r="AO171" s="31" t="s">
        <v>324</v>
      </c>
      <c r="AP171" s="31" t="s">
        <v>134</v>
      </c>
      <c r="AQ171" s="31" t="s">
        <v>135</v>
      </c>
      <c r="AR171" s="69">
        <v>48.592293</v>
      </c>
      <c r="AS171" s="69">
        <v>-122.420156</v>
      </c>
      <c r="AT171" s="35" t="b">
        <v>0</v>
      </c>
      <c r="AU171" s="36" t="s">
        <v>141</v>
      </c>
      <c r="AV171" s="36"/>
      <c r="AW171" s="36" t="s">
        <v>141</v>
      </c>
      <c r="AX171" s="36" t="s">
        <v>141</v>
      </c>
      <c r="AY171" s="39">
        <f t="shared" si="3"/>
        <v>1.2555783</v>
      </c>
      <c r="AZ171" s="63" t="str">
        <f t="shared" si="4"/>
        <v>N/A</v>
      </c>
      <c r="BA171" s="64" t="s">
        <v>141</v>
      </c>
      <c r="BB171" s="50" t="str">
        <f t="shared" si="13"/>
        <v>N/A</v>
      </c>
      <c r="BC171" s="50" t="str">
        <f t="shared" si="5"/>
        <v>N/A</v>
      </c>
      <c r="BD171" s="43" t="str">
        <f t="shared" si="6"/>
        <v>N/A</v>
      </c>
      <c r="BE171" s="31" t="s">
        <v>833</v>
      </c>
      <c r="BF171" s="31" t="s">
        <v>834</v>
      </c>
      <c r="BG171" s="31" t="s">
        <v>142</v>
      </c>
      <c r="BH171" s="31" t="s">
        <v>327</v>
      </c>
      <c r="BI171" s="31" t="s">
        <v>141</v>
      </c>
      <c r="BJ171" s="48">
        <v>1.2555782998872882</v>
      </c>
      <c r="BK171" s="31" t="s">
        <v>142</v>
      </c>
      <c r="BL171" s="31" t="s">
        <v>141</v>
      </c>
      <c r="BM171" s="31" t="s">
        <v>141</v>
      </c>
      <c r="BN171" s="31" t="s">
        <v>141</v>
      </c>
      <c r="BO171" s="31" t="s">
        <v>141</v>
      </c>
      <c r="BP171" s="31" t="s">
        <v>141</v>
      </c>
      <c r="BQ171" s="31" t="s">
        <v>141</v>
      </c>
      <c r="BR171" s="31" t="s">
        <v>141</v>
      </c>
      <c r="BS171" s="31" t="s">
        <v>141</v>
      </c>
      <c r="BT171" s="31" t="s">
        <v>141</v>
      </c>
      <c r="BU171" s="44">
        <v>0.0</v>
      </c>
      <c r="BV171" s="45"/>
      <c r="BW171" s="36" t="str">
        <f t="shared" si="12"/>
        <v/>
      </c>
      <c r="BX171" s="31" t="s">
        <v>141</v>
      </c>
      <c r="BY171" s="31" t="s">
        <v>141</v>
      </c>
      <c r="BZ171" s="32" t="s">
        <v>236</v>
      </c>
      <c r="CA171" s="49" t="s">
        <v>237</v>
      </c>
      <c r="CB171" s="32" t="s">
        <v>238</v>
      </c>
      <c r="CC171" s="32" t="s">
        <v>239</v>
      </c>
      <c r="CD171" s="31" t="s">
        <v>145</v>
      </c>
      <c r="CE171" s="31" t="s">
        <v>287</v>
      </c>
      <c r="CF171" s="31" t="s">
        <v>423</v>
      </c>
      <c r="CG171" s="31" t="s">
        <v>288</v>
      </c>
      <c r="CH171" s="31" t="s">
        <v>332</v>
      </c>
      <c r="CI171" s="31" t="s">
        <v>142</v>
      </c>
      <c r="CJ171" s="31" t="s">
        <v>142</v>
      </c>
      <c r="CK171" s="31" t="s">
        <v>588</v>
      </c>
      <c r="CL171" s="31" t="s">
        <v>142</v>
      </c>
      <c r="CM171" s="31" t="s">
        <v>141</v>
      </c>
      <c r="CN171" s="31" t="s">
        <v>151</v>
      </c>
      <c r="CO171" s="31" t="s">
        <v>151</v>
      </c>
      <c r="CP171" s="31" t="s">
        <v>142</v>
      </c>
      <c r="CQ171" s="31" t="s">
        <v>142</v>
      </c>
      <c r="CR171" s="56" t="s">
        <v>141</v>
      </c>
      <c r="CS171" s="31" t="s">
        <v>141</v>
      </c>
      <c r="CT171" s="31" t="s">
        <v>345</v>
      </c>
      <c r="CU171" s="31" t="s">
        <v>590</v>
      </c>
      <c r="CV171" s="31" t="s">
        <v>608</v>
      </c>
      <c r="CW171" s="31" t="s">
        <v>142</v>
      </c>
      <c r="CX171" s="31" t="s">
        <v>609</v>
      </c>
      <c r="CY171" s="31" t="s">
        <v>835</v>
      </c>
      <c r="CZ171" s="31" t="s">
        <v>142</v>
      </c>
      <c r="DA171" s="31" t="s">
        <v>142</v>
      </c>
      <c r="DB171" s="31" t="s">
        <v>836</v>
      </c>
      <c r="DC171" s="31" t="s">
        <v>694</v>
      </c>
      <c r="DD171" s="31" t="s">
        <v>144</v>
      </c>
      <c r="DE171" s="31" t="s">
        <v>142</v>
      </c>
      <c r="DF171" s="31" t="s">
        <v>144</v>
      </c>
      <c r="DG171" s="31" t="s">
        <v>346</v>
      </c>
      <c r="DH171" s="31" t="s">
        <v>160</v>
      </c>
      <c r="DI171" s="31" t="s">
        <v>160</v>
      </c>
      <c r="DJ171" s="31" t="s">
        <v>160</v>
      </c>
      <c r="DK171" s="31" t="s">
        <v>538</v>
      </c>
      <c r="DL171" s="31" t="s">
        <v>160</v>
      </c>
      <c r="DM171" s="31" t="s">
        <v>837</v>
      </c>
      <c r="DN171" s="31" t="s">
        <v>838</v>
      </c>
      <c r="DO171" s="31" t="s">
        <v>839</v>
      </c>
      <c r="DP171" s="31" t="s">
        <v>840</v>
      </c>
      <c r="DQ171" s="31" t="s">
        <v>841</v>
      </c>
    </row>
    <row r="172" ht="15.75" customHeight="1">
      <c r="A172" s="27">
        <v>170.0</v>
      </c>
      <c r="B172" s="28">
        <v>44801.0</v>
      </c>
      <c r="C172" s="29">
        <v>0.6574652777777777</v>
      </c>
      <c r="D172" s="29">
        <v>0.6597916666666667</v>
      </c>
      <c r="E172" s="30">
        <f t="shared" si="1"/>
        <v>0.002326388889</v>
      </c>
      <c r="F172" s="31" t="b">
        <f t="shared" ref="F172:F176" si="14">IF(ISBLANK(B172), "", AND(ISNUMBER(E172), E172 &gt; 0.00011575))</f>
        <v>1</v>
      </c>
      <c r="G172" s="31" t="s">
        <v>122</v>
      </c>
      <c r="H172" s="32" t="s">
        <v>195</v>
      </c>
      <c r="I172" s="31" t="s">
        <v>142</v>
      </c>
      <c r="J172" s="31" t="s">
        <v>142</v>
      </c>
      <c r="K172" s="31" t="s">
        <v>321</v>
      </c>
      <c r="L172" s="31" t="s">
        <v>282</v>
      </c>
      <c r="M172" s="31" t="s">
        <v>143</v>
      </c>
      <c r="N172" s="33">
        <v>8.0</v>
      </c>
      <c r="O172" s="31" t="s">
        <v>143</v>
      </c>
      <c r="P172" s="31" t="s">
        <v>829</v>
      </c>
      <c r="Q172" s="31" t="s">
        <v>842</v>
      </c>
      <c r="R172" s="31" t="s">
        <v>198</v>
      </c>
      <c r="S172" s="31" t="s">
        <v>198</v>
      </c>
      <c r="T172" s="31" t="s">
        <v>323</v>
      </c>
      <c r="U172" s="31" t="s">
        <v>324</v>
      </c>
      <c r="V172" s="31" t="s">
        <v>134</v>
      </c>
      <c r="W172" s="31" t="s">
        <v>135</v>
      </c>
      <c r="X172" s="53">
        <v>48.609856</v>
      </c>
      <c r="Y172" s="53">
        <v>-122.427205</v>
      </c>
      <c r="Z172" s="35" t="b">
        <v>0</v>
      </c>
      <c r="AA172" s="36" t="s">
        <v>141</v>
      </c>
      <c r="AB172" s="36"/>
      <c r="AC172" s="32" t="s">
        <v>722</v>
      </c>
      <c r="AD172" s="31" t="s">
        <v>843</v>
      </c>
      <c r="AE172" s="31" t="s">
        <v>724</v>
      </c>
      <c r="AF172" s="31" t="s">
        <v>173</v>
      </c>
      <c r="AG172" s="31" t="s">
        <v>844</v>
      </c>
      <c r="AH172" s="31" t="s">
        <v>329</v>
      </c>
      <c r="AI172" s="31" t="s">
        <v>396</v>
      </c>
      <c r="AJ172" s="38">
        <v>8.0</v>
      </c>
      <c r="AK172" s="31" t="s">
        <v>396</v>
      </c>
      <c r="AL172" s="31" t="s">
        <v>845</v>
      </c>
      <c r="AM172" s="31" t="s">
        <v>846</v>
      </c>
      <c r="AN172" s="31" t="s">
        <v>323</v>
      </c>
      <c r="AO172" s="31" t="s">
        <v>324</v>
      </c>
      <c r="AP172" s="31" t="s">
        <v>134</v>
      </c>
      <c r="AQ172" s="31" t="s">
        <v>135</v>
      </c>
      <c r="AR172" s="70">
        <v>48.592316</v>
      </c>
      <c r="AS172" s="70">
        <v>-122.420314</v>
      </c>
      <c r="AT172" s="35" t="b">
        <v>0</v>
      </c>
      <c r="AU172" s="36" t="s">
        <v>141</v>
      </c>
      <c r="AV172" s="36"/>
      <c r="AW172" s="36" t="s">
        <v>141</v>
      </c>
      <c r="AX172" s="36" t="s">
        <v>141</v>
      </c>
      <c r="AY172" s="39">
        <f t="shared" si="3"/>
        <v>1.252207375</v>
      </c>
      <c r="AZ172" s="63" t="str">
        <f t="shared" si="4"/>
        <v>N/A</v>
      </c>
      <c r="BA172" s="64" t="s">
        <v>141</v>
      </c>
      <c r="BB172" s="50" t="str">
        <f t="shared" si="13"/>
        <v>N/A</v>
      </c>
      <c r="BC172" s="50" t="str">
        <f t="shared" si="5"/>
        <v>N/A</v>
      </c>
      <c r="BD172" s="43" t="str">
        <f t="shared" si="6"/>
        <v>N/A</v>
      </c>
      <c r="BE172" s="31" t="s">
        <v>847</v>
      </c>
      <c r="BF172" s="31" t="s">
        <v>848</v>
      </c>
      <c r="BG172" s="31" t="s">
        <v>142</v>
      </c>
      <c r="BH172" s="31" t="s">
        <v>327</v>
      </c>
      <c r="BI172" s="31" t="s">
        <v>141</v>
      </c>
      <c r="BJ172" s="48">
        <v>1.2522073752057854</v>
      </c>
      <c r="BK172" s="31" t="s">
        <v>142</v>
      </c>
      <c r="BL172" s="31" t="s">
        <v>141</v>
      </c>
      <c r="BM172" s="31" t="s">
        <v>141</v>
      </c>
      <c r="BN172" s="31" t="s">
        <v>141</v>
      </c>
      <c r="BO172" s="31" t="s">
        <v>141</v>
      </c>
      <c r="BP172" s="31" t="s">
        <v>141</v>
      </c>
      <c r="BQ172" s="31" t="s">
        <v>141</v>
      </c>
      <c r="BR172" s="31" t="s">
        <v>141</v>
      </c>
      <c r="BS172" s="31" t="s">
        <v>141</v>
      </c>
      <c r="BT172" s="31" t="s">
        <v>141</v>
      </c>
      <c r="BU172" s="44">
        <v>0.0</v>
      </c>
      <c r="BV172" s="45"/>
      <c r="BW172" s="36" t="str">
        <f t="shared" si="12"/>
        <v/>
      </c>
      <c r="BX172" s="31" t="s">
        <v>141</v>
      </c>
      <c r="BY172" s="31" t="s">
        <v>141</v>
      </c>
      <c r="BZ172" s="32" t="s">
        <v>236</v>
      </c>
      <c r="CA172" s="49" t="s">
        <v>237</v>
      </c>
      <c r="CB172" s="32" t="s">
        <v>238</v>
      </c>
      <c r="CC172" s="32" t="s">
        <v>239</v>
      </c>
      <c r="CD172" s="31" t="s">
        <v>145</v>
      </c>
      <c r="CE172" s="31" t="s">
        <v>287</v>
      </c>
      <c r="CF172" s="31" t="s">
        <v>423</v>
      </c>
      <c r="CG172" s="31" t="s">
        <v>288</v>
      </c>
      <c r="CH172" s="31" t="s">
        <v>332</v>
      </c>
      <c r="CI172" s="31" t="s">
        <v>142</v>
      </c>
      <c r="CJ172" s="31" t="s">
        <v>142</v>
      </c>
      <c r="CK172" s="31" t="s">
        <v>588</v>
      </c>
      <c r="CL172" s="31" t="s">
        <v>142</v>
      </c>
      <c r="CM172" s="31" t="s">
        <v>141</v>
      </c>
      <c r="CN172" s="31" t="s">
        <v>151</v>
      </c>
      <c r="CO172" s="31" t="s">
        <v>151</v>
      </c>
      <c r="CP172" s="31" t="s">
        <v>142</v>
      </c>
      <c r="CQ172" s="31" t="s">
        <v>142</v>
      </c>
      <c r="CR172" s="56" t="s">
        <v>141</v>
      </c>
      <c r="CS172" s="31" t="s">
        <v>141</v>
      </c>
      <c r="CT172" s="31" t="s">
        <v>345</v>
      </c>
      <c r="CU172" s="31" t="s">
        <v>590</v>
      </c>
      <c r="CV172" s="31" t="s">
        <v>608</v>
      </c>
      <c r="CW172" s="31" t="s">
        <v>142</v>
      </c>
      <c r="CX172" s="31" t="s">
        <v>609</v>
      </c>
      <c r="CY172" s="31" t="s">
        <v>835</v>
      </c>
      <c r="CZ172" s="31" t="s">
        <v>142</v>
      </c>
      <c r="DA172" s="31" t="s">
        <v>142</v>
      </c>
      <c r="DB172" s="31" t="s">
        <v>849</v>
      </c>
      <c r="DC172" s="31" t="s">
        <v>694</v>
      </c>
      <c r="DD172" s="31" t="s">
        <v>144</v>
      </c>
      <c r="DE172" s="31" t="s">
        <v>142</v>
      </c>
      <c r="DF172" s="31" t="s">
        <v>144</v>
      </c>
      <c r="DG172" s="31" t="s">
        <v>346</v>
      </c>
      <c r="DH172" s="31" t="s">
        <v>850</v>
      </c>
      <c r="DI172" s="31" t="s">
        <v>851</v>
      </c>
      <c r="DJ172" s="31" t="s">
        <v>160</v>
      </c>
      <c r="DK172" s="31" t="s">
        <v>852</v>
      </c>
      <c r="DL172" s="31" t="s">
        <v>160</v>
      </c>
      <c r="DM172" s="31" t="s">
        <v>538</v>
      </c>
      <c r="DN172" s="31" t="s">
        <v>853</v>
      </c>
      <c r="DO172" s="31" t="s">
        <v>854</v>
      </c>
      <c r="DP172" s="31" t="s">
        <v>855</v>
      </c>
      <c r="DQ172" s="31" t="s">
        <v>856</v>
      </c>
    </row>
    <row r="173" ht="15.75" customHeight="1">
      <c r="A173" s="27">
        <v>171.0</v>
      </c>
      <c r="B173" s="28">
        <v>44808.0</v>
      </c>
      <c r="C173" s="29">
        <v>0.6797569444444445</v>
      </c>
      <c r="D173" s="29">
        <v>0.682025462962963</v>
      </c>
      <c r="E173" s="30">
        <f t="shared" si="1"/>
        <v>0.002268518519</v>
      </c>
      <c r="F173" s="31" t="b">
        <f t="shared" si="14"/>
        <v>1</v>
      </c>
      <c r="G173" s="31" t="s">
        <v>122</v>
      </c>
      <c r="H173" s="32" t="s">
        <v>195</v>
      </c>
      <c r="I173" s="31" t="s">
        <v>142</v>
      </c>
      <c r="J173" s="31" t="s">
        <v>142</v>
      </c>
      <c r="K173" s="31" t="s">
        <v>321</v>
      </c>
      <c r="L173" s="31" t="s">
        <v>282</v>
      </c>
      <c r="M173" s="31" t="s">
        <v>143</v>
      </c>
      <c r="N173" s="33">
        <v>3.0</v>
      </c>
      <c r="O173" s="31" t="s">
        <v>143</v>
      </c>
      <c r="P173" s="31" t="s">
        <v>857</v>
      </c>
      <c r="Q173" s="31" t="s">
        <v>270</v>
      </c>
      <c r="R173" s="31" t="s">
        <v>198</v>
      </c>
      <c r="S173" s="31" t="s">
        <v>198</v>
      </c>
      <c r="T173" s="31" t="s">
        <v>323</v>
      </c>
      <c r="U173" s="31" t="s">
        <v>324</v>
      </c>
      <c r="V173" s="31" t="s">
        <v>134</v>
      </c>
      <c r="W173" s="31" t="s">
        <v>135</v>
      </c>
      <c r="X173" s="53">
        <v>48.609856</v>
      </c>
      <c r="Y173" s="53">
        <v>-122.427205</v>
      </c>
      <c r="Z173" s="35" t="b">
        <v>0</v>
      </c>
      <c r="AA173" s="36" t="s">
        <v>141</v>
      </c>
      <c r="AB173" s="36"/>
      <c r="AC173" s="32" t="s">
        <v>722</v>
      </c>
      <c r="AD173" s="31" t="s">
        <v>858</v>
      </c>
      <c r="AE173" s="31" t="s">
        <v>724</v>
      </c>
      <c r="AF173" s="31" t="s">
        <v>138</v>
      </c>
      <c r="AG173" s="31" t="s">
        <v>859</v>
      </c>
      <c r="AH173" s="31" t="s">
        <v>329</v>
      </c>
      <c r="AI173" s="31" t="s">
        <v>273</v>
      </c>
      <c r="AJ173" s="38">
        <v>3.0</v>
      </c>
      <c r="AK173" s="31" t="s">
        <v>127</v>
      </c>
      <c r="AL173" s="31" t="s">
        <v>860</v>
      </c>
      <c r="AM173" s="31" t="s">
        <v>861</v>
      </c>
      <c r="AN173" s="31" t="s">
        <v>323</v>
      </c>
      <c r="AO173" s="31" t="s">
        <v>324</v>
      </c>
      <c r="AP173" s="31" t="s">
        <v>134</v>
      </c>
      <c r="AQ173" s="31" t="s">
        <v>135</v>
      </c>
      <c r="AR173" s="70">
        <v>48.592609</v>
      </c>
      <c r="AS173" s="70">
        <v>-122.420566</v>
      </c>
      <c r="AT173" s="35" t="b">
        <v>0</v>
      </c>
      <c r="AU173" s="36" t="s">
        <v>141</v>
      </c>
      <c r="AV173" s="36"/>
      <c r="AW173" s="36" t="s">
        <v>141</v>
      </c>
      <c r="AX173" s="36" t="s">
        <v>141</v>
      </c>
      <c r="AY173" s="39">
        <f t="shared" si="3"/>
        <v>1.229731479</v>
      </c>
      <c r="AZ173" s="63" t="str">
        <f t="shared" si="4"/>
        <v>N/A</v>
      </c>
      <c r="BA173" s="64" t="s">
        <v>141</v>
      </c>
      <c r="BB173" s="50" t="str">
        <f t="shared" si="13"/>
        <v>N/A</v>
      </c>
      <c r="BC173" s="50" t="str">
        <f t="shared" si="5"/>
        <v>N/A</v>
      </c>
      <c r="BD173" s="43" t="str">
        <f t="shared" si="6"/>
        <v>N/A</v>
      </c>
      <c r="BE173" s="31" t="s">
        <v>862</v>
      </c>
      <c r="BF173" s="31" t="s">
        <v>863</v>
      </c>
      <c r="BG173" s="31" t="s">
        <v>142</v>
      </c>
      <c r="BH173" s="31" t="s">
        <v>327</v>
      </c>
      <c r="BI173" s="31" t="s">
        <v>141</v>
      </c>
      <c r="BJ173" s="48">
        <v>1.2297314787456461</v>
      </c>
      <c r="BK173" s="31" t="s">
        <v>142</v>
      </c>
      <c r="BL173" s="31" t="s">
        <v>141</v>
      </c>
      <c r="BM173" s="31" t="s">
        <v>141</v>
      </c>
      <c r="BN173" s="31" t="s">
        <v>141</v>
      </c>
      <c r="BO173" s="31" t="s">
        <v>141</v>
      </c>
      <c r="BP173" s="31" t="s">
        <v>141</v>
      </c>
      <c r="BQ173" s="31" t="s">
        <v>141</v>
      </c>
      <c r="BR173" s="31" t="s">
        <v>141</v>
      </c>
      <c r="BS173" s="31" t="s">
        <v>141</v>
      </c>
      <c r="BT173" s="31" t="s">
        <v>141</v>
      </c>
      <c r="BU173" s="44">
        <v>0.0</v>
      </c>
      <c r="BV173" s="45"/>
      <c r="BW173" s="36" t="str">
        <f t="shared" si="12"/>
        <v/>
      </c>
      <c r="BX173" s="31" t="s">
        <v>141</v>
      </c>
      <c r="BY173" s="31" t="s">
        <v>141</v>
      </c>
      <c r="BZ173" s="32" t="s">
        <v>236</v>
      </c>
      <c r="CA173" s="49" t="s">
        <v>237</v>
      </c>
      <c r="CB173" s="32" t="s">
        <v>238</v>
      </c>
      <c r="CC173" s="32" t="s">
        <v>239</v>
      </c>
      <c r="CD173" s="31" t="s">
        <v>145</v>
      </c>
      <c r="CE173" s="31" t="s">
        <v>287</v>
      </c>
      <c r="CF173" s="31" t="s">
        <v>423</v>
      </c>
      <c r="CG173" s="31" t="s">
        <v>288</v>
      </c>
      <c r="CH173" s="31" t="s">
        <v>332</v>
      </c>
      <c r="CI173" s="31" t="s">
        <v>142</v>
      </c>
      <c r="CJ173" s="31" t="s">
        <v>142</v>
      </c>
      <c r="CK173" s="31" t="s">
        <v>588</v>
      </c>
      <c r="CL173" s="31" t="s">
        <v>142</v>
      </c>
      <c r="CM173" s="31" t="s">
        <v>141</v>
      </c>
      <c r="CN173" s="31" t="s">
        <v>151</v>
      </c>
      <c r="CO173" s="31" t="s">
        <v>151</v>
      </c>
      <c r="CP173" s="31" t="s">
        <v>142</v>
      </c>
      <c r="CQ173" s="31" t="s">
        <v>142</v>
      </c>
      <c r="CR173" s="56" t="s">
        <v>141</v>
      </c>
      <c r="CS173" s="31" t="s">
        <v>141</v>
      </c>
      <c r="CT173" s="31" t="s">
        <v>345</v>
      </c>
      <c r="CU173" s="31" t="s">
        <v>590</v>
      </c>
      <c r="CV173" s="31" t="s">
        <v>608</v>
      </c>
      <c r="CW173" s="31" t="s">
        <v>142</v>
      </c>
      <c r="CX173" s="31" t="s">
        <v>609</v>
      </c>
      <c r="CY173" s="31" t="s">
        <v>812</v>
      </c>
      <c r="CZ173" s="31" t="s">
        <v>142</v>
      </c>
      <c r="DA173" s="31" t="s">
        <v>864</v>
      </c>
      <c r="DB173" s="31" t="s">
        <v>865</v>
      </c>
      <c r="DC173" s="31" t="s">
        <v>694</v>
      </c>
      <c r="DD173" s="31" t="s">
        <v>144</v>
      </c>
      <c r="DE173" s="31" t="s">
        <v>142</v>
      </c>
      <c r="DF173" s="31" t="s">
        <v>144</v>
      </c>
      <c r="DG173" s="31" t="s">
        <v>346</v>
      </c>
      <c r="DH173" s="31" t="s">
        <v>160</v>
      </c>
      <c r="DJ173" s="31" t="s">
        <v>160</v>
      </c>
      <c r="DK173" s="31" t="s">
        <v>538</v>
      </c>
      <c r="DL173" s="31" t="s">
        <v>160</v>
      </c>
      <c r="DM173" s="31" t="s">
        <v>538</v>
      </c>
      <c r="DN173" s="31" t="s">
        <v>866</v>
      </c>
      <c r="DO173" s="31" t="s">
        <v>867</v>
      </c>
      <c r="DP173" s="31" t="s">
        <v>868</v>
      </c>
      <c r="DQ173" s="31" t="s">
        <v>869</v>
      </c>
    </row>
    <row r="174" ht="15.75" customHeight="1">
      <c r="A174" s="27">
        <v>172.0</v>
      </c>
      <c r="B174" s="28">
        <v>44812.0</v>
      </c>
      <c r="C174" s="29">
        <v>0.5690046296296296</v>
      </c>
      <c r="D174" s="29">
        <v>0.5717245370370371</v>
      </c>
      <c r="E174" s="30">
        <f t="shared" si="1"/>
        <v>0.002719907407</v>
      </c>
      <c r="F174" s="31" t="b">
        <f t="shared" si="14"/>
        <v>1</v>
      </c>
      <c r="G174" s="31" t="s">
        <v>122</v>
      </c>
      <c r="H174" s="32" t="s">
        <v>195</v>
      </c>
      <c r="I174" s="31" t="s">
        <v>142</v>
      </c>
      <c r="J174" s="31" t="s">
        <v>142</v>
      </c>
      <c r="K174" s="31" t="s">
        <v>321</v>
      </c>
      <c r="L174" s="31" t="s">
        <v>282</v>
      </c>
      <c r="M174" s="31" t="s">
        <v>143</v>
      </c>
      <c r="N174" s="33">
        <v>8.0</v>
      </c>
      <c r="O174" s="31" t="s">
        <v>143</v>
      </c>
      <c r="P174" s="31" t="s">
        <v>829</v>
      </c>
      <c r="Q174" s="31" t="s">
        <v>842</v>
      </c>
      <c r="R174" s="31" t="s">
        <v>198</v>
      </c>
      <c r="S174" s="31" t="s">
        <v>198</v>
      </c>
      <c r="T174" s="31" t="s">
        <v>323</v>
      </c>
      <c r="U174" s="31" t="s">
        <v>324</v>
      </c>
      <c r="V174" s="31" t="s">
        <v>134</v>
      </c>
      <c r="W174" s="31" t="s">
        <v>135</v>
      </c>
      <c r="X174" s="53">
        <v>48.609856</v>
      </c>
      <c r="Y174" s="53">
        <v>-122.427205</v>
      </c>
      <c r="Z174" s="35" t="b">
        <v>0</v>
      </c>
      <c r="AA174" s="36" t="s">
        <v>141</v>
      </c>
      <c r="AB174" s="36"/>
      <c r="AC174" s="32" t="s">
        <v>870</v>
      </c>
      <c r="AD174" s="31" t="s">
        <v>871</v>
      </c>
      <c r="AE174" s="31" t="s">
        <v>137</v>
      </c>
      <c r="AF174" s="31" t="s">
        <v>173</v>
      </c>
      <c r="AG174" s="31" t="s">
        <v>872</v>
      </c>
      <c r="AH174" s="31" t="s">
        <v>329</v>
      </c>
      <c r="AI174" s="31" t="s">
        <v>396</v>
      </c>
      <c r="AJ174" s="38">
        <v>10.0</v>
      </c>
      <c r="AK174" s="31" t="s">
        <v>396</v>
      </c>
      <c r="AL174" s="31" t="s">
        <v>873</v>
      </c>
      <c r="AM174" s="31" t="s">
        <v>846</v>
      </c>
      <c r="AN174" s="31" t="s">
        <v>323</v>
      </c>
      <c r="AO174" s="31" t="s">
        <v>324</v>
      </c>
      <c r="AP174" s="31" t="s">
        <v>134</v>
      </c>
      <c r="AQ174" s="31" t="s">
        <v>135</v>
      </c>
      <c r="AR174" s="70">
        <v>48.592091</v>
      </c>
      <c r="AS174" s="70">
        <v>-122.419949</v>
      </c>
      <c r="AT174" s="35" t="b">
        <v>0</v>
      </c>
      <c r="AU174" s="36" t="s">
        <v>141</v>
      </c>
      <c r="AV174" s="36"/>
      <c r="AW174" s="36" t="s">
        <v>141</v>
      </c>
      <c r="AX174" s="36" t="s">
        <v>141</v>
      </c>
      <c r="AY174" s="39">
        <f t="shared" si="3"/>
        <v>1.271507724</v>
      </c>
      <c r="AZ174" s="63" t="str">
        <f t="shared" si="4"/>
        <v>N/A</v>
      </c>
      <c r="BA174" s="64" t="s">
        <v>141</v>
      </c>
      <c r="BB174" s="50" t="str">
        <f t="shared" si="13"/>
        <v>N/A</v>
      </c>
      <c r="BC174" s="50" t="str">
        <f t="shared" si="5"/>
        <v>N/A</v>
      </c>
      <c r="BD174" s="43" t="str">
        <f t="shared" si="6"/>
        <v>N/A</v>
      </c>
      <c r="BE174" s="31" t="s">
        <v>874</v>
      </c>
      <c r="BF174" s="31" t="s">
        <v>875</v>
      </c>
      <c r="BG174" s="31" t="s">
        <v>142</v>
      </c>
      <c r="BH174" s="31" t="s">
        <v>327</v>
      </c>
      <c r="BI174" s="31" t="s">
        <v>141</v>
      </c>
      <c r="BJ174" s="48">
        <v>1.2715077242213124</v>
      </c>
      <c r="BK174" s="31" t="s">
        <v>142</v>
      </c>
      <c r="BL174" s="31" t="s">
        <v>141</v>
      </c>
      <c r="BM174" s="31" t="s">
        <v>141</v>
      </c>
      <c r="BN174" s="31" t="s">
        <v>141</v>
      </c>
      <c r="BO174" s="31" t="s">
        <v>141</v>
      </c>
      <c r="BP174" s="31" t="s">
        <v>141</v>
      </c>
      <c r="BQ174" s="31" t="s">
        <v>141</v>
      </c>
      <c r="BR174" s="31" t="s">
        <v>141</v>
      </c>
      <c r="BS174" s="31" t="s">
        <v>141</v>
      </c>
      <c r="BT174" s="31" t="s">
        <v>141</v>
      </c>
      <c r="BU174" s="44">
        <v>0.0</v>
      </c>
      <c r="BV174" s="45"/>
      <c r="BW174" s="36" t="str">
        <f t="shared" si="12"/>
        <v/>
      </c>
      <c r="BX174" s="31" t="s">
        <v>141</v>
      </c>
      <c r="BY174" s="31" t="s">
        <v>141</v>
      </c>
      <c r="BZ174" s="32" t="s">
        <v>236</v>
      </c>
      <c r="CA174" s="49" t="s">
        <v>237</v>
      </c>
      <c r="CB174" s="32" t="s">
        <v>238</v>
      </c>
      <c r="CC174" s="32" t="s">
        <v>239</v>
      </c>
      <c r="CD174" s="31" t="s">
        <v>145</v>
      </c>
      <c r="CE174" s="31" t="s">
        <v>287</v>
      </c>
      <c r="CF174" s="31" t="s">
        <v>423</v>
      </c>
      <c r="CG174" s="31" t="s">
        <v>288</v>
      </c>
      <c r="CH174" s="31" t="s">
        <v>332</v>
      </c>
      <c r="CI174" s="31" t="s">
        <v>142</v>
      </c>
      <c r="CJ174" s="31" t="s">
        <v>142</v>
      </c>
      <c r="CK174" s="31" t="s">
        <v>588</v>
      </c>
      <c r="CL174" s="31" t="s">
        <v>142</v>
      </c>
      <c r="CM174" s="31" t="s">
        <v>141</v>
      </c>
      <c r="CN174" s="31" t="s">
        <v>151</v>
      </c>
      <c r="CO174" s="31" t="s">
        <v>151</v>
      </c>
      <c r="CP174" s="31" t="s">
        <v>142</v>
      </c>
      <c r="CQ174" s="31" t="s">
        <v>142</v>
      </c>
      <c r="CR174" s="56" t="s">
        <v>141</v>
      </c>
      <c r="CS174" s="31" t="s">
        <v>141</v>
      </c>
      <c r="CT174" s="31" t="s">
        <v>345</v>
      </c>
      <c r="CU174" s="31" t="s">
        <v>590</v>
      </c>
      <c r="CV174" s="31" t="s">
        <v>608</v>
      </c>
      <c r="CW174" s="31" t="s">
        <v>142</v>
      </c>
      <c r="CX174" s="31" t="s">
        <v>609</v>
      </c>
      <c r="CY174" s="31" t="s">
        <v>812</v>
      </c>
      <c r="CZ174" s="31" t="s">
        <v>142</v>
      </c>
      <c r="DA174" s="31" t="s">
        <v>142</v>
      </c>
      <c r="DB174" s="31" t="s">
        <v>876</v>
      </c>
      <c r="DC174" s="31" t="s">
        <v>694</v>
      </c>
      <c r="DD174" s="31" t="s">
        <v>144</v>
      </c>
      <c r="DE174" s="31" t="s">
        <v>142</v>
      </c>
      <c r="DF174" s="31" t="s">
        <v>144</v>
      </c>
      <c r="DG174" s="31" t="s">
        <v>346</v>
      </c>
      <c r="DH174" s="31" t="s">
        <v>160</v>
      </c>
      <c r="DI174" s="31" t="s">
        <v>877</v>
      </c>
      <c r="DJ174" s="31" t="s">
        <v>160</v>
      </c>
      <c r="DK174" s="31" t="s">
        <v>538</v>
      </c>
      <c r="DL174" s="31" t="s">
        <v>160</v>
      </c>
      <c r="DM174" s="31" t="s">
        <v>538</v>
      </c>
      <c r="DN174" s="31" t="s">
        <v>878</v>
      </c>
      <c r="DO174" s="31" t="s">
        <v>879</v>
      </c>
      <c r="DP174" s="31" t="s">
        <v>880</v>
      </c>
      <c r="DQ174" s="31" t="s">
        <v>881</v>
      </c>
    </row>
    <row r="175" ht="15.75" customHeight="1">
      <c r="A175" s="27">
        <v>173.0</v>
      </c>
      <c r="B175" s="28">
        <v>44817.0</v>
      </c>
      <c r="C175" s="29">
        <v>0.5623263888888889</v>
      </c>
      <c r="D175" s="29">
        <v>0.5647453703703704</v>
      </c>
      <c r="E175" s="30">
        <f t="shared" si="1"/>
        <v>0.002418981481</v>
      </c>
      <c r="F175" s="31" t="b">
        <f t="shared" si="14"/>
        <v>1</v>
      </c>
      <c r="G175" s="31" t="s">
        <v>122</v>
      </c>
      <c r="H175" s="32" t="s">
        <v>195</v>
      </c>
      <c r="I175" s="31" t="s">
        <v>142</v>
      </c>
      <c r="J175" s="31" t="s">
        <v>142</v>
      </c>
      <c r="K175" s="31" t="s">
        <v>321</v>
      </c>
      <c r="L175" s="31" t="s">
        <v>282</v>
      </c>
      <c r="M175" s="31" t="s">
        <v>143</v>
      </c>
      <c r="N175" s="33">
        <v>6.0</v>
      </c>
      <c r="O175" s="31" t="s">
        <v>143</v>
      </c>
      <c r="P175" s="31" t="s">
        <v>882</v>
      </c>
      <c r="Q175" s="31" t="s">
        <v>883</v>
      </c>
      <c r="R175" s="31" t="s">
        <v>198</v>
      </c>
      <c r="S175" s="31" t="s">
        <v>198</v>
      </c>
      <c r="T175" s="31" t="s">
        <v>323</v>
      </c>
      <c r="U175" s="31" t="s">
        <v>324</v>
      </c>
      <c r="V175" s="31" t="s">
        <v>134</v>
      </c>
      <c r="W175" s="31" t="s">
        <v>135</v>
      </c>
      <c r="X175" s="53">
        <v>48.609856</v>
      </c>
      <c r="Y175" s="53">
        <v>-122.427205</v>
      </c>
      <c r="Z175" s="35" t="b">
        <v>0</v>
      </c>
      <c r="AA175" s="36" t="s">
        <v>141</v>
      </c>
      <c r="AB175" s="36"/>
      <c r="AC175" s="32" t="s">
        <v>870</v>
      </c>
      <c r="AD175" s="31" t="s">
        <v>884</v>
      </c>
      <c r="AE175" s="31" t="s">
        <v>137</v>
      </c>
      <c r="AF175" s="31" t="s">
        <v>173</v>
      </c>
      <c r="AG175" s="31" t="s">
        <v>885</v>
      </c>
      <c r="AH175" s="31" t="s">
        <v>329</v>
      </c>
      <c r="AI175" s="31" t="s">
        <v>235</v>
      </c>
      <c r="AJ175" s="38">
        <v>2.0</v>
      </c>
      <c r="AK175" s="31" t="s">
        <v>235</v>
      </c>
      <c r="AL175" s="31" t="s">
        <v>886</v>
      </c>
      <c r="AM175" s="31" t="s">
        <v>887</v>
      </c>
      <c r="AN175" s="31" t="s">
        <v>323</v>
      </c>
      <c r="AO175" s="31" t="s">
        <v>324</v>
      </c>
      <c r="AP175" s="31" t="s">
        <v>134</v>
      </c>
      <c r="AQ175" s="31" t="s">
        <v>135</v>
      </c>
      <c r="AR175" s="69">
        <v>48.592719</v>
      </c>
      <c r="AS175" s="69">
        <v>-122.420742</v>
      </c>
      <c r="AT175" s="35" t="b">
        <v>0</v>
      </c>
      <c r="AU175" s="36" t="s">
        <v>141</v>
      </c>
      <c r="AV175" s="36"/>
      <c r="AW175" s="36" t="s">
        <v>141</v>
      </c>
      <c r="AX175" s="36" t="s">
        <v>141</v>
      </c>
      <c r="AY175" s="39">
        <f t="shared" si="3"/>
        <v>1.220396012</v>
      </c>
      <c r="AZ175" s="63" t="str">
        <f t="shared" si="4"/>
        <v>N/A</v>
      </c>
      <c r="BA175" s="64" t="s">
        <v>141</v>
      </c>
      <c r="BB175" s="50" t="str">
        <f t="shared" si="13"/>
        <v>N/A</v>
      </c>
      <c r="BC175" s="50" t="str">
        <f t="shared" si="5"/>
        <v>N/A</v>
      </c>
      <c r="BD175" s="43" t="str">
        <f t="shared" si="6"/>
        <v>N/A</v>
      </c>
      <c r="BE175" s="31" t="s">
        <v>888</v>
      </c>
      <c r="BF175" s="31" t="s">
        <v>889</v>
      </c>
      <c r="BG175" s="31" t="s">
        <v>142</v>
      </c>
      <c r="BH175" s="31" t="s">
        <v>327</v>
      </c>
      <c r="BI175" s="31" t="s">
        <v>141</v>
      </c>
      <c r="BJ175" s="48">
        <v>1.2203960120683328</v>
      </c>
      <c r="BK175" s="31" t="s">
        <v>142</v>
      </c>
      <c r="BL175" s="31" t="s">
        <v>141</v>
      </c>
      <c r="BM175" s="31" t="s">
        <v>141</v>
      </c>
      <c r="BN175" s="31" t="s">
        <v>141</v>
      </c>
      <c r="BO175" s="31" t="s">
        <v>141</v>
      </c>
      <c r="BP175" s="31" t="s">
        <v>141</v>
      </c>
      <c r="BQ175" s="31" t="s">
        <v>141</v>
      </c>
      <c r="BR175" s="31" t="s">
        <v>141</v>
      </c>
      <c r="BS175" s="31" t="s">
        <v>141</v>
      </c>
      <c r="BT175" s="31" t="s">
        <v>141</v>
      </c>
      <c r="BU175" s="44">
        <v>0.0</v>
      </c>
      <c r="BV175" s="45"/>
      <c r="BW175" s="36" t="str">
        <f t="shared" si="12"/>
        <v/>
      </c>
      <c r="BX175" s="31" t="s">
        <v>141</v>
      </c>
      <c r="BY175" s="31" t="s">
        <v>141</v>
      </c>
      <c r="BZ175" s="32" t="s">
        <v>236</v>
      </c>
      <c r="CA175" s="49" t="s">
        <v>237</v>
      </c>
      <c r="CB175" s="32" t="s">
        <v>238</v>
      </c>
      <c r="CC175" s="32" t="s">
        <v>239</v>
      </c>
      <c r="CD175" s="31" t="s">
        <v>145</v>
      </c>
      <c r="CE175" s="31" t="s">
        <v>287</v>
      </c>
      <c r="CF175" s="31" t="s">
        <v>423</v>
      </c>
      <c r="CG175" s="31" t="s">
        <v>288</v>
      </c>
      <c r="CH175" s="31" t="s">
        <v>332</v>
      </c>
      <c r="CI175" s="31" t="s">
        <v>142</v>
      </c>
      <c r="CJ175" s="31" t="s">
        <v>142</v>
      </c>
      <c r="CK175" s="31" t="s">
        <v>588</v>
      </c>
      <c r="CL175" s="31" t="s">
        <v>142</v>
      </c>
      <c r="CM175" s="31" t="s">
        <v>141</v>
      </c>
      <c r="CN175" s="31" t="s">
        <v>151</v>
      </c>
      <c r="CO175" s="31" t="s">
        <v>151</v>
      </c>
      <c r="CP175" s="31" t="s">
        <v>142</v>
      </c>
      <c r="CQ175" s="31" t="s">
        <v>142</v>
      </c>
      <c r="CR175" s="56" t="s">
        <v>141</v>
      </c>
      <c r="CS175" s="31" t="s">
        <v>141</v>
      </c>
      <c r="CT175" s="31" t="s">
        <v>345</v>
      </c>
      <c r="CU175" s="31" t="s">
        <v>590</v>
      </c>
      <c r="CV175" s="31" t="s">
        <v>608</v>
      </c>
      <c r="CW175" s="31" t="s">
        <v>142</v>
      </c>
      <c r="CX175" s="31" t="s">
        <v>609</v>
      </c>
      <c r="CY175" s="31" t="s">
        <v>812</v>
      </c>
      <c r="CZ175" s="31" t="s">
        <v>142</v>
      </c>
      <c r="DA175" s="31" t="s">
        <v>142</v>
      </c>
      <c r="DB175" s="31" t="s">
        <v>890</v>
      </c>
      <c r="DC175" s="31" t="s">
        <v>891</v>
      </c>
      <c r="DD175" s="31" t="s">
        <v>144</v>
      </c>
      <c r="DE175" s="31" t="s">
        <v>142</v>
      </c>
      <c r="DF175" s="31" t="s">
        <v>892</v>
      </c>
      <c r="DG175" s="31" t="s">
        <v>893</v>
      </c>
      <c r="DH175" s="31" t="s">
        <v>160</v>
      </c>
      <c r="DI175" s="31" t="s">
        <v>894</v>
      </c>
      <c r="DJ175" s="31" t="s">
        <v>160</v>
      </c>
      <c r="DK175" s="31" t="s">
        <v>895</v>
      </c>
      <c r="DL175" s="31" t="s">
        <v>160</v>
      </c>
      <c r="DM175" s="31" t="s">
        <v>538</v>
      </c>
      <c r="DN175" s="31" t="s">
        <v>896</v>
      </c>
      <c r="DO175" s="31" t="s">
        <v>879</v>
      </c>
      <c r="DP175" s="31" t="s">
        <v>897</v>
      </c>
      <c r="DQ175" s="31" t="s">
        <v>898</v>
      </c>
    </row>
    <row r="176" ht="15.75" customHeight="1">
      <c r="A176" s="27">
        <v>174.0</v>
      </c>
      <c r="B176" s="28">
        <v>44850.0</v>
      </c>
      <c r="C176" s="29">
        <v>0.4534375</v>
      </c>
      <c r="D176" s="29">
        <v>0.45946759259259257</v>
      </c>
      <c r="E176" s="30">
        <f t="shared" si="1"/>
        <v>0.006030092593</v>
      </c>
      <c r="F176" s="31" t="b">
        <f t="shared" si="14"/>
        <v>1</v>
      </c>
      <c r="G176" s="31" t="s">
        <v>122</v>
      </c>
      <c r="H176" s="32" t="s">
        <v>195</v>
      </c>
      <c r="I176" s="31" t="s">
        <v>142</v>
      </c>
      <c r="J176" s="31" t="s">
        <v>142</v>
      </c>
      <c r="K176" s="31" t="s">
        <v>899</v>
      </c>
      <c r="L176" s="31" t="s">
        <v>900</v>
      </c>
      <c r="M176" s="31" t="s">
        <v>127</v>
      </c>
      <c r="N176" s="33">
        <v>10.0</v>
      </c>
      <c r="O176" s="31" t="s">
        <v>127</v>
      </c>
      <c r="P176" s="31" t="s">
        <v>901</v>
      </c>
      <c r="Q176" s="31" t="s">
        <v>902</v>
      </c>
      <c r="R176" s="31" t="s">
        <v>167</v>
      </c>
      <c r="S176" s="31" t="s">
        <v>198</v>
      </c>
      <c r="T176" s="31" t="s">
        <v>903</v>
      </c>
      <c r="U176" s="31" t="s">
        <v>904</v>
      </c>
      <c r="V176" s="31" t="s">
        <v>134</v>
      </c>
      <c r="W176" s="31" t="s">
        <v>135</v>
      </c>
      <c r="X176" s="71">
        <v>46.817407</v>
      </c>
      <c r="Y176" s="71">
        <v>-119.8771</v>
      </c>
      <c r="Z176" s="36" t="b">
        <v>0</v>
      </c>
      <c r="AA176" s="36" t="s">
        <v>141</v>
      </c>
      <c r="AB176" s="36"/>
      <c r="AC176" s="32" t="s">
        <v>905</v>
      </c>
      <c r="AD176" s="31" t="s">
        <v>906</v>
      </c>
      <c r="AE176" s="31" t="s">
        <v>137</v>
      </c>
      <c r="AF176" s="31" t="s">
        <v>173</v>
      </c>
      <c r="AG176" s="31" t="s">
        <v>907</v>
      </c>
      <c r="AH176" s="31" t="s">
        <v>908</v>
      </c>
      <c r="AI176" s="31" t="s">
        <v>179</v>
      </c>
      <c r="AJ176" s="38">
        <v>11.0</v>
      </c>
      <c r="AK176" s="31" t="s">
        <v>179</v>
      </c>
      <c r="AL176" s="31" t="s">
        <v>909</v>
      </c>
      <c r="AM176" s="31" t="s">
        <v>466</v>
      </c>
      <c r="AN176" s="31" t="s">
        <v>903</v>
      </c>
      <c r="AO176" s="31" t="s">
        <v>904</v>
      </c>
      <c r="AP176" s="31" t="s">
        <v>134</v>
      </c>
      <c r="AQ176" s="31" t="s">
        <v>135</v>
      </c>
      <c r="AR176" s="71">
        <v>46.829952</v>
      </c>
      <c r="AS176" s="66">
        <v>-119.894939</v>
      </c>
      <c r="AT176" s="35" t="b">
        <v>0</v>
      </c>
      <c r="AU176" s="36" t="s">
        <v>141</v>
      </c>
      <c r="AV176" s="36"/>
      <c r="AW176" s="36" t="s">
        <v>141</v>
      </c>
      <c r="AX176" s="36" t="s">
        <v>141</v>
      </c>
      <c r="AY176" s="39">
        <f t="shared" si="3"/>
        <v>1.209444257</v>
      </c>
      <c r="AZ176" s="63" t="str">
        <f t="shared" si="4"/>
        <v>N/A</v>
      </c>
      <c r="BA176" s="64" t="s">
        <v>141</v>
      </c>
      <c r="BB176" s="50" t="str">
        <f t="shared" si="13"/>
        <v>N/A</v>
      </c>
      <c r="BC176" s="50" t="str">
        <f t="shared" si="5"/>
        <v>N/A</v>
      </c>
      <c r="BD176" s="43" t="str">
        <f t="shared" si="6"/>
        <v>N/A</v>
      </c>
      <c r="BE176" s="31" t="s">
        <v>910</v>
      </c>
      <c r="BF176" s="31" t="s">
        <v>911</v>
      </c>
      <c r="BG176" s="31" t="s">
        <v>142</v>
      </c>
      <c r="BH176" s="31" t="s">
        <v>235</v>
      </c>
      <c r="BI176" s="31" t="s">
        <v>141</v>
      </c>
      <c r="BJ176" s="48">
        <v>1.2094442573645208</v>
      </c>
      <c r="BK176" s="31" t="s">
        <v>142</v>
      </c>
      <c r="BL176" s="31" t="s">
        <v>141</v>
      </c>
      <c r="BM176" s="31" t="s">
        <v>141</v>
      </c>
      <c r="BN176" s="31" t="s">
        <v>141</v>
      </c>
      <c r="BO176" s="31" t="s">
        <v>141</v>
      </c>
      <c r="BP176" s="31" t="s">
        <v>141</v>
      </c>
      <c r="BQ176" s="31" t="s">
        <v>141</v>
      </c>
      <c r="BR176" s="31" t="s">
        <v>141</v>
      </c>
      <c r="BS176" s="31" t="s">
        <v>141</v>
      </c>
      <c r="BT176" s="31" t="s">
        <v>141</v>
      </c>
      <c r="BU176" s="44">
        <v>0.0</v>
      </c>
      <c r="BV176" s="45"/>
      <c r="BW176" s="36" t="str">
        <f t="shared" si="12"/>
        <v/>
      </c>
      <c r="BX176" s="31" t="s">
        <v>141</v>
      </c>
      <c r="BY176" s="31" t="s">
        <v>141</v>
      </c>
      <c r="BZ176" s="32" t="s">
        <v>236</v>
      </c>
      <c r="CA176" s="49" t="s">
        <v>237</v>
      </c>
      <c r="CB176" s="32" t="s">
        <v>238</v>
      </c>
      <c r="CC176" s="32" t="s">
        <v>239</v>
      </c>
      <c r="CD176" s="31" t="s">
        <v>145</v>
      </c>
      <c r="CE176" s="31" t="s">
        <v>287</v>
      </c>
      <c r="CF176" s="31" t="s">
        <v>423</v>
      </c>
      <c r="CG176" s="31" t="s">
        <v>288</v>
      </c>
      <c r="CH176" s="31" t="s">
        <v>332</v>
      </c>
      <c r="CI176" s="31" t="s">
        <v>142</v>
      </c>
      <c r="CJ176" s="31" t="s">
        <v>142</v>
      </c>
      <c r="CK176" s="31" t="s">
        <v>588</v>
      </c>
      <c r="CL176" s="31" t="s">
        <v>588</v>
      </c>
      <c r="CM176" s="31" t="s">
        <v>606</v>
      </c>
      <c r="CN176" s="31" t="s">
        <v>356</v>
      </c>
      <c r="CO176" s="31">
        <v>6005.0</v>
      </c>
      <c r="CP176" s="31" t="s">
        <v>357</v>
      </c>
      <c r="CQ176" s="31" t="s">
        <v>277</v>
      </c>
      <c r="CR176" s="31">
        <v>151.505</v>
      </c>
      <c r="CS176" s="31" t="s">
        <v>912</v>
      </c>
      <c r="CT176" s="31" t="s">
        <v>345</v>
      </c>
      <c r="CU176" s="31" t="s">
        <v>590</v>
      </c>
      <c r="CV176" s="31" t="s">
        <v>608</v>
      </c>
      <c r="CW176" s="31" t="s">
        <v>142</v>
      </c>
      <c r="CX176" s="31" t="s">
        <v>609</v>
      </c>
      <c r="CY176" s="31" t="s">
        <v>913</v>
      </c>
      <c r="CZ176" s="31" t="s">
        <v>142</v>
      </c>
      <c r="DA176" s="31" t="s">
        <v>914</v>
      </c>
      <c r="DB176" s="31" t="s">
        <v>915</v>
      </c>
      <c r="DC176" s="31" t="s">
        <v>916</v>
      </c>
      <c r="DD176" s="31" t="s">
        <v>917</v>
      </c>
      <c r="DE176" s="31" t="s">
        <v>142</v>
      </c>
      <c r="DF176" s="31" t="s">
        <v>141</v>
      </c>
      <c r="DG176" s="31" t="s">
        <v>141</v>
      </c>
      <c r="DH176" s="31" t="s">
        <v>918</v>
      </c>
      <c r="DI176" s="31" t="s">
        <v>919</v>
      </c>
      <c r="DJ176" s="31" t="s">
        <v>920</v>
      </c>
      <c r="DK176" s="31" t="s">
        <v>538</v>
      </c>
      <c r="DL176" s="31" t="s">
        <v>160</v>
      </c>
      <c r="DM176" s="31" t="s">
        <v>921</v>
      </c>
      <c r="DN176" s="31" t="s">
        <v>922</v>
      </c>
      <c r="DO176" s="31" t="s">
        <v>923</v>
      </c>
      <c r="DP176" s="31" t="s">
        <v>924</v>
      </c>
      <c r="DQ176" s="31" t="s">
        <v>925</v>
      </c>
    </row>
    <row r="177" ht="15.75" customHeight="1">
      <c r="A177" s="27">
        <v>175.0</v>
      </c>
      <c r="B177" s="28"/>
      <c r="C177" s="29"/>
      <c r="D177" s="57"/>
      <c r="E177" s="30"/>
      <c r="F177" s="31"/>
      <c r="H177" s="37"/>
      <c r="N177" s="47"/>
      <c r="Z177" s="36"/>
      <c r="AA177" s="36"/>
      <c r="AB177" s="36"/>
      <c r="AC177" s="37"/>
      <c r="AJ177" s="55"/>
      <c r="AT177" s="35"/>
      <c r="AU177" s="36"/>
      <c r="AV177" s="36"/>
      <c r="AX177" s="34"/>
      <c r="AY177" s="39"/>
      <c r="AZ177" s="63"/>
      <c r="BA177" s="63"/>
      <c r="BD177" s="43"/>
      <c r="BJ177" s="44"/>
      <c r="BU177" s="44"/>
      <c r="BV177" s="45"/>
      <c r="BW177" s="36"/>
      <c r="BZ177" s="37"/>
      <c r="CA177" s="37"/>
      <c r="CB177" s="37"/>
      <c r="CC177" s="37"/>
    </row>
    <row r="178">
      <c r="B178" s="72"/>
      <c r="D178" s="73"/>
      <c r="E178" s="74"/>
      <c r="H178" s="37"/>
      <c r="AC178" s="37"/>
      <c r="AT178" s="75"/>
      <c r="BZ178" s="37"/>
      <c r="CA178" s="37"/>
      <c r="CB178" s="37"/>
      <c r="CC178" s="37"/>
    </row>
    <row r="179">
      <c r="A179" s="76" t="s">
        <v>926</v>
      </c>
      <c r="B179" s="3"/>
      <c r="C179" s="3"/>
      <c r="D179" s="3"/>
      <c r="E179" s="77">
        <f>COUNTA(B3:B178)</f>
        <v>174</v>
      </c>
      <c r="H179" s="37"/>
      <c r="AC179" s="37"/>
      <c r="BZ179" s="37"/>
      <c r="CA179" s="37"/>
      <c r="CB179" s="37"/>
      <c r="CC179" s="37"/>
    </row>
    <row r="180">
      <c r="A180" s="76" t="s">
        <v>927</v>
      </c>
      <c r="B180" s="3"/>
      <c r="C180" s="3"/>
      <c r="D180" s="3"/>
      <c r="E180" s="77">
        <f>countif(H3:H178, "Tandem")</f>
        <v>2</v>
      </c>
      <c r="H180" s="37"/>
      <c r="AC180" s="37"/>
      <c r="BZ180" s="37"/>
      <c r="CA180" s="37"/>
      <c r="CB180" s="37"/>
      <c r="CC180" s="37"/>
    </row>
    <row r="181">
      <c r="A181" s="76" t="s">
        <v>928</v>
      </c>
      <c r="B181" s="3"/>
      <c r="C181" s="3"/>
      <c r="D181" s="3"/>
      <c r="E181" s="77">
        <f>countifs(G3:G178, "High", H3:H178, "Solo")</f>
        <v>67</v>
      </c>
      <c r="H181" s="37"/>
      <c r="AC181" s="37"/>
      <c r="BZ181" s="37"/>
      <c r="CA181" s="37"/>
      <c r="CB181" s="37"/>
      <c r="CC181" s="37"/>
    </row>
    <row r="182">
      <c r="A182" s="76" t="s">
        <v>929</v>
      </c>
      <c r="B182" s="3"/>
      <c r="C182" s="3"/>
      <c r="D182" s="3"/>
      <c r="E182" s="77">
        <f>countifs(G3:G178, "Low", H3:H178, "Solo")</f>
        <v>105</v>
      </c>
      <c r="H182" s="37"/>
      <c r="AC182" s="37"/>
      <c r="BZ182" s="37"/>
      <c r="CA182" s="37"/>
      <c r="CB182" s="37"/>
      <c r="CC182" s="37"/>
    </row>
    <row r="183">
      <c r="A183" s="76" t="s">
        <v>930</v>
      </c>
      <c r="B183" s="3"/>
      <c r="C183" s="3"/>
      <c r="D183" s="3"/>
      <c r="E183" s="77">
        <f>countif(F3:F178, "TRUE")</f>
        <v>119</v>
      </c>
      <c r="H183" s="37"/>
      <c r="AC183" s="37"/>
      <c r="BZ183" s="37"/>
      <c r="CA183" s="37"/>
      <c r="CB183" s="37"/>
      <c r="CC183" s="37"/>
    </row>
    <row r="184">
      <c r="A184" s="76" t="s">
        <v>931</v>
      </c>
      <c r="B184" s="3"/>
      <c r="C184" s="3"/>
      <c r="D184" s="3"/>
      <c r="E184" s="77">
        <f>COUNTIFS(G3:G178, "High", H3:H178, "Solo", I3:I178, "None", J3:J178, "None")</f>
        <v>35</v>
      </c>
      <c r="H184" s="37"/>
      <c r="AC184" s="37"/>
      <c r="BZ184" s="37"/>
      <c r="CA184" s="37"/>
      <c r="CB184" s="37"/>
      <c r="CC184" s="37"/>
    </row>
    <row r="185">
      <c r="A185" s="76" t="s">
        <v>932</v>
      </c>
      <c r="B185" s="3"/>
      <c r="C185" s="3"/>
      <c r="D185" s="3"/>
      <c r="E185" s="77">
        <f>IFERROR(__xludf.DUMMYFUNCTION("countunique(B3:B178)"),70.0)</f>
        <v>70</v>
      </c>
      <c r="H185" s="37"/>
      <c r="AC185" s="37"/>
      <c r="BZ185" s="37"/>
      <c r="CA185" s="37"/>
      <c r="CB185" s="37"/>
      <c r="CC185" s="37"/>
    </row>
    <row r="186">
      <c r="A186" s="76" t="s">
        <v>933</v>
      </c>
      <c r="B186" s="3"/>
      <c r="C186" s="3"/>
      <c r="D186" s="3"/>
      <c r="E186" s="77">
        <f>IFERROR(__xludf.DUMMYFUNCTION("countunique(K3:K178)"),15.0)</f>
        <v>15</v>
      </c>
      <c r="H186" s="37"/>
      <c r="AC186" s="37"/>
      <c r="BZ186" s="37"/>
      <c r="CA186" s="37"/>
      <c r="CB186" s="37"/>
      <c r="CC186" s="37"/>
    </row>
    <row r="187">
      <c r="A187" s="76" t="s">
        <v>934</v>
      </c>
      <c r="B187" s="3"/>
      <c r="C187" s="3"/>
      <c r="D187" s="3"/>
      <c r="E187" s="78">
        <f>sum(E3:E178)</f>
        <v>0.5619212963</v>
      </c>
      <c r="H187" s="37"/>
      <c r="AC187" s="37"/>
      <c r="BZ187" s="37"/>
      <c r="CA187" s="37"/>
      <c r="CB187" s="37"/>
      <c r="CC187" s="37"/>
    </row>
    <row r="188">
      <c r="A188" s="76" t="s">
        <v>935</v>
      </c>
      <c r="B188" s="3"/>
      <c r="C188" s="3"/>
      <c r="D188" s="3"/>
      <c r="E188" s="79">
        <f>sumif(H3:H178, "Solo", E3:E178)</f>
        <v>0.5202546296</v>
      </c>
      <c r="H188" s="37"/>
      <c r="AC188" s="37"/>
      <c r="BZ188" s="37"/>
      <c r="CA188" s="37"/>
      <c r="CB188" s="37"/>
      <c r="CC188" s="37"/>
    </row>
    <row r="189">
      <c r="A189" s="76" t="s">
        <v>936</v>
      </c>
      <c r="B189" s="3"/>
      <c r="C189" s="3"/>
      <c r="D189" s="3"/>
      <c r="E189" s="80">
        <f>sum(AY3:AY178)</f>
        <v>77.21154096</v>
      </c>
      <c r="H189" s="37"/>
      <c r="AC189" s="37"/>
      <c r="BZ189" s="37"/>
      <c r="CA189" s="37"/>
      <c r="CB189" s="37"/>
      <c r="CC189" s="37"/>
    </row>
    <row r="190">
      <c r="A190" s="76" t="s">
        <v>937</v>
      </c>
      <c r="B190" s="3"/>
      <c r="C190" s="3"/>
      <c r="D190" s="3"/>
      <c r="E190" s="81"/>
      <c r="H190" s="37"/>
      <c r="AC190" s="37"/>
      <c r="BZ190" s="37"/>
      <c r="CA190" s="37"/>
      <c r="CB190" s="37"/>
      <c r="CC190" s="37"/>
    </row>
    <row r="191">
      <c r="A191" s="76" t="s">
        <v>938</v>
      </c>
      <c r="B191" s="3"/>
      <c r="C191" s="3"/>
      <c r="D191" s="3"/>
      <c r="E191" s="81"/>
      <c r="H191" s="37"/>
      <c r="AC191" s="37"/>
      <c r="BZ191" s="37"/>
      <c r="CA191" s="37"/>
      <c r="CB191" s="37"/>
      <c r="CC191" s="37"/>
    </row>
    <row r="192">
      <c r="A192" s="76" t="s">
        <v>939</v>
      </c>
      <c r="B192" s="3"/>
      <c r="C192" s="3"/>
      <c r="D192" s="3"/>
      <c r="E192" s="81">
        <f>sum(BC3:BC178)</f>
        <v>65103.5</v>
      </c>
      <c r="H192" s="37"/>
      <c r="AC192" s="37"/>
      <c r="BZ192" s="37"/>
      <c r="CA192" s="37"/>
      <c r="CB192" s="37"/>
      <c r="CC192" s="37"/>
    </row>
    <row r="193">
      <c r="A193" s="76" t="s">
        <v>940</v>
      </c>
      <c r="B193" s="3"/>
      <c r="C193" s="3"/>
      <c r="D193" s="3"/>
      <c r="E193" s="82">
        <f>E192/(E187 * 24 * 60)</f>
        <v>80.45746653</v>
      </c>
      <c r="H193" s="37"/>
      <c r="AC193" s="37"/>
      <c r="BZ193" s="37"/>
      <c r="CA193" s="37"/>
      <c r="CB193" s="37"/>
      <c r="CC193" s="37"/>
    </row>
    <row r="194">
      <c r="C194" s="72"/>
      <c r="D194" s="83"/>
      <c r="E194" s="84"/>
      <c r="H194" s="37"/>
      <c r="AC194" s="37"/>
      <c r="BZ194" s="37"/>
      <c r="CA194" s="37"/>
      <c r="CB194" s="37"/>
      <c r="CC194" s="37"/>
    </row>
    <row r="195">
      <c r="A195" s="85" t="s">
        <v>941</v>
      </c>
      <c r="C195" s="72"/>
      <c r="E195" s="84"/>
      <c r="H195" s="37"/>
      <c r="AC195" s="37"/>
      <c r="BZ195" s="37"/>
      <c r="CA195" s="37"/>
      <c r="CB195" s="37"/>
      <c r="CC195" s="37"/>
    </row>
    <row r="196">
      <c r="A196" s="86" t="s">
        <v>942</v>
      </c>
      <c r="C196" s="86" t="s">
        <v>943</v>
      </c>
      <c r="D196" s="86" t="s">
        <v>944</v>
      </c>
      <c r="E196" s="86" t="s">
        <v>945</v>
      </c>
      <c r="F196" s="86" t="s">
        <v>946</v>
      </c>
      <c r="H196" s="37"/>
      <c r="AC196" s="37"/>
      <c r="BZ196" s="37"/>
      <c r="CA196" s="37"/>
      <c r="CB196" s="37"/>
      <c r="CC196" s="37"/>
    </row>
    <row r="197">
      <c r="A197" s="31" t="s">
        <v>947</v>
      </c>
      <c r="C197" s="31">
        <v>30.0</v>
      </c>
      <c r="D197" s="87">
        <f>E185</f>
        <v>70</v>
      </c>
      <c r="E197" s="50" t="b">
        <f t="shared" ref="E197:E199" si="15">D197&gt;=C197</f>
        <v>1</v>
      </c>
      <c r="F197" s="84" t="str">
        <f t="shared" ref="F197:F199" si="16">if(not(E197), C197-D197,  "Requirement Met")</f>
        <v>Requirement Met</v>
      </c>
      <c r="H197" s="37"/>
      <c r="AC197" s="37"/>
      <c r="BZ197" s="37"/>
      <c r="CA197" s="37"/>
      <c r="CB197" s="37"/>
      <c r="CC197" s="37"/>
    </row>
    <row r="198">
      <c r="A198" s="31" t="s">
        <v>948</v>
      </c>
      <c r="C198" s="31">
        <v>90.0</v>
      </c>
      <c r="D198" s="87">
        <f>E183</f>
        <v>119</v>
      </c>
      <c r="E198" s="50" t="b">
        <f t="shared" si="15"/>
        <v>1</v>
      </c>
      <c r="F198" s="87" t="str">
        <f t="shared" si="16"/>
        <v>Requirement Met</v>
      </c>
      <c r="H198" s="37"/>
      <c r="AC198" s="37"/>
      <c r="BZ198" s="37"/>
      <c r="CA198" s="37"/>
      <c r="CB198" s="37"/>
      <c r="CC198" s="37"/>
    </row>
    <row r="199">
      <c r="A199" s="31" t="s">
        <v>949</v>
      </c>
      <c r="C199" s="88">
        <v>0.4166666666666667</v>
      </c>
      <c r="D199" s="89">
        <f>E188</f>
        <v>0.5202546296</v>
      </c>
      <c r="E199" s="50" t="b">
        <f t="shared" si="15"/>
        <v>1</v>
      </c>
      <c r="F199" s="89" t="str">
        <f t="shared" si="16"/>
        <v>Requirement Met</v>
      </c>
      <c r="H199" s="37"/>
      <c r="AC199" s="37"/>
      <c r="BZ199" s="37"/>
      <c r="CA199" s="37"/>
      <c r="CB199" s="37"/>
      <c r="CC199" s="37"/>
    </row>
    <row r="200">
      <c r="A200" s="31" t="s">
        <v>950</v>
      </c>
      <c r="C200" s="90">
        <v>50.0</v>
      </c>
      <c r="D200" s="91">
        <f>minifs(BB3:BB160, BB3:BB160, "&gt;0")</f>
        <v>93.90044796</v>
      </c>
      <c r="E200" s="84" t="b">
        <f>D200&lt;=C200</f>
        <v>0</v>
      </c>
      <c r="F200" s="92">
        <f>if(not(E200), D200-C200,  "Requirement Met")</f>
        <v>43.90044796</v>
      </c>
      <c r="H200" s="37"/>
      <c r="AC200" s="37"/>
      <c r="BZ200" s="37"/>
      <c r="CA200" s="37"/>
      <c r="CB200" s="37"/>
      <c r="CC200" s="37"/>
    </row>
    <row r="201">
      <c r="A201" s="31" t="s">
        <v>951</v>
      </c>
      <c r="C201" s="31">
        <v>1.0</v>
      </c>
      <c r="D201" s="31">
        <v>1.0</v>
      </c>
      <c r="E201" s="84" t="b">
        <f>D201&gt;=C201</f>
        <v>1</v>
      </c>
      <c r="F201" s="87" t="str">
        <f>if(not(E201), C201-D201,  "Requirement Met")</f>
        <v>Requirement Met</v>
      </c>
      <c r="H201" s="37"/>
      <c r="AC201" s="37"/>
      <c r="BZ201" s="37"/>
      <c r="CA201" s="37"/>
      <c r="CB201" s="37"/>
      <c r="CC201" s="37"/>
    </row>
    <row r="202">
      <c r="B202" s="72"/>
      <c r="D202" s="84"/>
      <c r="E202" s="74"/>
      <c r="H202" s="37"/>
      <c r="AC202" s="37"/>
      <c r="BZ202" s="37"/>
      <c r="CA202" s="37"/>
      <c r="CB202" s="37"/>
      <c r="CC202" s="37"/>
    </row>
    <row r="203">
      <c r="A203" s="85" t="s">
        <v>952</v>
      </c>
      <c r="B203" s="72"/>
      <c r="D203" s="84"/>
      <c r="E203" s="74"/>
      <c r="H203" s="37"/>
      <c r="AC203" s="37"/>
      <c r="BZ203" s="37"/>
      <c r="CA203" s="37"/>
      <c r="CB203" s="37"/>
      <c r="CC203" s="37"/>
    </row>
    <row r="204">
      <c r="A204" s="93" t="s">
        <v>953</v>
      </c>
      <c r="B204" s="94"/>
      <c r="D204" s="84"/>
      <c r="E204" s="74"/>
      <c r="H204" s="37"/>
      <c r="AC204" s="37"/>
      <c r="BZ204" s="37"/>
      <c r="CA204" s="37"/>
      <c r="CB204" s="37"/>
      <c r="CC204" s="37"/>
    </row>
    <row r="205">
      <c r="A205" s="95" t="s">
        <v>954</v>
      </c>
      <c r="B205" s="96"/>
      <c r="D205" s="84"/>
      <c r="E205" s="74"/>
      <c r="H205" s="37"/>
      <c r="AC205" s="37"/>
      <c r="BZ205" s="37"/>
      <c r="CA205" s="37"/>
      <c r="CB205" s="37"/>
      <c r="CC205" s="37"/>
    </row>
    <row r="206">
      <c r="A206" s="97" t="s">
        <v>955</v>
      </c>
      <c r="B206" s="98"/>
      <c r="D206" s="84"/>
      <c r="E206" s="74"/>
      <c r="H206" s="37"/>
      <c r="AC206" s="37"/>
      <c r="BZ206" s="37"/>
      <c r="CA206" s="37"/>
      <c r="CB206" s="37"/>
      <c r="CC206" s="37"/>
    </row>
    <row r="207">
      <c r="A207" s="99" t="s">
        <v>956</v>
      </c>
      <c r="B207" s="100"/>
      <c r="D207" s="84"/>
      <c r="E207" s="74"/>
      <c r="H207" s="37"/>
      <c r="AC207" s="37"/>
      <c r="BZ207" s="37"/>
      <c r="CA207" s="37"/>
      <c r="CB207" s="37"/>
      <c r="CC207" s="37"/>
    </row>
    <row r="208">
      <c r="A208" s="101" t="s">
        <v>957</v>
      </c>
      <c r="B208" s="102"/>
      <c r="D208" s="84"/>
      <c r="E208" s="74"/>
      <c r="H208" s="37"/>
      <c r="AC208" s="37"/>
      <c r="BZ208" s="37"/>
      <c r="CA208" s="37"/>
      <c r="CB208" s="37"/>
      <c r="CC208" s="37"/>
    </row>
    <row r="209">
      <c r="A209" s="103" t="s">
        <v>958</v>
      </c>
      <c r="B209" s="104"/>
      <c r="D209" s="84"/>
      <c r="E209" s="74"/>
      <c r="H209" s="37"/>
      <c r="AC209" s="37"/>
      <c r="BZ209" s="37"/>
      <c r="CA209" s="37"/>
      <c r="CB209" s="37"/>
      <c r="CC209" s="37"/>
    </row>
    <row r="210">
      <c r="A210" s="105" t="s">
        <v>959</v>
      </c>
      <c r="B210" s="106"/>
      <c r="D210" s="84"/>
      <c r="E210" s="74"/>
      <c r="H210" s="37"/>
      <c r="AC210" s="37"/>
      <c r="BZ210" s="37"/>
      <c r="CA210" s="37"/>
      <c r="CB210" s="37"/>
      <c r="CC210" s="37"/>
    </row>
    <row r="211">
      <c r="A211" s="107" t="s">
        <v>960</v>
      </c>
      <c r="B211" s="108"/>
      <c r="D211" s="84"/>
      <c r="E211" s="74"/>
      <c r="H211" s="37"/>
      <c r="AC211" s="37"/>
      <c r="BZ211" s="37"/>
      <c r="CA211" s="37"/>
      <c r="CB211" s="37"/>
      <c r="CC211" s="37"/>
    </row>
    <row r="212">
      <c r="A212" s="109" t="s">
        <v>961</v>
      </c>
      <c r="B212" s="110"/>
      <c r="D212" s="84"/>
      <c r="E212" s="74"/>
      <c r="H212" s="37"/>
      <c r="AC212" s="37"/>
      <c r="BZ212" s="37"/>
      <c r="CA212" s="37"/>
      <c r="CB212" s="37"/>
      <c r="CC212" s="37"/>
    </row>
    <row r="213">
      <c r="A213" s="111" t="s">
        <v>962</v>
      </c>
      <c r="B213" s="112"/>
      <c r="D213" s="84"/>
      <c r="E213" s="74"/>
      <c r="H213" s="37"/>
      <c r="AC213" s="37"/>
      <c r="BZ213" s="37"/>
      <c r="CA213" s="37"/>
      <c r="CB213" s="37"/>
      <c r="CC213" s="37"/>
    </row>
    <row r="214">
      <c r="A214" s="113" t="s">
        <v>963</v>
      </c>
      <c r="B214" s="114"/>
      <c r="D214" s="84"/>
      <c r="E214" s="74"/>
      <c r="H214" s="37"/>
      <c r="AC214" s="37"/>
      <c r="BZ214" s="37"/>
      <c r="CA214" s="37"/>
      <c r="CB214" s="37"/>
      <c r="CC214" s="37"/>
    </row>
    <row r="215">
      <c r="A215" s="115" t="s">
        <v>964</v>
      </c>
      <c r="B215" s="116"/>
      <c r="D215" s="84"/>
      <c r="E215" s="74"/>
      <c r="H215" s="37"/>
      <c r="AC215" s="37"/>
      <c r="BZ215" s="37"/>
      <c r="CA215" s="37"/>
      <c r="CB215" s="37"/>
      <c r="CC215" s="37"/>
    </row>
    <row r="216">
      <c r="B216" s="72"/>
      <c r="D216" s="84"/>
      <c r="E216" s="74"/>
      <c r="H216" s="37"/>
      <c r="AC216" s="37"/>
      <c r="BZ216" s="37"/>
      <c r="CA216" s="37"/>
      <c r="CB216" s="37"/>
      <c r="CC216" s="37"/>
    </row>
    <row r="217">
      <c r="A217" s="31" t="s">
        <v>965</v>
      </c>
      <c r="B217" s="72"/>
      <c r="D217" s="84"/>
      <c r="E217" s="74"/>
      <c r="H217" s="37"/>
      <c r="AC217" s="37"/>
      <c r="BZ217" s="37"/>
      <c r="CA217" s="37"/>
      <c r="CB217" s="37"/>
      <c r="CC217" s="37"/>
    </row>
    <row r="218">
      <c r="A218" s="31" t="s">
        <v>11</v>
      </c>
      <c r="B218" s="31" t="s">
        <v>12</v>
      </c>
      <c r="C218" s="31" t="s">
        <v>966</v>
      </c>
      <c r="D218" s="84"/>
      <c r="E218" s="74"/>
      <c r="H218" s="37"/>
      <c r="AC218" s="37"/>
      <c r="BZ218" s="37"/>
      <c r="CA218" s="37"/>
      <c r="CB218" s="37"/>
      <c r="CC218" s="37"/>
    </row>
    <row r="219">
      <c r="A219" s="31" t="s">
        <v>321</v>
      </c>
      <c r="B219" s="31" t="s">
        <v>322</v>
      </c>
      <c r="C219" s="50" t="str">
        <f>AVERAGEIFS(AA3:AA172, K3:K172, "=&amp;A201", L3:DT172, "=&amp;B201", Z3:Z172, "=TRUE")</f>
        <v>#VALUE!</v>
      </c>
      <c r="E219" s="74"/>
      <c r="H219" s="37"/>
      <c r="AC219" s="37"/>
      <c r="BZ219" s="37"/>
      <c r="CA219" s="37"/>
      <c r="CB219" s="37"/>
      <c r="CC219" s="37"/>
    </row>
    <row r="220">
      <c r="A220" s="31" t="s">
        <v>321</v>
      </c>
      <c r="B220" s="31" t="s">
        <v>282</v>
      </c>
      <c r="D220" s="84"/>
      <c r="E220" s="74"/>
      <c r="H220" s="37"/>
      <c r="AC220" s="37"/>
      <c r="BZ220" s="37"/>
      <c r="CA220" s="37"/>
      <c r="CB220" s="37"/>
      <c r="CC220" s="37"/>
    </row>
    <row r="221">
      <c r="B221" s="72"/>
      <c r="D221" s="84"/>
      <c r="E221" s="74"/>
      <c r="H221" s="37"/>
      <c r="AC221" s="37"/>
      <c r="BZ221" s="37"/>
      <c r="CA221" s="37"/>
      <c r="CB221" s="37"/>
      <c r="CC221" s="37"/>
    </row>
    <row r="222">
      <c r="A222" s="31" t="s">
        <v>967</v>
      </c>
      <c r="B222" s="72"/>
      <c r="D222" s="84"/>
      <c r="E222" s="74"/>
      <c r="H222" s="37"/>
      <c r="AC222" s="37"/>
      <c r="BZ222" s="37"/>
      <c r="CA222" s="37"/>
      <c r="CB222" s="37"/>
      <c r="CC222" s="37"/>
    </row>
    <row r="223">
      <c r="A223" s="31" t="s">
        <v>34</v>
      </c>
      <c r="B223" s="31" t="s">
        <v>966</v>
      </c>
      <c r="D223" s="84"/>
      <c r="E223" s="74"/>
      <c r="H223" s="37"/>
      <c r="AC223" s="37"/>
      <c r="BZ223" s="37"/>
      <c r="CA223" s="37"/>
      <c r="CB223" s="37"/>
      <c r="CC223" s="37"/>
    </row>
    <row r="224">
      <c r="B224" s="72"/>
      <c r="D224" s="84"/>
      <c r="E224" s="74"/>
      <c r="H224" s="37"/>
      <c r="AC224" s="37"/>
      <c r="BZ224" s="37"/>
      <c r="CA224" s="37"/>
      <c r="CB224" s="37"/>
      <c r="CC224" s="37"/>
    </row>
    <row r="225">
      <c r="B225" s="72"/>
      <c r="D225" s="84"/>
      <c r="E225" s="74"/>
      <c r="H225" s="37"/>
      <c r="AC225" s="37"/>
      <c r="BZ225" s="37"/>
      <c r="CA225" s="37"/>
      <c r="CB225" s="37"/>
      <c r="CC225" s="37"/>
    </row>
    <row r="226">
      <c r="B226" s="72"/>
      <c r="D226" s="84"/>
      <c r="E226" s="74"/>
      <c r="H226" s="37"/>
      <c r="AC226" s="37"/>
      <c r="BZ226" s="37"/>
      <c r="CA226" s="37"/>
      <c r="CB226" s="37"/>
      <c r="CC226" s="37"/>
    </row>
    <row r="227">
      <c r="B227" s="72"/>
      <c r="D227" s="84"/>
      <c r="E227" s="74"/>
      <c r="H227" s="37"/>
      <c r="AC227" s="37"/>
      <c r="BZ227" s="37"/>
      <c r="CA227" s="37"/>
      <c r="CB227" s="37"/>
      <c r="CC227" s="37"/>
    </row>
    <row r="228">
      <c r="B228" s="72"/>
      <c r="D228" s="84"/>
      <c r="E228" s="74"/>
      <c r="H228" s="37"/>
      <c r="AC228" s="37"/>
      <c r="BZ228" s="37"/>
      <c r="CA228" s="37"/>
      <c r="CB228" s="37"/>
      <c r="CC228" s="37"/>
    </row>
    <row r="229">
      <c r="B229" s="72"/>
      <c r="D229" s="84"/>
      <c r="E229" s="74"/>
      <c r="H229" s="37"/>
      <c r="AC229" s="37"/>
      <c r="BZ229" s="37"/>
      <c r="CA229" s="37"/>
      <c r="CB229" s="37"/>
      <c r="CC229" s="37"/>
    </row>
    <row r="230">
      <c r="B230" s="72"/>
      <c r="D230" s="84"/>
      <c r="E230" s="74"/>
      <c r="H230" s="37"/>
      <c r="AC230" s="37"/>
      <c r="BZ230" s="37"/>
      <c r="CA230" s="37"/>
      <c r="CB230" s="37"/>
      <c r="CC230" s="37"/>
    </row>
    <row r="231">
      <c r="B231" s="72"/>
      <c r="D231" s="84"/>
      <c r="E231" s="74"/>
      <c r="H231" s="37"/>
      <c r="AC231" s="37"/>
      <c r="BZ231" s="37"/>
      <c r="CA231" s="37"/>
      <c r="CB231" s="37"/>
      <c r="CC231" s="37"/>
    </row>
    <row r="232">
      <c r="B232" s="72"/>
      <c r="D232" s="84"/>
      <c r="E232" s="74"/>
      <c r="H232" s="37"/>
      <c r="AC232" s="37"/>
      <c r="BZ232" s="37"/>
      <c r="CA232" s="37"/>
      <c r="CB232" s="37"/>
      <c r="CC232" s="37"/>
    </row>
    <row r="233">
      <c r="B233" s="72"/>
      <c r="D233" s="84"/>
      <c r="E233" s="74"/>
      <c r="H233" s="37"/>
      <c r="AC233" s="37"/>
      <c r="BZ233" s="37"/>
      <c r="CA233" s="37"/>
      <c r="CB233" s="37"/>
      <c r="CC233" s="37"/>
    </row>
    <row r="234">
      <c r="B234" s="72"/>
      <c r="D234" s="84"/>
      <c r="E234" s="74"/>
      <c r="H234" s="37"/>
      <c r="AC234" s="37"/>
      <c r="BZ234" s="37"/>
      <c r="CA234" s="37"/>
      <c r="CB234" s="37"/>
      <c r="CC234" s="37"/>
    </row>
    <row r="235">
      <c r="B235" s="72"/>
      <c r="D235" s="84"/>
      <c r="E235" s="74"/>
      <c r="H235" s="37"/>
      <c r="AC235" s="37"/>
      <c r="BZ235" s="37"/>
      <c r="CA235" s="37"/>
      <c r="CB235" s="37"/>
      <c r="CC235" s="37"/>
    </row>
    <row r="236">
      <c r="B236" s="72"/>
      <c r="D236" s="84"/>
      <c r="E236" s="74"/>
      <c r="H236" s="37"/>
      <c r="AC236" s="37"/>
      <c r="BZ236" s="37"/>
      <c r="CA236" s="37"/>
      <c r="CB236" s="37"/>
      <c r="CC236" s="37"/>
    </row>
    <row r="237">
      <c r="B237" s="72"/>
      <c r="D237" s="84"/>
      <c r="E237" s="74"/>
      <c r="H237" s="37"/>
      <c r="AC237" s="37"/>
      <c r="BZ237" s="37"/>
      <c r="CA237" s="37"/>
      <c r="CB237" s="37"/>
      <c r="CC237" s="37"/>
    </row>
    <row r="238">
      <c r="B238" s="72"/>
      <c r="D238" s="84"/>
      <c r="E238" s="74"/>
      <c r="H238" s="37"/>
      <c r="AC238" s="37"/>
      <c r="BZ238" s="37"/>
      <c r="CA238" s="37"/>
      <c r="CB238" s="37"/>
      <c r="CC238" s="37"/>
    </row>
    <row r="239">
      <c r="B239" s="72"/>
      <c r="D239" s="84"/>
      <c r="E239" s="74"/>
      <c r="H239" s="37"/>
      <c r="AC239" s="37"/>
      <c r="BZ239" s="37"/>
      <c r="CA239" s="37"/>
      <c r="CB239" s="37"/>
      <c r="CC239" s="37"/>
    </row>
    <row r="240">
      <c r="B240" s="72"/>
      <c r="D240" s="84"/>
      <c r="E240" s="74"/>
      <c r="H240" s="37"/>
      <c r="AC240" s="37"/>
      <c r="BZ240" s="37"/>
      <c r="CA240" s="37"/>
      <c r="CB240" s="37"/>
      <c r="CC240" s="37"/>
    </row>
    <row r="241">
      <c r="B241" s="72"/>
      <c r="D241" s="84"/>
      <c r="E241" s="74"/>
      <c r="H241" s="37"/>
      <c r="AC241" s="37"/>
      <c r="BZ241" s="37"/>
      <c r="CA241" s="37"/>
      <c r="CB241" s="37"/>
      <c r="CC241" s="37"/>
    </row>
    <row r="242">
      <c r="B242" s="72"/>
      <c r="D242" s="84"/>
      <c r="E242" s="74"/>
      <c r="H242" s="37"/>
      <c r="AC242" s="37"/>
      <c r="BZ242" s="37"/>
      <c r="CA242" s="37"/>
      <c r="CB242" s="37"/>
      <c r="CC242" s="37"/>
    </row>
    <row r="243">
      <c r="B243" s="72"/>
      <c r="D243" s="84"/>
      <c r="E243" s="74"/>
      <c r="H243" s="37"/>
      <c r="AC243" s="37"/>
      <c r="BZ243" s="37"/>
      <c r="CA243" s="37"/>
      <c r="CB243" s="37"/>
      <c r="CC243" s="37"/>
    </row>
    <row r="244">
      <c r="B244" s="72"/>
      <c r="D244" s="84"/>
      <c r="E244" s="74"/>
      <c r="H244" s="37"/>
      <c r="AC244" s="37"/>
      <c r="BZ244" s="37"/>
      <c r="CA244" s="37"/>
      <c r="CB244" s="37"/>
      <c r="CC244" s="37"/>
    </row>
    <row r="245">
      <c r="B245" s="72"/>
      <c r="D245" s="84"/>
      <c r="E245" s="74"/>
      <c r="H245" s="37"/>
      <c r="AC245" s="37"/>
      <c r="BZ245" s="37"/>
      <c r="CA245" s="37"/>
      <c r="CB245" s="37"/>
      <c r="CC245" s="37"/>
    </row>
    <row r="246">
      <c r="B246" s="72"/>
      <c r="D246" s="84"/>
      <c r="E246" s="74"/>
      <c r="H246" s="37"/>
      <c r="AC246" s="37"/>
      <c r="BZ246" s="37"/>
      <c r="CA246" s="37"/>
      <c r="CB246" s="37"/>
      <c r="CC246" s="37"/>
    </row>
    <row r="247">
      <c r="B247" s="72"/>
      <c r="D247" s="84"/>
      <c r="E247" s="74"/>
      <c r="H247" s="37"/>
      <c r="AC247" s="37"/>
      <c r="BZ247" s="37"/>
      <c r="CA247" s="37"/>
      <c r="CB247" s="37"/>
      <c r="CC247" s="37"/>
    </row>
    <row r="248">
      <c r="B248" s="72"/>
      <c r="D248" s="84"/>
      <c r="E248" s="74"/>
      <c r="H248" s="37"/>
      <c r="AC248" s="37"/>
      <c r="BZ248" s="37"/>
      <c r="CA248" s="37"/>
      <c r="CB248" s="37"/>
      <c r="CC248" s="37"/>
    </row>
    <row r="249">
      <c r="B249" s="72"/>
      <c r="D249" s="84"/>
      <c r="E249" s="74"/>
      <c r="H249" s="37"/>
      <c r="AC249" s="37"/>
      <c r="BZ249" s="37"/>
      <c r="CA249" s="37"/>
      <c r="CB249" s="37"/>
      <c r="CC249" s="37"/>
    </row>
    <row r="250">
      <c r="B250" s="72"/>
      <c r="D250" s="84"/>
      <c r="E250" s="74"/>
      <c r="H250" s="37"/>
      <c r="AC250" s="37"/>
      <c r="BZ250" s="37"/>
      <c r="CA250" s="37"/>
      <c r="CB250" s="37"/>
      <c r="CC250" s="37"/>
    </row>
    <row r="251">
      <c r="B251" s="72"/>
      <c r="D251" s="84"/>
      <c r="E251" s="74"/>
      <c r="H251" s="37"/>
      <c r="AC251" s="37"/>
      <c r="BZ251" s="37"/>
      <c r="CA251" s="37"/>
      <c r="CB251" s="37"/>
      <c r="CC251" s="37"/>
    </row>
    <row r="252">
      <c r="B252" s="72"/>
      <c r="D252" s="84"/>
      <c r="E252" s="74"/>
      <c r="H252" s="37"/>
      <c r="AC252" s="37"/>
      <c r="BZ252" s="37"/>
      <c r="CA252" s="37"/>
      <c r="CB252" s="37"/>
      <c r="CC252" s="37"/>
    </row>
    <row r="253">
      <c r="B253" s="72"/>
      <c r="D253" s="84"/>
      <c r="E253" s="74"/>
      <c r="H253" s="37"/>
      <c r="AC253" s="37"/>
      <c r="BZ253" s="37"/>
      <c r="CA253" s="37"/>
      <c r="CB253" s="37"/>
      <c r="CC253" s="37"/>
    </row>
    <row r="254">
      <c r="B254" s="72"/>
      <c r="D254" s="84"/>
      <c r="E254" s="74"/>
      <c r="H254" s="37"/>
      <c r="AC254" s="37"/>
      <c r="BZ254" s="37"/>
      <c r="CA254" s="37"/>
      <c r="CB254" s="37"/>
      <c r="CC254" s="37"/>
    </row>
    <row r="255">
      <c r="B255" s="72"/>
      <c r="D255" s="84"/>
      <c r="E255" s="74"/>
      <c r="H255" s="37"/>
      <c r="AC255" s="37"/>
      <c r="BZ255" s="37"/>
      <c r="CA255" s="37"/>
      <c r="CB255" s="37"/>
      <c r="CC255" s="37"/>
    </row>
    <row r="256">
      <c r="B256" s="72"/>
      <c r="D256" s="84"/>
      <c r="E256" s="74"/>
      <c r="H256" s="37"/>
      <c r="AC256" s="37"/>
      <c r="BZ256" s="37"/>
      <c r="CA256" s="37"/>
      <c r="CB256" s="37"/>
      <c r="CC256" s="37"/>
    </row>
    <row r="257">
      <c r="B257" s="72"/>
      <c r="D257" s="84"/>
      <c r="E257" s="74"/>
      <c r="H257" s="37"/>
      <c r="AC257" s="37"/>
      <c r="BZ257" s="37"/>
      <c r="CA257" s="37"/>
      <c r="CB257" s="37"/>
      <c r="CC257" s="37"/>
    </row>
    <row r="258">
      <c r="B258" s="72"/>
      <c r="D258" s="84"/>
      <c r="E258" s="74"/>
      <c r="H258" s="37"/>
      <c r="AC258" s="37"/>
      <c r="BZ258" s="37"/>
      <c r="CA258" s="37"/>
      <c r="CB258" s="37"/>
      <c r="CC258" s="37"/>
    </row>
    <row r="259">
      <c r="B259" s="72"/>
      <c r="D259" s="84"/>
      <c r="E259" s="74"/>
      <c r="H259" s="37"/>
      <c r="AC259" s="37"/>
      <c r="BZ259" s="37"/>
      <c r="CA259" s="37"/>
      <c r="CB259" s="37"/>
      <c r="CC259" s="37"/>
    </row>
    <row r="260">
      <c r="B260" s="72"/>
      <c r="D260" s="84"/>
      <c r="E260" s="74"/>
      <c r="H260" s="37"/>
      <c r="AC260" s="37"/>
      <c r="BZ260" s="37"/>
      <c r="CA260" s="37"/>
      <c r="CB260" s="37"/>
      <c r="CC260" s="37"/>
    </row>
    <row r="261">
      <c r="B261" s="72"/>
      <c r="D261" s="84"/>
      <c r="E261" s="74"/>
      <c r="H261" s="37"/>
      <c r="AC261" s="37"/>
      <c r="BZ261" s="37"/>
      <c r="CA261" s="37"/>
      <c r="CB261" s="37"/>
      <c r="CC261" s="37"/>
    </row>
    <row r="262">
      <c r="B262" s="72"/>
      <c r="D262" s="84"/>
      <c r="E262" s="74"/>
      <c r="H262" s="37"/>
      <c r="AC262" s="37"/>
      <c r="BZ262" s="37"/>
      <c r="CA262" s="37"/>
      <c r="CB262" s="37"/>
      <c r="CC262" s="37"/>
    </row>
    <row r="263">
      <c r="B263" s="72"/>
      <c r="D263" s="84"/>
      <c r="E263" s="74"/>
      <c r="H263" s="37"/>
      <c r="AC263" s="37"/>
      <c r="BZ263" s="37"/>
      <c r="CA263" s="37"/>
      <c r="CB263" s="37"/>
      <c r="CC263" s="37"/>
    </row>
    <row r="264">
      <c r="B264" s="72"/>
      <c r="D264" s="84"/>
      <c r="E264" s="74"/>
      <c r="H264" s="37"/>
      <c r="AC264" s="37"/>
      <c r="BZ264" s="37"/>
      <c r="CA264" s="37"/>
      <c r="CB264" s="37"/>
      <c r="CC264" s="37"/>
    </row>
    <row r="265">
      <c r="B265" s="72"/>
      <c r="D265" s="84"/>
      <c r="E265" s="74"/>
      <c r="H265" s="37"/>
      <c r="AC265" s="37"/>
      <c r="BZ265" s="37"/>
      <c r="CA265" s="37"/>
      <c r="CB265" s="37"/>
      <c r="CC265" s="37"/>
    </row>
    <row r="266">
      <c r="B266" s="72"/>
      <c r="D266" s="84"/>
      <c r="E266" s="74"/>
      <c r="H266" s="37"/>
      <c r="AC266" s="37"/>
      <c r="BZ266" s="37"/>
      <c r="CA266" s="37"/>
      <c r="CB266" s="37"/>
      <c r="CC266" s="37"/>
    </row>
    <row r="267">
      <c r="B267" s="72"/>
      <c r="D267" s="84"/>
      <c r="E267" s="74"/>
      <c r="H267" s="37"/>
      <c r="AC267" s="37"/>
      <c r="BZ267" s="37"/>
      <c r="CA267" s="37"/>
      <c r="CB267" s="37"/>
      <c r="CC267" s="37"/>
    </row>
    <row r="268">
      <c r="B268" s="72"/>
      <c r="D268" s="84"/>
      <c r="E268" s="74"/>
      <c r="H268" s="37"/>
      <c r="AC268" s="37"/>
      <c r="BZ268" s="37"/>
      <c r="CA268" s="37"/>
      <c r="CB268" s="37"/>
      <c r="CC268" s="37"/>
    </row>
    <row r="269">
      <c r="B269" s="72"/>
      <c r="D269" s="84"/>
      <c r="E269" s="74"/>
      <c r="H269" s="37"/>
      <c r="AC269" s="37"/>
      <c r="BZ269" s="37"/>
      <c r="CA269" s="37"/>
      <c r="CB269" s="37"/>
      <c r="CC269" s="37"/>
    </row>
    <row r="270">
      <c r="B270" s="72"/>
      <c r="D270" s="84"/>
      <c r="E270" s="74"/>
      <c r="H270" s="37"/>
      <c r="AC270" s="37"/>
      <c r="BZ270" s="37"/>
      <c r="CA270" s="37"/>
      <c r="CB270" s="37"/>
      <c r="CC270" s="37"/>
    </row>
    <row r="271">
      <c r="B271" s="72"/>
      <c r="D271" s="84"/>
      <c r="E271" s="74"/>
      <c r="H271" s="37"/>
      <c r="AC271" s="37"/>
      <c r="BZ271" s="37"/>
      <c r="CA271" s="37"/>
      <c r="CB271" s="37"/>
      <c r="CC271" s="37"/>
    </row>
    <row r="272">
      <c r="B272" s="72"/>
      <c r="D272" s="84"/>
      <c r="E272" s="74"/>
      <c r="H272" s="37"/>
      <c r="AC272" s="37"/>
      <c r="BZ272" s="37"/>
      <c r="CA272" s="37"/>
      <c r="CB272" s="37"/>
      <c r="CC272" s="37"/>
    </row>
    <row r="273">
      <c r="B273" s="72"/>
      <c r="D273" s="84"/>
      <c r="E273" s="74"/>
      <c r="H273" s="37"/>
      <c r="AC273" s="37"/>
      <c r="BZ273" s="37"/>
      <c r="CA273" s="37"/>
      <c r="CB273" s="37"/>
      <c r="CC273" s="37"/>
    </row>
    <row r="274">
      <c r="B274" s="72"/>
      <c r="D274" s="84"/>
      <c r="E274" s="74"/>
      <c r="H274" s="37"/>
      <c r="AC274" s="37"/>
      <c r="BZ274" s="37"/>
      <c r="CA274" s="37"/>
      <c r="CB274" s="37"/>
      <c r="CC274" s="37"/>
    </row>
    <row r="275">
      <c r="B275" s="72"/>
      <c r="D275" s="84"/>
      <c r="E275" s="74"/>
      <c r="H275" s="37"/>
      <c r="AC275" s="37"/>
      <c r="BZ275" s="37"/>
      <c r="CA275" s="37"/>
      <c r="CB275" s="37"/>
      <c r="CC275" s="37"/>
    </row>
    <row r="276">
      <c r="B276" s="72"/>
      <c r="D276" s="84"/>
      <c r="E276" s="74"/>
      <c r="H276" s="37"/>
      <c r="AC276" s="37"/>
      <c r="BZ276" s="37"/>
      <c r="CA276" s="37"/>
      <c r="CB276" s="37"/>
      <c r="CC276" s="37"/>
    </row>
    <row r="277">
      <c r="B277" s="72"/>
      <c r="D277" s="84"/>
      <c r="E277" s="74"/>
      <c r="H277" s="37"/>
      <c r="AC277" s="37"/>
      <c r="BZ277" s="37"/>
      <c r="CA277" s="37"/>
      <c r="CB277" s="37"/>
      <c r="CC277" s="37"/>
    </row>
    <row r="278">
      <c r="B278" s="72"/>
      <c r="D278" s="84"/>
      <c r="E278" s="74"/>
      <c r="H278" s="37"/>
      <c r="AC278" s="37"/>
      <c r="BZ278" s="37"/>
      <c r="CA278" s="37"/>
      <c r="CB278" s="37"/>
      <c r="CC278" s="37"/>
    </row>
    <row r="279">
      <c r="B279" s="72"/>
      <c r="D279" s="84"/>
      <c r="E279" s="74"/>
      <c r="H279" s="37"/>
      <c r="AC279" s="37"/>
      <c r="BZ279" s="37"/>
      <c r="CA279" s="37"/>
      <c r="CB279" s="37"/>
      <c r="CC279" s="37"/>
    </row>
    <row r="280">
      <c r="B280" s="72"/>
      <c r="D280" s="84"/>
      <c r="E280" s="74"/>
      <c r="H280" s="37"/>
      <c r="AC280" s="37"/>
      <c r="BZ280" s="37"/>
      <c r="CA280" s="37"/>
      <c r="CB280" s="37"/>
      <c r="CC280" s="37"/>
    </row>
    <row r="281">
      <c r="B281" s="72"/>
      <c r="D281" s="84"/>
      <c r="E281" s="74"/>
      <c r="H281" s="37"/>
      <c r="AC281" s="37"/>
      <c r="BZ281" s="37"/>
      <c r="CA281" s="37"/>
      <c r="CB281" s="37"/>
      <c r="CC281" s="37"/>
    </row>
    <row r="282">
      <c r="B282" s="72"/>
      <c r="D282" s="84"/>
      <c r="E282" s="74"/>
      <c r="H282" s="37"/>
      <c r="AC282" s="37"/>
      <c r="BZ282" s="37"/>
      <c r="CA282" s="37"/>
      <c r="CB282" s="37"/>
      <c r="CC282" s="37"/>
    </row>
    <row r="283">
      <c r="B283" s="72"/>
      <c r="D283" s="84"/>
      <c r="E283" s="74"/>
      <c r="H283" s="37"/>
      <c r="AC283" s="37"/>
      <c r="BZ283" s="37"/>
      <c r="CA283" s="37"/>
      <c r="CB283" s="37"/>
      <c r="CC283" s="37"/>
    </row>
    <row r="284">
      <c r="B284" s="72"/>
      <c r="D284" s="84"/>
      <c r="E284" s="74"/>
      <c r="H284" s="37"/>
      <c r="AC284" s="37"/>
      <c r="BZ284" s="37"/>
      <c r="CA284" s="37"/>
      <c r="CB284" s="37"/>
      <c r="CC284" s="37"/>
    </row>
    <row r="285">
      <c r="B285" s="72"/>
      <c r="D285" s="84"/>
      <c r="E285" s="74"/>
      <c r="H285" s="37"/>
      <c r="AC285" s="37"/>
      <c r="BZ285" s="37"/>
      <c r="CA285" s="37"/>
      <c r="CB285" s="37"/>
      <c r="CC285" s="37"/>
    </row>
    <row r="286">
      <c r="B286" s="72"/>
      <c r="D286" s="84"/>
      <c r="E286" s="74"/>
      <c r="H286" s="37"/>
      <c r="AC286" s="37"/>
      <c r="BZ286" s="37"/>
      <c r="CA286" s="37"/>
      <c r="CB286" s="37"/>
      <c r="CC286" s="37"/>
    </row>
    <row r="287">
      <c r="B287" s="72"/>
      <c r="D287" s="84"/>
      <c r="E287" s="74"/>
      <c r="H287" s="37"/>
      <c r="AC287" s="37"/>
      <c r="BZ287" s="37"/>
      <c r="CA287" s="37"/>
      <c r="CB287" s="37"/>
      <c r="CC287" s="37"/>
    </row>
    <row r="288">
      <c r="B288" s="72"/>
      <c r="D288" s="84"/>
      <c r="E288" s="74"/>
      <c r="H288" s="37"/>
      <c r="AC288" s="37"/>
      <c r="BZ288" s="37"/>
      <c r="CA288" s="37"/>
      <c r="CB288" s="37"/>
      <c r="CC288" s="37"/>
    </row>
    <row r="289">
      <c r="B289" s="72"/>
      <c r="D289" s="84"/>
      <c r="E289" s="74"/>
      <c r="H289" s="37"/>
      <c r="AC289" s="37"/>
      <c r="BZ289" s="37"/>
      <c r="CA289" s="37"/>
      <c r="CB289" s="37"/>
      <c r="CC289" s="37"/>
    </row>
    <row r="290">
      <c r="B290" s="72"/>
      <c r="D290" s="84"/>
      <c r="E290" s="74"/>
      <c r="H290" s="37"/>
      <c r="AC290" s="37"/>
      <c r="BZ290" s="37"/>
      <c r="CA290" s="37"/>
      <c r="CB290" s="37"/>
      <c r="CC290" s="37"/>
    </row>
    <row r="291">
      <c r="B291" s="72"/>
      <c r="D291" s="84"/>
      <c r="E291" s="74"/>
      <c r="H291" s="37"/>
      <c r="AC291" s="37"/>
      <c r="BZ291" s="37"/>
      <c r="CA291" s="37"/>
      <c r="CB291" s="37"/>
      <c r="CC291" s="37"/>
    </row>
    <row r="292">
      <c r="B292" s="72"/>
      <c r="D292" s="84"/>
      <c r="E292" s="74"/>
      <c r="H292" s="37"/>
      <c r="AC292" s="37"/>
      <c r="BZ292" s="37"/>
      <c r="CA292" s="37"/>
      <c r="CB292" s="37"/>
      <c r="CC292" s="37"/>
    </row>
    <row r="293">
      <c r="B293" s="72"/>
      <c r="D293" s="84"/>
      <c r="E293" s="74"/>
      <c r="H293" s="37"/>
      <c r="AC293" s="37"/>
      <c r="BZ293" s="37"/>
      <c r="CA293" s="37"/>
      <c r="CB293" s="37"/>
      <c r="CC293" s="37"/>
    </row>
    <row r="294">
      <c r="B294" s="72"/>
      <c r="D294" s="84"/>
      <c r="E294" s="74"/>
      <c r="H294" s="37"/>
      <c r="AC294" s="37"/>
      <c r="BZ294" s="37"/>
      <c r="CA294" s="37"/>
      <c r="CB294" s="37"/>
      <c r="CC294" s="37"/>
    </row>
    <row r="295">
      <c r="B295" s="72"/>
      <c r="D295" s="84"/>
      <c r="E295" s="74"/>
      <c r="H295" s="37"/>
      <c r="AC295" s="37"/>
      <c r="BZ295" s="37"/>
      <c r="CA295" s="37"/>
      <c r="CB295" s="37"/>
      <c r="CC295" s="37"/>
    </row>
    <row r="296">
      <c r="B296" s="72"/>
      <c r="D296" s="84"/>
      <c r="E296" s="74"/>
      <c r="H296" s="37"/>
      <c r="AC296" s="37"/>
      <c r="BZ296" s="37"/>
      <c r="CA296" s="37"/>
      <c r="CB296" s="37"/>
      <c r="CC296" s="37"/>
    </row>
    <row r="297">
      <c r="B297" s="72"/>
      <c r="D297" s="84"/>
      <c r="E297" s="74"/>
      <c r="H297" s="37"/>
      <c r="AC297" s="37"/>
      <c r="BZ297" s="37"/>
      <c r="CA297" s="37"/>
      <c r="CB297" s="37"/>
      <c r="CC297" s="37"/>
    </row>
    <row r="298">
      <c r="B298" s="72"/>
      <c r="D298" s="84"/>
      <c r="E298" s="74"/>
      <c r="H298" s="37"/>
      <c r="AC298" s="37"/>
      <c r="BZ298" s="37"/>
      <c r="CA298" s="37"/>
      <c r="CB298" s="37"/>
      <c r="CC298" s="37"/>
    </row>
    <row r="299">
      <c r="B299" s="72"/>
      <c r="D299" s="84"/>
      <c r="E299" s="74"/>
      <c r="H299" s="37"/>
      <c r="AC299" s="37"/>
      <c r="BZ299" s="37"/>
      <c r="CA299" s="37"/>
      <c r="CB299" s="37"/>
      <c r="CC299" s="37"/>
    </row>
    <row r="300">
      <c r="B300" s="72"/>
      <c r="D300" s="84"/>
      <c r="E300" s="74"/>
      <c r="H300" s="37"/>
      <c r="AC300" s="37"/>
      <c r="BZ300" s="37"/>
      <c r="CA300" s="37"/>
      <c r="CB300" s="37"/>
      <c r="CC300" s="37"/>
    </row>
    <row r="301">
      <c r="B301" s="72"/>
      <c r="D301" s="84"/>
      <c r="E301" s="74"/>
      <c r="H301" s="37"/>
      <c r="AC301" s="37"/>
      <c r="BZ301" s="37"/>
      <c r="CA301" s="37"/>
      <c r="CB301" s="37"/>
      <c r="CC301" s="37"/>
    </row>
    <row r="302">
      <c r="B302" s="72"/>
      <c r="D302" s="84"/>
      <c r="E302" s="74"/>
      <c r="H302" s="37"/>
      <c r="AC302" s="37"/>
      <c r="BZ302" s="37"/>
      <c r="CA302" s="37"/>
      <c r="CB302" s="37"/>
      <c r="CC302" s="37"/>
    </row>
    <row r="303">
      <c r="B303" s="72"/>
      <c r="D303" s="84"/>
      <c r="E303" s="74"/>
      <c r="H303" s="37"/>
      <c r="AC303" s="37"/>
      <c r="BZ303" s="37"/>
      <c r="CA303" s="37"/>
      <c r="CB303" s="37"/>
      <c r="CC303" s="37"/>
    </row>
    <row r="304">
      <c r="B304" s="72"/>
      <c r="D304" s="84"/>
      <c r="E304" s="74"/>
      <c r="H304" s="37"/>
      <c r="AC304" s="37"/>
      <c r="BZ304" s="37"/>
      <c r="CA304" s="37"/>
      <c r="CB304" s="37"/>
      <c r="CC304" s="37"/>
    </row>
    <row r="305">
      <c r="B305" s="72"/>
      <c r="D305" s="84"/>
      <c r="E305" s="74"/>
      <c r="H305" s="37"/>
      <c r="AC305" s="37"/>
      <c r="BZ305" s="37"/>
      <c r="CA305" s="37"/>
      <c r="CB305" s="37"/>
      <c r="CC305" s="37"/>
    </row>
    <row r="306">
      <c r="B306" s="72"/>
      <c r="D306" s="84"/>
      <c r="E306" s="74"/>
      <c r="H306" s="37"/>
      <c r="AC306" s="37"/>
      <c r="BZ306" s="37"/>
      <c r="CA306" s="37"/>
      <c r="CB306" s="37"/>
      <c r="CC306" s="37"/>
    </row>
    <row r="307">
      <c r="B307" s="72"/>
      <c r="D307" s="84"/>
      <c r="E307" s="74"/>
      <c r="H307" s="37"/>
      <c r="AC307" s="37"/>
      <c r="BZ307" s="37"/>
      <c r="CA307" s="37"/>
      <c r="CB307" s="37"/>
      <c r="CC307" s="37"/>
    </row>
    <row r="308">
      <c r="B308" s="72"/>
      <c r="D308" s="84"/>
      <c r="E308" s="74"/>
      <c r="H308" s="37"/>
      <c r="AC308" s="37"/>
      <c r="BZ308" s="37"/>
      <c r="CA308" s="37"/>
      <c r="CB308" s="37"/>
      <c r="CC308" s="37"/>
    </row>
    <row r="309">
      <c r="B309" s="72"/>
      <c r="D309" s="84"/>
      <c r="E309" s="74"/>
      <c r="H309" s="37"/>
      <c r="AC309" s="37"/>
      <c r="BZ309" s="37"/>
      <c r="CA309" s="37"/>
      <c r="CB309" s="37"/>
      <c r="CC309" s="37"/>
    </row>
    <row r="310">
      <c r="B310" s="72"/>
      <c r="D310" s="84"/>
      <c r="E310" s="74"/>
      <c r="H310" s="37"/>
      <c r="AC310" s="37"/>
      <c r="BZ310" s="37"/>
      <c r="CA310" s="37"/>
      <c r="CB310" s="37"/>
      <c r="CC310" s="37"/>
    </row>
    <row r="311">
      <c r="B311" s="72"/>
      <c r="D311" s="84"/>
      <c r="E311" s="74"/>
      <c r="H311" s="37"/>
      <c r="AC311" s="37"/>
      <c r="BZ311" s="37"/>
      <c r="CA311" s="37"/>
      <c r="CB311" s="37"/>
      <c r="CC311" s="37"/>
    </row>
    <row r="312">
      <c r="B312" s="72"/>
      <c r="D312" s="84"/>
      <c r="E312" s="74"/>
      <c r="H312" s="37"/>
      <c r="AC312" s="37"/>
      <c r="BZ312" s="37"/>
      <c r="CA312" s="37"/>
      <c r="CB312" s="37"/>
      <c r="CC312" s="37"/>
    </row>
    <row r="313">
      <c r="B313" s="72"/>
      <c r="D313" s="84"/>
      <c r="E313" s="74"/>
      <c r="H313" s="37"/>
      <c r="AC313" s="37"/>
      <c r="BZ313" s="37"/>
      <c r="CA313" s="37"/>
      <c r="CB313" s="37"/>
      <c r="CC313" s="37"/>
    </row>
    <row r="314">
      <c r="B314" s="72"/>
      <c r="D314" s="84"/>
      <c r="E314" s="74"/>
      <c r="H314" s="37"/>
      <c r="AC314" s="37"/>
      <c r="BZ314" s="37"/>
      <c r="CA314" s="37"/>
      <c r="CB314" s="37"/>
      <c r="CC314" s="37"/>
    </row>
    <row r="315">
      <c r="B315" s="72"/>
      <c r="D315" s="84"/>
      <c r="E315" s="74"/>
      <c r="H315" s="37"/>
      <c r="AC315" s="37"/>
      <c r="BZ315" s="37"/>
      <c r="CA315" s="37"/>
      <c r="CB315" s="37"/>
      <c r="CC315" s="37"/>
    </row>
    <row r="316">
      <c r="B316" s="72"/>
      <c r="D316" s="84"/>
      <c r="E316" s="74"/>
      <c r="H316" s="37"/>
      <c r="AC316" s="37"/>
      <c r="BZ316" s="37"/>
      <c r="CA316" s="37"/>
      <c r="CB316" s="37"/>
      <c r="CC316" s="37"/>
    </row>
    <row r="317">
      <c r="B317" s="72"/>
      <c r="D317" s="84"/>
      <c r="E317" s="74"/>
      <c r="H317" s="37"/>
      <c r="AC317" s="37"/>
      <c r="BZ317" s="37"/>
      <c r="CA317" s="37"/>
      <c r="CB317" s="37"/>
      <c r="CC317" s="37"/>
    </row>
    <row r="318">
      <c r="B318" s="72"/>
      <c r="D318" s="84"/>
      <c r="E318" s="74"/>
      <c r="H318" s="37"/>
      <c r="AC318" s="37"/>
      <c r="BZ318" s="37"/>
      <c r="CA318" s="37"/>
      <c r="CB318" s="37"/>
      <c r="CC318" s="37"/>
    </row>
    <row r="319">
      <c r="B319" s="72"/>
      <c r="D319" s="84"/>
      <c r="E319" s="74"/>
      <c r="H319" s="37"/>
      <c r="AC319" s="37"/>
      <c r="BZ319" s="37"/>
      <c r="CA319" s="37"/>
      <c r="CB319" s="37"/>
      <c r="CC319" s="37"/>
    </row>
    <row r="320">
      <c r="B320" s="72"/>
      <c r="D320" s="84"/>
      <c r="E320" s="74"/>
      <c r="H320" s="37"/>
      <c r="AC320" s="37"/>
      <c r="BZ320" s="37"/>
      <c r="CA320" s="37"/>
      <c r="CB320" s="37"/>
      <c r="CC320" s="37"/>
    </row>
    <row r="321">
      <c r="B321" s="72"/>
      <c r="D321" s="84"/>
      <c r="E321" s="74"/>
      <c r="H321" s="37"/>
      <c r="AC321" s="37"/>
      <c r="BZ321" s="37"/>
      <c r="CA321" s="37"/>
      <c r="CB321" s="37"/>
      <c r="CC321" s="37"/>
    </row>
    <row r="322">
      <c r="B322" s="72"/>
      <c r="D322" s="84"/>
      <c r="E322" s="74"/>
      <c r="H322" s="37"/>
      <c r="AC322" s="37"/>
      <c r="BZ322" s="37"/>
      <c r="CA322" s="37"/>
      <c r="CB322" s="37"/>
      <c r="CC322" s="37"/>
    </row>
    <row r="323">
      <c r="B323" s="72"/>
      <c r="D323" s="84"/>
      <c r="E323" s="74"/>
      <c r="H323" s="37"/>
      <c r="AC323" s="37"/>
      <c r="BZ323" s="37"/>
      <c r="CA323" s="37"/>
      <c r="CB323" s="37"/>
      <c r="CC323" s="37"/>
    </row>
    <row r="324">
      <c r="B324" s="72"/>
      <c r="D324" s="84"/>
      <c r="E324" s="74"/>
      <c r="H324" s="37"/>
      <c r="AC324" s="37"/>
      <c r="BZ324" s="37"/>
      <c r="CA324" s="37"/>
      <c r="CB324" s="37"/>
      <c r="CC324" s="37"/>
    </row>
    <row r="325">
      <c r="B325" s="72"/>
      <c r="D325" s="84"/>
      <c r="E325" s="74"/>
      <c r="H325" s="37"/>
      <c r="AC325" s="37"/>
      <c r="BZ325" s="37"/>
      <c r="CA325" s="37"/>
      <c r="CB325" s="37"/>
      <c r="CC325" s="37"/>
    </row>
    <row r="326">
      <c r="B326" s="72"/>
      <c r="D326" s="84"/>
      <c r="E326" s="74"/>
      <c r="H326" s="37"/>
      <c r="AC326" s="37"/>
      <c r="BZ326" s="37"/>
      <c r="CA326" s="37"/>
      <c r="CB326" s="37"/>
      <c r="CC326" s="37"/>
    </row>
    <row r="327">
      <c r="B327" s="72"/>
      <c r="D327" s="84"/>
      <c r="E327" s="74"/>
      <c r="H327" s="37"/>
      <c r="AC327" s="37"/>
      <c r="BZ327" s="37"/>
      <c r="CA327" s="37"/>
      <c r="CB327" s="37"/>
      <c r="CC327" s="37"/>
    </row>
    <row r="328">
      <c r="B328" s="72"/>
      <c r="D328" s="84"/>
      <c r="E328" s="74"/>
      <c r="H328" s="37"/>
      <c r="AC328" s="37"/>
      <c r="BZ328" s="37"/>
      <c r="CA328" s="37"/>
      <c r="CB328" s="37"/>
      <c r="CC328" s="37"/>
    </row>
    <row r="329">
      <c r="B329" s="72"/>
      <c r="D329" s="84"/>
      <c r="E329" s="74"/>
      <c r="H329" s="37"/>
      <c r="AC329" s="37"/>
      <c r="BZ329" s="37"/>
      <c r="CA329" s="37"/>
      <c r="CB329" s="37"/>
      <c r="CC329" s="37"/>
    </row>
    <row r="330">
      <c r="B330" s="72"/>
      <c r="D330" s="84"/>
      <c r="E330" s="74"/>
      <c r="H330" s="37"/>
      <c r="AC330" s="37"/>
      <c r="BZ330" s="37"/>
      <c r="CA330" s="37"/>
      <c r="CB330" s="37"/>
      <c r="CC330" s="37"/>
    </row>
    <row r="331">
      <c r="B331" s="72"/>
      <c r="D331" s="84"/>
      <c r="E331" s="74"/>
      <c r="H331" s="37"/>
      <c r="AC331" s="37"/>
      <c r="BZ331" s="37"/>
      <c r="CA331" s="37"/>
      <c r="CB331" s="37"/>
      <c r="CC331" s="37"/>
    </row>
    <row r="332">
      <c r="B332" s="72"/>
      <c r="D332" s="84"/>
      <c r="E332" s="74"/>
      <c r="H332" s="37"/>
      <c r="AC332" s="37"/>
      <c r="BZ332" s="37"/>
      <c r="CA332" s="37"/>
      <c r="CB332" s="37"/>
      <c r="CC332" s="37"/>
    </row>
    <row r="333">
      <c r="B333" s="72"/>
      <c r="D333" s="84"/>
      <c r="E333" s="74"/>
      <c r="H333" s="37"/>
      <c r="AC333" s="37"/>
      <c r="BZ333" s="37"/>
      <c r="CA333" s="37"/>
      <c r="CB333" s="37"/>
      <c r="CC333" s="37"/>
    </row>
    <row r="334">
      <c r="B334" s="72"/>
      <c r="D334" s="84"/>
      <c r="E334" s="74"/>
      <c r="H334" s="37"/>
      <c r="AC334" s="37"/>
      <c r="BZ334" s="37"/>
      <c r="CA334" s="37"/>
      <c r="CB334" s="37"/>
      <c r="CC334" s="37"/>
    </row>
    <row r="335">
      <c r="B335" s="72"/>
      <c r="D335" s="84"/>
      <c r="E335" s="74"/>
      <c r="H335" s="37"/>
      <c r="AC335" s="37"/>
      <c r="BZ335" s="37"/>
      <c r="CA335" s="37"/>
      <c r="CB335" s="37"/>
      <c r="CC335" s="37"/>
    </row>
    <row r="336">
      <c r="B336" s="72"/>
      <c r="D336" s="84"/>
      <c r="E336" s="74"/>
      <c r="H336" s="37"/>
      <c r="AC336" s="37"/>
      <c r="BZ336" s="37"/>
      <c r="CA336" s="37"/>
      <c r="CB336" s="37"/>
      <c r="CC336" s="37"/>
    </row>
    <row r="337">
      <c r="B337" s="72"/>
      <c r="D337" s="84"/>
      <c r="E337" s="74"/>
      <c r="H337" s="37"/>
      <c r="AC337" s="37"/>
      <c r="BZ337" s="37"/>
      <c r="CA337" s="37"/>
      <c r="CB337" s="37"/>
      <c r="CC337" s="37"/>
    </row>
    <row r="338">
      <c r="B338" s="72"/>
      <c r="D338" s="84"/>
      <c r="E338" s="74"/>
      <c r="H338" s="37"/>
      <c r="AC338" s="37"/>
      <c r="BZ338" s="37"/>
      <c r="CA338" s="37"/>
      <c r="CB338" s="37"/>
      <c r="CC338" s="37"/>
    </row>
    <row r="339">
      <c r="B339" s="72"/>
      <c r="D339" s="84"/>
      <c r="E339" s="74"/>
      <c r="H339" s="37"/>
      <c r="AC339" s="37"/>
      <c r="BZ339" s="37"/>
      <c r="CA339" s="37"/>
      <c r="CB339" s="37"/>
      <c r="CC339" s="37"/>
    </row>
    <row r="340">
      <c r="B340" s="72"/>
      <c r="D340" s="84"/>
      <c r="E340" s="74"/>
      <c r="H340" s="37"/>
      <c r="AC340" s="37"/>
      <c r="BZ340" s="37"/>
      <c r="CA340" s="37"/>
      <c r="CB340" s="37"/>
      <c r="CC340" s="37"/>
    </row>
    <row r="341">
      <c r="B341" s="72"/>
      <c r="D341" s="84"/>
      <c r="E341" s="74"/>
      <c r="H341" s="37"/>
      <c r="AC341" s="37"/>
      <c r="BZ341" s="37"/>
      <c r="CA341" s="37"/>
      <c r="CB341" s="37"/>
      <c r="CC341" s="37"/>
    </row>
    <row r="342">
      <c r="B342" s="72"/>
      <c r="D342" s="84"/>
      <c r="E342" s="74"/>
      <c r="H342" s="37"/>
      <c r="AC342" s="37"/>
      <c r="BZ342" s="37"/>
      <c r="CA342" s="37"/>
      <c r="CB342" s="37"/>
      <c r="CC342" s="37"/>
    </row>
    <row r="343">
      <c r="B343" s="72"/>
      <c r="D343" s="84"/>
      <c r="E343" s="74"/>
      <c r="H343" s="37"/>
      <c r="AC343" s="37"/>
      <c r="BZ343" s="37"/>
      <c r="CA343" s="37"/>
      <c r="CB343" s="37"/>
      <c r="CC343" s="37"/>
    </row>
    <row r="344">
      <c r="B344" s="72"/>
      <c r="D344" s="84"/>
      <c r="E344" s="74"/>
      <c r="H344" s="37"/>
      <c r="AC344" s="37"/>
      <c r="BZ344" s="37"/>
      <c r="CA344" s="37"/>
      <c r="CB344" s="37"/>
      <c r="CC344" s="37"/>
    </row>
    <row r="345">
      <c r="B345" s="72"/>
      <c r="D345" s="84"/>
      <c r="E345" s="74"/>
      <c r="H345" s="37"/>
      <c r="AC345" s="37"/>
      <c r="BZ345" s="37"/>
      <c r="CA345" s="37"/>
      <c r="CB345" s="37"/>
      <c r="CC345" s="37"/>
    </row>
    <row r="346">
      <c r="B346" s="72"/>
      <c r="D346" s="84"/>
      <c r="E346" s="74"/>
      <c r="H346" s="37"/>
      <c r="AC346" s="37"/>
      <c r="BZ346" s="37"/>
      <c r="CA346" s="37"/>
      <c r="CB346" s="37"/>
      <c r="CC346" s="37"/>
    </row>
    <row r="347">
      <c r="B347" s="72"/>
      <c r="D347" s="84"/>
      <c r="E347" s="74"/>
      <c r="H347" s="37"/>
      <c r="AC347" s="37"/>
      <c r="BZ347" s="37"/>
      <c r="CA347" s="37"/>
      <c r="CB347" s="37"/>
      <c r="CC347" s="37"/>
    </row>
    <row r="348">
      <c r="B348" s="72"/>
      <c r="D348" s="84"/>
      <c r="E348" s="74"/>
      <c r="H348" s="37"/>
      <c r="AC348" s="37"/>
      <c r="BZ348" s="37"/>
      <c r="CA348" s="37"/>
      <c r="CB348" s="37"/>
      <c r="CC348" s="37"/>
    </row>
    <row r="349">
      <c r="B349" s="72"/>
      <c r="D349" s="84"/>
      <c r="E349" s="74"/>
      <c r="H349" s="37"/>
      <c r="AC349" s="37"/>
      <c r="BZ349" s="37"/>
      <c r="CA349" s="37"/>
      <c r="CB349" s="37"/>
      <c r="CC349" s="37"/>
    </row>
    <row r="350">
      <c r="B350" s="72"/>
      <c r="D350" s="84"/>
      <c r="E350" s="74"/>
      <c r="H350" s="37"/>
      <c r="AC350" s="37"/>
      <c r="BZ350" s="37"/>
      <c r="CA350" s="37"/>
      <c r="CB350" s="37"/>
      <c r="CC350" s="37"/>
    </row>
    <row r="351">
      <c r="B351" s="72"/>
      <c r="D351" s="84"/>
      <c r="E351" s="74"/>
      <c r="H351" s="37"/>
      <c r="AC351" s="37"/>
      <c r="BZ351" s="37"/>
      <c r="CA351" s="37"/>
      <c r="CB351" s="37"/>
      <c r="CC351" s="37"/>
    </row>
    <row r="352">
      <c r="B352" s="72"/>
      <c r="D352" s="84"/>
      <c r="E352" s="74"/>
      <c r="H352" s="37"/>
      <c r="AC352" s="37"/>
      <c r="BZ352" s="37"/>
      <c r="CA352" s="37"/>
      <c r="CB352" s="37"/>
      <c r="CC352" s="37"/>
    </row>
    <row r="353">
      <c r="B353" s="72"/>
      <c r="D353" s="84"/>
      <c r="E353" s="74"/>
      <c r="H353" s="37"/>
      <c r="AC353" s="37"/>
      <c r="BZ353" s="37"/>
      <c r="CA353" s="37"/>
      <c r="CB353" s="37"/>
      <c r="CC353" s="37"/>
    </row>
    <row r="354">
      <c r="B354" s="72"/>
      <c r="D354" s="84"/>
      <c r="E354" s="74"/>
      <c r="H354" s="37"/>
      <c r="AC354" s="37"/>
      <c r="BZ354" s="37"/>
      <c r="CA354" s="37"/>
      <c r="CB354" s="37"/>
      <c r="CC354" s="37"/>
    </row>
    <row r="355">
      <c r="B355" s="72"/>
      <c r="D355" s="84"/>
      <c r="E355" s="74"/>
      <c r="H355" s="37"/>
      <c r="AC355" s="37"/>
      <c r="BZ355" s="37"/>
      <c r="CA355" s="37"/>
      <c r="CB355" s="37"/>
      <c r="CC355" s="37"/>
    </row>
    <row r="356">
      <c r="B356" s="72"/>
      <c r="D356" s="84"/>
      <c r="E356" s="74"/>
      <c r="H356" s="37"/>
      <c r="AC356" s="37"/>
      <c r="BZ356" s="37"/>
      <c r="CA356" s="37"/>
      <c r="CB356" s="37"/>
      <c r="CC356" s="37"/>
    </row>
    <row r="357">
      <c r="B357" s="72"/>
      <c r="D357" s="84"/>
      <c r="E357" s="74"/>
      <c r="H357" s="37"/>
      <c r="AC357" s="37"/>
      <c r="BZ357" s="37"/>
      <c r="CA357" s="37"/>
      <c r="CB357" s="37"/>
      <c r="CC357" s="37"/>
    </row>
    <row r="358">
      <c r="B358" s="72"/>
      <c r="D358" s="84"/>
      <c r="E358" s="74"/>
      <c r="H358" s="37"/>
      <c r="AC358" s="37"/>
      <c r="BZ358" s="37"/>
      <c r="CA358" s="37"/>
      <c r="CB358" s="37"/>
      <c r="CC358" s="37"/>
    </row>
    <row r="359">
      <c r="B359" s="72"/>
      <c r="D359" s="84"/>
      <c r="E359" s="74"/>
      <c r="H359" s="37"/>
      <c r="AC359" s="37"/>
      <c r="BZ359" s="37"/>
      <c r="CA359" s="37"/>
      <c r="CB359" s="37"/>
      <c r="CC359" s="37"/>
    </row>
    <row r="360">
      <c r="B360" s="72"/>
      <c r="D360" s="84"/>
      <c r="E360" s="74"/>
      <c r="H360" s="37"/>
      <c r="AC360" s="37"/>
      <c r="BZ360" s="37"/>
      <c r="CA360" s="37"/>
      <c r="CB360" s="37"/>
      <c r="CC360" s="37"/>
    </row>
    <row r="361">
      <c r="B361" s="72"/>
      <c r="D361" s="84"/>
      <c r="E361" s="74"/>
      <c r="H361" s="37"/>
      <c r="AC361" s="37"/>
      <c r="BZ361" s="37"/>
      <c r="CA361" s="37"/>
      <c r="CB361" s="37"/>
      <c r="CC361" s="37"/>
    </row>
    <row r="362">
      <c r="B362" s="72"/>
      <c r="D362" s="84"/>
      <c r="E362" s="74"/>
      <c r="H362" s="37"/>
      <c r="AC362" s="37"/>
      <c r="BZ362" s="37"/>
      <c r="CA362" s="37"/>
      <c r="CB362" s="37"/>
      <c r="CC362" s="37"/>
    </row>
    <row r="363">
      <c r="B363" s="72"/>
      <c r="D363" s="84"/>
      <c r="E363" s="74"/>
      <c r="H363" s="37"/>
      <c r="AC363" s="37"/>
      <c r="BZ363" s="37"/>
      <c r="CA363" s="37"/>
      <c r="CB363" s="37"/>
      <c r="CC363" s="37"/>
    </row>
    <row r="364">
      <c r="B364" s="72"/>
      <c r="D364" s="84"/>
      <c r="E364" s="74"/>
      <c r="H364" s="37"/>
      <c r="AC364" s="37"/>
      <c r="BZ364" s="37"/>
      <c r="CA364" s="37"/>
      <c r="CB364" s="37"/>
      <c r="CC364" s="37"/>
    </row>
    <row r="365">
      <c r="B365" s="72"/>
      <c r="D365" s="84"/>
      <c r="E365" s="74"/>
      <c r="H365" s="37"/>
      <c r="AC365" s="37"/>
      <c r="BZ365" s="37"/>
      <c r="CA365" s="37"/>
      <c r="CB365" s="37"/>
      <c r="CC365" s="37"/>
    </row>
    <row r="366">
      <c r="B366" s="72"/>
      <c r="D366" s="84"/>
      <c r="E366" s="74"/>
      <c r="H366" s="37"/>
      <c r="AC366" s="37"/>
      <c r="BZ366" s="37"/>
      <c r="CA366" s="37"/>
      <c r="CB366" s="37"/>
      <c r="CC366" s="37"/>
    </row>
    <row r="367">
      <c r="B367" s="72"/>
      <c r="D367" s="84"/>
      <c r="E367" s="74"/>
      <c r="H367" s="37"/>
      <c r="AC367" s="37"/>
      <c r="BZ367" s="37"/>
      <c r="CA367" s="37"/>
      <c r="CB367" s="37"/>
      <c r="CC367" s="37"/>
    </row>
    <row r="368">
      <c r="B368" s="72"/>
      <c r="D368" s="84"/>
      <c r="E368" s="74"/>
      <c r="H368" s="37"/>
      <c r="AC368" s="37"/>
      <c r="BZ368" s="37"/>
      <c r="CA368" s="37"/>
      <c r="CB368" s="37"/>
      <c r="CC368" s="37"/>
    </row>
    <row r="369">
      <c r="B369" s="72"/>
      <c r="D369" s="84"/>
      <c r="E369" s="74"/>
      <c r="H369" s="37"/>
      <c r="AC369" s="37"/>
      <c r="BZ369" s="37"/>
      <c r="CA369" s="37"/>
      <c r="CB369" s="37"/>
      <c r="CC369" s="37"/>
    </row>
    <row r="370">
      <c r="B370" s="72"/>
      <c r="D370" s="84"/>
      <c r="E370" s="74"/>
      <c r="H370" s="37"/>
      <c r="AC370" s="37"/>
      <c r="BZ370" s="37"/>
      <c r="CA370" s="37"/>
      <c r="CB370" s="37"/>
      <c r="CC370" s="37"/>
    </row>
    <row r="371">
      <c r="B371" s="72"/>
      <c r="D371" s="84"/>
      <c r="E371" s="74"/>
      <c r="H371" s="37"/>
      <c r="AC371" s="37"/>
      <c r="BZ371" s="37"/>
      <c r="CA371" s="37"/>
      <c r="CB371" s="37"/>
      <c r="CC371" s="37"/>
    </row>
    <row r="372">
      <c r="B372" s="72"/>
      <c r="D372" s="84"/>
      <c r="E372" s="74"/>
      <c r="H372" s="37"/>
      <c r="AC372" s="37"/>
      <c r="BZ372" s="37"/>
      <c r="CA372" s="37"/>
      <c r="CB372" s="37"/>
      <c r="CC372" s="37"/>
    </row>
    <row r="373">
      <c r="B373" s="72"/>
      <c r="D373" s="84"/>
      <c r="E373" s="74"/>
      <c r="H373" s="37"/>
      <c r="AC373" s="37"/>
      <c r="BZ373" s="37"/>
      <c r="CA373" s="37"/>
      <c r="CB373" s="37"/>
      <c r="CC373" s="37"/>
    </row>
    <row r="374">
      <c r="B374" s="72"/>
      <c r="D374" s="84"/>
      <c r="E374" s="74"/>
      <c r="H374" s="37"/>
      <c r="AC374" s="37"/>
      <c r="BZ374" s="37"/>
      <c r="CA374" s="37"/>
      <c r="CB374" s="37"/>
      <c r="CC374" s="37"/>
    </row>
    <row r="375">
      <c r="B375" s="72"/>
      <c r="D375" s="84"/>
      <c r="E375" s="74"/>
      <c r="H375" s="37"/>
      <c r="AC375" s="37"/>
      <c r="BZ375" s="37"/>
      <c r="CA375" s="37"/>
      <c r="CB375" s="37"/>
      <c r="CC375" s="37"/>
    </row>
    <row r="376">
      <c r="B376" s="72"/>
      <c r="D376" s="84"/>
      <c r="E376" s="74"/>
      <c r="H376" s="37"/>
      <c r="AC376" s="37"/>
      <c r="BZ376" s="37"/>
      <c r="CA376" s="37"/>
      <c r="CB376" s="37"/>
      <c r="CC376" s="37"/>
    </row>
    <row r="377">
      <c r="B377" s="72"/>
      <c r="D377" s="84"/>
      <c r="E377" s="74"/>
      <c r="H377" s="37"/>
      <c r="AC377" s="37"/>
      <c r="BZ377" s="37"/>
      <c r="CA377" s="37"/>
      <c r="CB377" s="37"/>
      <c r="CC377" s="37"/>
    </row>
    <row r="378">
      <c r="B378" s="72"/>
      <c r="D378" s="84"/>
      <c r="E378" s="74"/>
      <c r="H378" s="37"/>
      <c r="AC378" s="37"/>
      <c r="BZ378" s="37"/>
      <c r="CA378" s="37"/>
      <c r="CB378" s="37"/>
      <c r="CC378" s="37"/>
    </row>
    <row r="379">
      <c r="B379" s="72"/>
      <c r="D379" s="84"/>
      <c r="E379" s="74"/>
      <c r="H379" s="37"/>
      <c r="AC379" s="37"/>
      <c r="BZ379" s="37"/>
      <c r="CA379" s="37"/>
      <c r="CB379" s="37"/>
      <c r="CC379" s="37"/>
    </row>
    <row r="380">
      <c r="B380" s="72"/>
      <c r="D380" s="84"/>
      <c r="E380" s="74"/>
      <c r="H380" s="37"/>
      <c r="AC380" s="37"/>
      <c r="BZ380" s="37"/>
      <c r="CA380" s="37"/>
      <c r="CB380" s="37"/>
      <c r="CC380" s="37"/>
    </row>
    <row r="381">
      <c r="B381" s="72"/>
      <c r="D381" s="84"/>
      <c r="E381" s="74"/>
      <c r="H381" s="37"/>
      <c r="AC381" s="37"/>
      <c r="BZ381" s="37"/>
      <c r="CA381" s="37"/>
      <c r="CB381" s="37"/>
      <c r="CC381" s="37"/>
    </row>
    <row r="382">
      <c r="B382" s="72"/>
      <c r="D382" s="84"/>
      <c r="E382" s="74"/>
      <c r="H382" s="37"/>
      <c r="AC382" s="37"/>
      <c r="BZ382" s="37"/>
      <c r="CA382" s="37"/>
      <c r="CB382" s="37"/>
      <c r="CC382" s="37"/>
    </row>
    <row r="383">
      <c r="B383" s="72"/>
      <c r="D383" s="84"/>
      <c r="E383" s="74"/>
      <c r="H383" s="37"/>
      <c r="AC383" s="37"/>
      <c r="BZ383" s="37"/>
      <c r="CA383" s="37"/>
      <c r="CB383" s="37"/>
      <c r="CC383" s="37"/>
    </row>
    <row r="384">
      <c r="B384" s="72"/>
      <c r="D384" s="84"/>
      <c r="E384" s="74"/>
      <c r="H384" s="37"/>
      <c r="AC384" s="37"/>
      <c r="BZ384" s="37"/>
      <c r="CA384" s="37"/>
      <c r="CB384" s="37"/>
      <c r="CC384" s="37"/>
    </row>
    <row r="385">
      <c r="B385" s="72"/>
      <c r="D385" s="84"/>
      <c r="E385" s="74"/>
      <c r="H385" s="37"/>
      <c r="AC385" s="37"/>
      <c r="BZ385" s="37"/>
      <c r="CA385" s="37"/>
      <c r="CB385" s="37"/>
      <c r="CC385" s="37"/>
    </row>
    <row r="386">
      <c r="B386" s="72"/>
      <c r="D386" s="84"/>
      <c r="E386" s="74"/>
      <c r="H386" s="37"/>
      <c r="AC386" s="37"/>
      <c r="BZ386" s="37"/>
      <c r="CA386" s="37"/>
      <c r="CB386" s="37"/>
      <c r="CC386" s="37"/>
    </row>
    <row r="387">
      <c r="B387" s="72"/>
      <c r="D387" s="84"/>
      <c r="E387" s="74"/>
      <c r="H387" s="37"/>
      <c r="AC387" s="37"/>
      <c r="BZ387" s="37"/>
      <c r="CA387" s="37"/>
      <c r="CB387" s="37"/>
      <c r="CC387" s="37"/>
    </row>
    <row r="388">
      <c r="B388" s="72"/>
      <c r="D388" s="84"/>
      <c r="E388" s="74"/>
      <c r="H388" s="37"/>
      <c r="AC388" s="37"/>
      <c r="BZ388" s="37"/>
      <c r="CA388" s="37"/>
      <c r="CB388" s="37"/>
      <c r="CC388" s="37"/>
    </row>
    <row r="389">
      <c r="B389" s="72"/>
      <c r="D389" s="84"/>
      <c r="E389" s="74"/>
      <c r="H389" s="37"/>
      <c r="AC389" s="37"/>
      <c r="BZ389" s="37"/>
      <c r="CA389" s="37"/>
      <c r="CB389" s="37"/>
      <c r="CC389" s="37"/>
    </row>
    <row r="390">
      <c r="B390" s="72"/>
      <c r="D390" s="84"/>
      <c r="E390" s="74"/>
      <c r="H390" s="37"/>
      <c r="AC390" s="37"/>
      <c r="BZ390" s="37"/>
      <c r="CA390" s="37"/>
      <c r="CB390" s="37"/>
      <c r="CC390" s="37"/>
    </row>
    <row r="391">
      <c r="B391" s="72"/>
      <c r="D391" s="84"/>
      <c r="E391" s="74"/>
      <c r="H391" s="37"/>
      <c r="AC391" s="37"/>
      <c r="BZ391" s="37"/>
      <c r="CA391" s="37"/>
      <c r="CB391" s="37"/>
      <c r="CC391" s="37"/>
    </row>
    <row r="392">
      <c r="B392" s="72"/>
      <c r="D392" s="84"/>
      <c r="E392" s="74"/>
      <c r="H392" s="37"/>
      <c r="AC392" s="37"/>
      <c r="BZ392" s="37"/>
      <c r="CA392" s="37"/>
      <c r="CB392" s="37"/>
      <c r="CC392" s="37"/>
    </row>
    <row r="393">
      <c r="B393" s="72"/>
      <c r="D393" s="84"/>
      <c r="E393" s="74"/>
      <c r="H393" s="37"/>
      <c r="AC393" s="37"/>
      <c r="BZ393" s="37"/>
      <c r="CA393" s="37"/>
      <c r="CB393" s="37"/>
      <c r="CC393" s="37"/>
    </row>
    <row r="394">
      <c r="B394" s="72"/>
      <c r="D394" s="84"/>
      <c r="E394" s="74"/>
      <c r="H394" s="37"/>
      <c r="AC394" s="37"/>
      <c r="BZ394" s="37"/>
      <c r="CA394" s="37"/>
      <c r="CB394" s="37"/>
      <c r="CC394" s="37"/>
    </row>
    <row r="395">
      <c r="B395" s="72"/>
      <c r="D395" s="84"/>
      <c r="E395" s="74"/>
      <c r="H395" s="37"/>
      <c r="AC395" s="37"/>
      <c r="BZ395" s="37"/>
      <c r="CA395" s="37"/>
      <c r="CB395" s="37"/>
      <c r="CC395" s="37"/>
    </row>
    <row r="396">
      <c r="B396" s="72"/>
      <c r="D396" s="84"/>
      <c r="E396" s="74"/>
      <c r="H396" s="37"/>
      <c r="AC396" s="37"/>
      <c r="BZ396" s="37"/>
      <c r="CA396" s="37"/>
      <c r="CB396" s="37"/>
      <c r="CC396" s="37"/>
    </row>
    <row r="397">
      <c r="B397" s="72"/>
      <c r="D397" s="84"/>
      <c r="E397" s="74"/>
      <c r="H397" s="37"/>
      <c r="AC397" s="37"/>
      <c r="BZ397" s="37"/>
      <c r="CA397" s="37"/>
      <c r="CB397" s="37"/>
      <c r="CC397" s="37"/>
    </row>
    <row r="398">
      <c r="B398" s="72"/>
      <c r="D398" s="84"/>
      <c r="E398" s="74"/>
      <c r="H398" s="37"/>
      <c r="AC398" s="37"/>
      <c r="BZ398" s="37"/>
      <c r="CA398" s="37"/>
      <c r="CB398" s="37"/>
      <c r="CC398" s="37"/>
    </row>
    <row r="399">
      <c r="B399" s="72"/>
      <c r="D399" s="84"/>
      <c r="E399" s="74"/>
      <c r="H399" s="37"/>
      <c r="AC399" s="37"/>
      <c r="BZ399" s="37"/>
      <c r="CA399" s="37"/>
      <c r="CB399" s="37"/>
      <c r="CC399" s="37"/>
    </row>
    <row r="400">
      <c r="B400" s="72"/>
      <c r="D400" s="84"/>
      <c r="E400" s="74"/>
      <c r="H400" s="37"/>
      <c r="AC400" s="37"/>
      <c r="BZ400" s="37"/>
      <c r="CA400" s="37"/>
      <c r="CB400" s="37"/>
      <c r="CC400" s="37"/>
    </row>
    <row r="401">
      <c r="B401" s="72"/>
      <c r="D401" s="84"/>
      <c r="E401" s="74"/>
      <c r="H401" s="37"/>
      <c r="AC401" s="37"/>
      <c r="BZ401" s="37"/>
      <c r="CA401" s="37"/>
      <c r="CB401" s="37"/>
      <c r="CC401" s="37"/>
    </row>
    <row r="402">
      <c r="B402" s="72"/>
      <c r="D402" s="84"/>
      <c r="E402" s="74"/>
      <c r="H402" s="37"/>
      <c r="AC402" s="37"/>
      <c r="BZ402" s="37"/>
      <c r="CA402" s="37"/>
      <c r="CB402" s="37"/>
      <c r="CC402" s="37"/>
    </row>
    <row r="403">
      <c r="B403" s="72"/>
      <c r="D403" s="84"/>
      <c r="E403" s="74"/>
      <c r="H403" s="37"/>
      <c r="AC403" s="37"/>
      <c r="BZ403" s="37"/>
      <c r="CA403" s="37"/>
      <c r="CB403" s="37"/>
      <c r="CC403" s="37"/>
    </row>
    <row r="404">
      <c r="B404" s="72"/>
      <c r="D404" s="84"/>
      <c r="E404" s="74"/>
      <c r="H404" s="37"/>
      <c r="AC404" s="37"/>
      <c r="BZ404" s="37"/>
      <c r="CA404" s="37"/>
      <c r="CB404" s="37"/>
      <c r="CC404" s="37"/>
    </row>
    <row r="405">
      <c r="B405" s="72"/>
      <c r="D405" s="84"/>
      <c r="E405" s="74"/>
      <c r="H405" s="37"/>
      <c r="AC405" s="37"/>
      <c r="BZ405" s="37"/>
      <c r="CA405" s="37"/>
      <c r="CB405" s="37"/>
      <c r="CC405" s="37"/>
    </row>
    <row r="406">
      <c r="B406" s="72"/>
      <c r="D406" s="84"/>
      <c r="E406" s="74"/>
      <c r="H406" s="37"/>
      <c r="AC406" s="37"/>
      <c r="BZ406" s="37"/>
      <c r="CA406" s="37"/>
      <c r="CB406" s="37"/>
      <c r="CC406" s="37"/>
    </row>
    <row r="407">
      <c r="B407" s="72"/>
      <c r="D407" s="84"/>
      <c r="E407" s="74"/>
      <c r="H407" s="37"/>
      <c r="AC407" s="37"/>
      <c r="BZ407" s="37"/>
      <c r="CA407" s="37"/>
      <c r="CB407" s="37"/>
      <c r="CC407" s="37"/>
    </row>
    <row r="408">
      <c r="B408" s="72"/>
      <c r="D408" s="84"/>
      <c r="E408" s="74"/>
      <c r="H408" s="37"/>
      <c r="AC408" s="37"/>
      <c r="BZ408" s="37"/>
      <c r="CA408" s="37"/>
      <c r="CB408" s="37"/>
      <c r="CC408" s="37"/>
    </row>
    <row r="409">
      <c r="B409" s="72"/>
      <c r="D409" s="84"/>
      <c r="E409" s="74"/>
      <c r="H409" s="37"/>
      <c r="AC409" s="37"/>
      <c r="BZ409" s="37"/>
      <c r="CA409" s="37"/>
      <c r="CB409" s="37"/>
      <c r="CC409" s="37"/>
    </row>
    <row r="410">
      <c r="B410" s="72"/>
      <c r="D410" s="84"/>
      <c r="E410" s="74"/>
      <c r="H410" s="37"/>
      <c r="AC410" s="37"/>
      <c r="BZ410" s="37"/>
      <c r="CA410" s="37"/>
      <c r="CB410" s="37"/>
      <c r="CC410" s="37"/>
    </row>
    <row r="411">
      <c r="B411" s="72"/>
      <c r="D411" s="84"/>
      <c r="E411" s="74"/>
      <c r="H411" s="37"/>
      <c r="AC411" s="37"/>
      <c r="BZ411" s="37"/>
      <c r="CA411" s="37"/>
      <c r="CB411" s="37"/>
      <c r="CC411" s="37"/>
    </row>
    <row r="412">
      <c r="B412" s="72"/>
      <c r="D412" s="84"/>
      <c r="E412" s="74"/>
      <c r="H412" s="37"/>
      <c r="AC412" s="37"/>
      <c r="BZ412" s="37"/>
      <c r="CA412" s="37"/>
      <c r="CB412" s="37"/>
      <c r="CC412" s="37"/>
    </row>
    <row r="413">
      <c r="B413" s="72"/>
      <c r="D413" s="84"/>
      <c r="E413" s="74"/>
      <c r="H413" s="37"/>
      <c r="AC413" s="37"/>
      <c r="BZ413" s="37"/>
      <c r="CA413" s="37"/>
      <c r="CB413" s="37"/>
      <c r="CC413" s="37"/>
    </row>
    <row r="414">
      <c r="B414" s="72"/>
      <c r="D414" s="84"/>
      <c r="E414" s="74"/>
      <c r="H414" s="37"/>
      <c r="AC414" s="37"/>
      <c r="BZ414" s="37"/>
      <c r="CA414" s="37"/>
      <c r="CB414" s="37"/>
      <c r="CC414" s="37"/>
    </row>
    <row r="415">
      <c r="B415" s="72"/>
      <c r="D415" s="84"/>
      <c r="E415" s="74"/>
      <c r="H415" s="37"/>
      <c r="AC415" s="37"/>
      <c r="BZ415" s="37"/>
      <c r="CA415" s="37"/>
      <c r="CB415" s="37"/>
      <c r="CC415" s="37"/>
    </row>
    <row r="416">
      <c r="B416" s="72"/>
      <c r="D416" s="84"/>
      <c r="E416" s="74"/>
      <c r="H416" s="37"/>
      <c r="AC416" s="37"/>
      <c r="BZ416" s="37"/>
      <c r="CA416" s="37"/>
      <c r="CB416" s="37"/>
      <c r="CC416" s="37"/>
    </row>
    <row r="417">
      <c r="B417" s="72"/>
      <c r="D417" s="84"/>
      <c r="E417" s="74"/>
      <c r="H417" s="37"/>
      <c r="AC417" s="37"/>
      <c r="BZ417" s="37"/>
      <c r="CA417" s="37"/>
      <c r="CB417" s="37"/>
      <c r="CC417" s="37"/>
    </row>
    <row r="418">
      <c r="B418" s="72"/>
      <c r="D418" s="84"/>
      <c r="E418" s="74"/>
      <c r="H418" s="37"/>
      <c r="AC418" s="37"/>
      <c r="BZ418" s="37"/>
      <c r="CA418" s="37"/>
      <c r="CB418" s="37"/>
      <c r="CC418" s="37"/>
    </row>
    <row r="419">
      <c r="B419" s="72"/>
      <c r="D419" s="84"/>
      <c r="E419" s="74"/>
      <c r="H419" s="37"/>
      <c r="AC419" s="37"/>
      <c r="BZ419" s="37"/>
      <c r="CA419" s="37"/>
      <c r="CB419" s="37"/>
      <c r="CC419" s="37"/>
    </row>
    <row r="420">
      <c r="B420" s="72"/>
      <c r="D420" s="84"/>
      <c r="E420" s="74"/>
      <c r="H420" s="37"/>
      <c r="AC420" s="37"/>
      <c r="BZ420" s="37"/>
      <c r="CA420" s="37"/>
      <c r="CB420" s="37"/>
      <c r="CC420" s="37"/>
    </row>
    <row r="421">
      <c r="B421" s="72"/>
      <c r="D421" s="84"/>
      <c r="E421" s="74"/>
      <c r="H421" s="37"/>
      <c r="AC421" s="37"/>
      <c r="BZ421" s="37"/>
      <c r="CA421" s="37"/>
      <c r="CB421" s="37"/>
      <c r="CC421" s="37"/>
    </row>
    <row r="422">
      <c r="B422" s="72"/>
      <c r="D422" s="84"/>
      <c r="E422" s="74"/>
      <c r="H422" s="37"/>
      <c r="AC422" s="37"/>
      <c r="BZ422" s="37"/>
      <c r="CA422" s="37"/>
      <c r="CB422" s="37"/>
      <c r="CC422" s="37"/>
    </row>
    <row r="423">
      <c r="B423" s="72"/>
      <c r="D423" s="84"/>
      <c r="E423" s="74"/>
      <c r="H423" s="37"/>
      <c r="AC423" s="37"/>
      <c r="BZ423" s="37"/>
      <c r="CA423" s="37"/>
      <c r="CB423" s="37"/>
      <c r="CC423" s="37"/>
    </row>
    <row r="424">
      <c r="B424" s="72"/>
      <c r="D424" s="84"/>
      <c r="E424" s="74"/>
      <c r="H424" s="37"/>
      <c r="AC424" s="37"/>
      <c r="BZ424" s="37"/>
      <c r="CA424" s="37"/>
      <c r="CB424" s="37"/>
      <c r="CC424" s="37"/>
    </row>
    <row r="425">
      <c r="B425" s="72"/>
      <c r="D425" s="84"/>
      <c r="E425" s="74"/>
      <c r="H425" s="37"/>
      <c r="AC425" s="37"/>
      <c r="BZ425" s="37"/>
      <c r="CA425" s="37"/>
      <c r="CB425" s="37"/>
      <c r="CC425" s="37"/>
    </row>
    <row r="426">
      <c r="B426" s="72"/>
      <c r="D426" s="84"/>
      <c r="E426" s="74"/>
      <c r="H426" s="37"/>
      <c r="AC426" s="37"/>
      <c r="BZ426" s="37"/>
      <c r="CA426" s="37"/>
      <c r="CB426" s="37"/>
      <c r="CC426" s="37"/>
    </row>
    <row r="427">
      <c r="B427" s="72"/>
      <c r="D427" s="84"/>
      <c r="E427" s="74"/>
      <c r="H427" s="37"/>
      <c r="AC427" s="37"/>
      <c r="BZ427" s="37"/>
      <c r="CA427" s="37"/>
      <c r="CB427" s="37"/>
      <c r="CC427" s="37"/>
    </row>
    <row r="428">
      <c r="B428" s="72"/>
      <c r="D428" s="84"/>
      <c r="E428" s="74"/>
      <c r="H428" s="37"/>
      <c r="AC428" s="37"/>
      <c r="BZ428" s="37"/>
      <c r="CA428" s="37"/>
      <c r="CB428" s="37"/>
      <c r="CC428" s="37"/>
    </row>
    <row r="429">
      <c r="B429" s="72"/>
      <c r="D429" s="84"/>
      <c r="E429" s="74"/>
      <c r="H429" s="37"/>
      <c r="AC429" s="37"/>
      <c r="BZ429" s="37"/>
      <c r="CA429" s="37"/>
      <c r="CB429" s="37"/>
      <c r="CC429" s="37"/>
    </row>
    <row r="430">
      <c r="B430" s="72"/>
      <c r="D430" s="84"/>
      <c r="E430" s="74"/>
      <c r="H430" s="37"/>
      <c r="AC430" s="37"/>
      <c r="BZ430" s="37"/>
      <c r="CA430" s="37"/>
      <c r="CB430" s="37"/>
      <c r="CC430" s="37"/>
    </row>
    <row r="431">
      <c r="B431" s="72"/>
      <c r="D431" s="84"/>
      <c r="E431" s="74"/>
      <c r="H431" s="37"/>
      <c r="AC431" s="37"/>
      <c r="BZ431" s="37"/>
      <c r="CA431" s="37"/>
      <c r="CB431" s="37"/>
      <c r="CC431" s="37"/>
    </row>
    <row r="432">
      <c r="B432" s="72"/>
      <c r="D432" s="84"/>
      <c r="E432" s="74"/>
      <c r="H432" s="37"/>
      <c r="AC432" s="37"/>
      <c r="BZ432" s="37"/>
      <c r="CA432" s="37"/>
      <c r="CB432" s="37"/>
      <c r="CC432" s="37"/>
    </row>
    <row r="433">
      <c r="B433" s="72"/>
      <c r="D433" s="84"/>
      <c r="E433" s="74"/>
      <c r="H433" s="37"/>
      <c r="AC433" s="37"/>
      <c r="BZ433" s="37"/>
      <c r="CA433" s="37"/>
      <c r="CB433" s="37"/>
      <c r="CC433" s="37"/>
    </row>
    <row r="434">
      <c r="B434" s="72"/>
      <c r="D434" s="84"/>
      <c r="E434" s="74"/>
      <c r="H434" s="37"/>
      <c r="AC434" s="37"/>
      <c r="BZ434" s="37"/>
      <c r="CA434" s="37"/>
      <c r="CB434" s="37"/>
      <c r="CC434" s="37"/>
    </row>
    <row r="435">
      <c r="B435" s="72"/>
      <c r="D435" s="84"/>
      <c r="E435" s="74"/>
      <c r="H435" s="37"/>
      <c r="AC435" s="37"/>
      <c r="BZ435" s="37"/>
      <c r="CA435" s="37"/>
      <c r="CB435" s="37"/>
      <c r="CC435" s="37"/>
    </row>
    <row r="436">
      <c r="B436" s="72"/>
      <c r="D436" s="84"/>
      <c r="E436" s="74"/>
      <c r="H436" s="37"/>
      <c r="AC436" s="37"/>
      <c r="BZ436" s="37"/>
      <c r="CA436" s="37"/>
      <c r="CB436" s="37"/>
      <c r="CC436" s="37"/>
    </row>
    <row r="437">
      <c r="B437" s="72"/>
      <c r="D437" s="84"/>
      <c r="E437" s="74"/>
      <c r="H437" s="37"/>
      <c r="AC437" s="37"/>
      <c r="BZ437" s="37"/>
      <c r="CA437" s="37"/>
      <c r="CB437" s="37"/>
      <c r="CC437" s="37"/>
    </row>
    <row r="438">
      <c r="B438" s="72"/>
      <c r="D438" s="84"/>
      <c r="E438" s="74"/>
      <c r="H438" s="37"/>
      <c r="AC438" s="37"/>
      <c r="BZ438" s="37"/>
      <c r="CA438" s="37"/>
      <c r="CB438" s="37"/>
      <c r="CC438" s="37"/>
    </row>
    <row r="439">
      <c r="B439" s="72"/>
      <c r="D439" s="84"/>
      <c r="E439" s="74"/>
      <c r="H439" s="37"/>
      <c r="AC439" s="37"/>
      <c r="BZ439" s="37"/>
      <c r="CA439" s="37"/>
      <c r="CB439" s="37"/>
      <c r="CC439" s="37"/>
    </row>
    <row r="440">
      <c r="B440" s="72"/>
      <c r="D440" s="84"/>
      <c r="E440" s="74"/>
      <c r="H440" s="37"/>
      <c r="AC440" s="37"/>
      <c r="BZ440" s="37"/>
      <c r="CA440" s="37"/>
      <c r="CB440" s="37"/>
      <c r="CC440" s="37"/>
    </row>
    <row r="441">
      <c r="B441" s="72"/>
      <c r="D441" s="84"/>
      <c r="E441" s="74"/>
      <c r="H441" s="37"/>
      <c r="AC441" s="37"/>
      <c r="BZ441" s="37"/>
      <c r="CA441" s="37"/>
      <c r="CB441" s="37"/>
      <c r="CC441" s="37"/>
    </row>
    <row r="442">
      <c r="B442" s="72"/>
      <c r="D442" s="84"/>
      <c r="E442" s="74"/>
      <c r="H442" s="37"/>
      <c r="AC442" s="37"/>
      <c r="BZ442" s="37"/>
      <c r="CA442" s="37"/>
      <c r="CB442" s="37"/>
      <c r="CC442" s="37"/>
    </row>
    <row r="443">
      <c r="B443" s="72"/>
      <c r="D443" s="84"/>
      <c r="E443" s="74"/>
      <c r="H443" s="37"/>
      <c r="AC443" s="37"/>
      <c r="BZ443" s="37"/>
      <c r="CA443" s="37"/>
      <c r="CB443" s="37"/>
      <c r="CC443" s="37"/>
    </row>
    <row r="444">
      <c r="B444" s="72"/>
      <c r="D444" s="84"/>
      <c r="E444" s="74"/>
      <c r="H444" s="37"/>
      <c r="AC444" s="37"/>
      <c r="BZ444" s="37"/>
      <c r="CA444" s="37"/>
      <c r="CB444" s="37"/>
      <c r="CC444" s="37"/>
    </row>
    <row r="445">
      <c r="B445" s="72"/>
      <c r="D445" s="84"/>
      <c r="E445" s="74"/>
      <c r="H445" s="37"/>
      <c r="AC445" s="37"/>
      <c r="BZ445" s="37"/>
      <c r="CA445" s="37"/>
      <c r="CB445" s="37"/>
      <c r="CC445" s="37"/>
    </row>
    <row r="446">
      <c r="B446" s="72"/>
      <c r="D446" s="84"/>
      <c r="E446" s="74"/>
      <c r="H446" s="37"/>
      <c r="AC446" s="37"/>
      <c r="BZ446" s="37"/>
      <c r="CA446" s="37"/>
      <c r="CB446" s="37"/>
      <c r="CC446" s="37"/>
    </row>
    <row r="447">
      <c r="B447" s="72"/>
      <c r="D447" s="84"/>
      <c r="E447" s="74"/>
      <c r="H447" s="37"/>
      <c r="AC447" s="37"/>
      <c r="BZ447" s="37"/>
      <c r="CA447" s="37"/>
      <c r="CB447" s="37"/>
      <c r="CC447" s="37"/>
    </row>
    <row r="448">
      <c r="B448" s="72"/>
      <c r="D448" s="84"/>
      <c r="E448" s="74"/>
      <c r="H448" s="37"/>
      <c r="AC448" s="37"/>
      <c r="BZ448" s="37"/>
      <c r="CA448" s="37"/>
      <c r="CB448" s="37"/>
      <c r="CC448" s="37"/>
    </row>
    <row r="449">
      <c r="B449" s="72"/>
      <c r="D449" s="84"/>
      <c r="E449" s="74"/>
      <c r="H449" s="37"/>
      <c r="AC449" s="37"/>
      <c r="BZ449" s="37"/>
      <c r="CA449" s="37"/>
      <c r="CB449" s="37"/>
      <c r="CC449" s="37"/>
    </row>
    <row r="450">
      <c r="B450" s="72"/>
      <c r="D450" s="84"/>
      <c r="E450" s="74"/>
      <c r="H450" s="37"/>
      <c r="AC450" s="37"/>
      <c r="BZ450" s="37"/>
      <c r="CA450" s="37"/>
      <c r="CB450" s="37"/>
      <c r="CC450" s="37"/>
    </row>
    <row r="451">
      <c r="B451" s="72"/>
      <c r="D451" s="84"/>
      <c r="E451" s="74"/>
      <c r="H451" s="37"/>
      <c r="AC451" s="37"/>
      <c r="BZ451" s="37"/>
      <c r="CA451" s="37"/>
      <c r="CB451" s="37"/>
      <c r="CC451" s="37"/>
    </row>
    <row r="452">
      <c r="B452" s="72"/>
      <c r="D452" s="84"/>
      <c r="E452" s="74"/>
      <c r="H452" s="37"/>
      <c r="AC452" s="37"/>
      <c r="BZ452" s="37"/>
      <c r="CA452" s="37"/>
      <c r="CB452" s="37"/>
      <c r="CC452" s="37"/>
    </row>
    <row r="453">
      <c r="B453" s="72"/>
      <c r="D453" s="84"/>
      <c r="E453" s="74"/>
      <c r="H453" s="37"/>
      <c r="AC453" s="37"/>
      <c r="BZ453" s="37"/>
      <c r="CA453" s="37"/>
      <c r="CB453" s="37"/>
      <c r="CC453" s="37"/>
    </row>
    <row r="454">
      <c r="B454" s="72"/>
      <c r="D454" s="84"/>
      <c r="E454" s="74"/>
      <c r="H454" s="37"/>
      <c r="AC454" s="37"/>
      <c r="BZ454" s="37"/>
      <c r="CA454" s="37"/>
      <c r="CB454" s="37"/>
      <c r="CC454" s="37"/>
    </row>
    <row r="455">
      <c r="B455" s="72"/>
      <c r="D455" s="84"/>
      <c r="E455" s="74"/>
      <c r="H455" s="37"/>
      <c r="AC455" s="37"/>
      <c r="BZ455" s="37"/>
      <c r="CA455" s="37"/>
      <c r="CB455" s="37"/>
      <c r="CC455" s="37"/>
    </row>
    <row r="456">
      <c r="B456" s="72"/>
      <c r="D456" s="84"/>
      <c r="E456" s="74"/>
      <c r="H456" s="37"/>
      <c r="AC456" s="37"/>
      <c r="BZ456" s="37"/>
      <c r="CA456" s="37"/>
      <c r="CB456" s="37"/>
      <c r="CC456" s="37"/>
    </row>
    <row r="457">
      <c r="B457" s="72"/>
      <c r="D457" s="84"/>
      <c r="E457" s="74"/>
      <c r="H457" s="37"/>
      <c r="AC457" s="37"/>
      <c r="BZ457" s="37"/>
      <c r="CA457" s="37"/>
      <c r="CB457" s="37"/>
      <c r="CC457" s="37"/>
    </row>
    <row r="458">
      <c r="B458" s="72"/>
      <c r="D458" s="84"/>
      <c r="E458" s="74"/>
      <c r="H458" s="37"/>
      <c r="AC458" s="37"/>
      <c r="BZ458" s="37"/>
      <c r="CA458" s="37"/>
      <c r="CB458" s="37"/>
      <c r="CC458" s="37"/>
    </row>
    <row r="459">
      <c r="B459" s="72"/>
      <c r="D459" s="84"/>
      <c r="E459" s="74"/>
      <c r="H459" s="37"/>
      <c r="AC459" s="37"/>
      <c r="BZ459" s="37"/>
      <c r="CA459" s="37"/>
      <c r="CB459" s="37"/>
      <c r="CC459" s="37"/>
    </row>
    <row r="460">
      <c r="B460" s="72"/>
      <c r="D460" s="84"/>
      <c r="E460" s="74"/>
      <c r="H460" s="37"/>
      <c r="AC460" s="37"/>
      <c r="BZ460" s="37"/>
      <c r="CA460" s="37"/>
      <c r="CB460" s="37"/>
      <c r="CC460" s="37"/>
    </row>
    <row r="461">
      <c r="B461" s="72"/>
      <c r="D461" s="84"/>
      <c r="E461" s="74"/>
      <c r="H461" s="37"/>
      <c r="AC461" s="37"/>
      <c r="BZ461" s="37"/>
      <c r="CA461" s="37"/>
      <c r="CB461" s="37"/>
      <c r="CC461" s="37"/>
    </row>
    <row r="462">
      <c r="B462" s="72"/>
      <c r="D462" s="84"/>
      <c r="E462" s="74"/>
      <c r="H462" s="37"/>
      <c r="AC462" s="37"/>
      <c r="BZ462" s="37"/>
      <c r="CA462" s="37"/>
      <c r="CB462" s="37"/>
      <c r="CC462" s="37"/>
    </row>
    <row r="463">
      <c r="B463" s="72"/>
      <c r="D463" s="84"/>
      <c r="E463" s="74"/>
      <c r="H463" s="37"/>
      <c r="AC463" s="37"/>
      <c r="BZ463" s="37"/>
      <c r="CA463" s="37"/>
      <c r="CB463" s="37"/>
      <c r="CC463" s="37"/>
    </row>
    <row r="464">
      <c r="B464" s="72"/>
      <c r="D464" s="84"/>
      <c r="E464" s="74"/>
      <c r="H464" s="37"/>
      <c r="AC464" s="37"/>
      <c r="BZ464" s="37"/>
      <c r="CA464" s="37"/>
      <c r="CB464" s="37"/>
      <c r="CC464" s="37"/>
    </row>
    <row r="465">
      <c r="B465" s="72"/>
      <c r="D465" s="84"/>
      <c r="E465" s="74"/>
      <c r="H465" s="37"/>
      <c r="AC465" s="37"/>
      <c r="BZ465" s="37"/>
      <c r="CA465" s="37"/>
      <c r="CB465" s="37"/>
      <c r="CC465" s="37"/>
    </row>
    <row r="466">
      <c r="B466" s="72"/>
      <c r="D466" s="84"/>
      <c r="E466" s="74"/>
      <c r="H466" s="37"/>
      <c r="AC466" s="37"/>
      <c r="BZ466" s="37"/>
      <c r="CA466" s="37"/>
      <c r="CB466" s="37"/>
      <c r="CC466" s="37"/>
    </row>
    <row r="467">
      <c r="B467" s="72"/>
      <c r="D467" s="84"/>
      <c r="E467" s="74"/>
      <c r="H467" s="37"/>
      <c r="AC467" s="37"/>
      <c r="BZ467" s="37"/>
      <c r="CA467" s="37"/>
      <c r="CB467" s="37"/>
      <c r="CC467" s="37"/>
    </row>
    <row r="468">
      <c r="B468" s="72"/>
      <c r="D468" s="84"/>
      <c r="E468" s="74"/>
      <c r="H468" s="37"/>
      <c r="AC468" s="37"/>
      <c r="BZ468" s="37"/>
      <c r="CA468" s="37"/>
      <c r="CB468" s="37"/>
      <c r="CC468" s="37"/>
    </row>
    <row r="469">
      <c r="B469" s="72"/>
      <c r="D469" s="84"/>
      <c r="E469" s="74"/>
      <c r="H469" s="37"/>
      <c r="AC469" s="37"/>
      <c r="BZ469" s="37"/>
      <c r="CA469" s="37"/>
      <c r="CB469" s="37"/>
      <c r="CC469" s="37"/>
    </row>
    <row r="470">
      <c r="B470" s="72"/>
      <c r="D470" s="84"/>
      <c r="E470" s="74"/>
      <c r="H470" s="37"/>
      <c r="AC470" s="37"/>
      <c r="BZ470" s="37"/>
      <c r="CA470" s="37"/>
      <c r="CB470" s="37"/>
      <c r="CC470" s="37"/>
    </row>
    <row r="471">
      <c r="B471" s="72"/>
      <c r="D471" s="84"/>
      <c r="E471" s="74"/>
      <c r="H471" s="37"/>
      <c r="AC471" s="37"/>
      <c r="BZ471" s="37"/>
      <c r="CA471" s="37"/>
      <c r="CB471" s="37"/>
      <c r="CC471" s="37"/>
    </row>
    <row r="472">
      <c r="B472" s="72"/>
      <c r="D472" s="84"/>
      <c r="E472" s="74"/>
      <c r="H472" s="37"/>
      <c r="AC472" s="37"/>
      <c r="BZ472" s="37"/>
      <c r="CA472" s="37"/>
      <c r="CB472" s="37"/>
      <c r="CC472" s="37"/>
    </row>
    <row r="473">
      <c r="B473" s="72"/>
      <c r="D473" s="84"/>
      <c r="E473" s="74"/>
      <c r="H473" s="37"/>
      <c r="AC473" s="37"/>
      <c r="BZ473" s="37"/>
      <c r="CA473" s="37"/>
      <c r="CB473" s="37"/>
      <c r="CC473" s="37"/>
    </row>
    <row r="474">
      <c r="B474" s="72"/>
      <c r="D474" s="84"/>
      <c r="E474" s="74"/>
      <c r="H474" s="37"/>
      <c r="AC474" s="37"/>
      <c r="BZ474" s="37"/>
      <c r="CA474" s="37"/>
      <c r="CB474" s="37"/>
      <c r="CC474" s="37"/>
    </row>
    <row r="475">
      <c r="B475" s="72"/>
      <c r="D475" s="84"/>
      <c r="E475" s="74"/>
      <c r="H475" s="37"/>
      <c r="AC475" s="37"/>
      <c r="BZ475" s="37"/>
      <c r="CA475" s="37"/>
      <c r="CB475" s="37"/>
      <c r="CC475" s="37"/>
    </row>
    <row r="476">
      <c r="B476" s="72"/>
      <c r="D476" s="84"/>
      <c r="E476" s="74"/>
      <c r="H476" s="37"/>
      <c r="AC476" s="37"/>
      <c r="BZ476" s="37"/>
      <c r="CA476" s="37"/>
      <c r="CB476" s="37"/>
      <c r="CC476" s="37"/>
    </row>
    <row r="477">
      <c r="B477" s="72"/>
      <c r="D477" s="84"/>
      <c r="E477" s="74"/>
      <c r="H477" s="37"/>
      <c r="AC477" s="37"/>
      <c r="BZ477" s="37"/>
      <c r="CA477" s="37"/>
      <c r="CB477" s="37"/>
      <c r="CC477" s="37"/>
    </row>
    <row r="478">
      <c r="B478" s="72"/>
      <c r="D478" s="84"/>
      <c r="E478" s="74"/>
      <c r="H478" s="37"/>
      <c r="AC478" s="37"/>
      <c r="BZ478" s="37"/>
      <c r="CA478" s="37"/>
      <c r="CB478" s="37"/>
      <c r="CC478" s="37"/>
    </row>
    <row r="479">
      <c r="B479" s="72"/>
      <c r="D479" s="84"/>
      <c r="E479" s="74"/>
      <c r="H479" s="37"/>
      <c r="AC479" s="37"/>
      <c r="BZ479" s="37"/>
      <c r="CA479" s="37"/>
      <c r="CB479" s="37"/>
      <c r="CC479" s="37"/>
    </row>
    <row r="480">
      <c r="B480" s="72"/>
      <c r="D480" s="84"/>
      <c r="E480" s="74"/>
      <c r="H480" s="37"/>
      <c r="AC480" s="37"/>
      <c r="BZ480" s="37"/>
      <c r="CA480" s="37"/>
      <c r="CB480" s="37"/>
      <c r="CC480" s="37"/>
    </row>
    <row r="481">
      <c r="B481" s="72"/>
      <c r="D481" s="84"/>
      <c r="E481" s="74"/>
      <c r="H481" s="37"/>
      <c r="AC481" s="37"/>
      <c r="BZ481" s="37"/>
      <c r="CA481" s="37"/>
      <c r="CB481" s="37"/>
      <c r="CC481" s="37"/>
    </row>
    <row r="482">
      <c r="B482" s="72"/>
      <c r="D482" s="84"/>
      <c r="E482" s="74"/>
      <c r="H482" s="37"/>
      <c r="AC482" s="37"/>
      <c r="BZ482" s="37"/>
      <c r="CA482" s="37"/>
      <c r="CB482" s="37"/>
      <c r="CC482" s="37"/>
    </row>
    <row r="483">
      <c r="B483" s="72"/>
      <c r="D483" s="84"/>
      <c r="E483" s="74"/>
      <c r="H483" s="37"/>
      <c r="AC483" s="37"/>
      <c r="BZ483" s="37"/>
      <c r="CA483" s="37"/>
      <c r="CB483" s="37"/>
      <c r="CC483" s="37"/>
    </row>
    <row r="484">
      <c r="B484" s="72"/>
      <c r="D484" s="84"/>
      <c r="E484" s="74"/>
      <c r="H484" s="37"/>
      <c r="AC484" s="37"/>
      <c r="BZ484" s="37"/>
      <c r="CA484" s="37"/>
      <c r="CB484" s="37"/>
      <c r="CC484" s="37"/>
    </row>
    <row r="485">
      <c r="B485" s="72"/>
      <c r="D485" s="84"/>
      <c r="E485" s="74"/>
      <c r="H485" s="37"/>
      <c r="AC485" s="37"/>
      <c r="BZ485" s="37"/>
      <c r="CA485" s="37"/>
      <c r="CB485" s="37"/>
      <c r="CC485" s="37"/>
    </row>
    <row r="486">
      <c r="B486" s="72"/>
      <c r="D486" s="84"/>
      <c r="E486" s="74"/>
      <c r="H486" s="37"/>
      <c r="AC486" s="37"/>
      <c r="BZ486" s="37"/>
      <c r="CA486" s="37"/>
      <c r="CB486" s="37"/>
      <c r="CC486" s="37"/>
    </row>
    <row r="487">
      <c r="B487" s="72"/>
      <c r="D487" s="84"/>
      <c r="E487" s="74"/>
      <c r="H487" s="37"/>
      <c r="AC487" s="37"/>
      <c r="BZ487" s="37"/>
      <c r="CA487" s="37"/>
      <c r="CB487" s="37"/>
      <c r="CC487" s="37"/>
    </row>
    <row r="488">
      <c r="B488" s="72"/>
      <c r="D488" s="84"/>
      <c r="E488" s="74"/>
      <c r="H488" s="37"/>
      <c r="AC488" s="37"/>
      <c r="BZ488" s="37"/>
      <c r="CA488" s="37"/>
      <c r="CB488" s="37"/>
      <c r="CC488" s="37"/>
    </row>
    <row r="489">
      <c r="B489" s="72"/>
      <c r="D489" s="84"/>
      <c r="E489" s="74"/>
      <c r="H489" s="37"/>
      <c r="AC489" s="37"/>
      <c r="BZ489" s="37"/>
      <c r="CA489" s="37"/>
      <c r="CB489" s="37"/>
      <c r="CC489" s="37"/>
    </row>
    <row r="490">
      <c r="B490" s="72"/>
      <c r="D490" s="84"/>
      <c r="E490" s="74"/>
      <c r="H490" s="37"/>
      <c r="AC490" s="37"/>
      <c r="BZ490" s="37"/>
      <c r="CA490" s="37"/>
      <c r="CB490" s="37"/>
      <c r="CC490" s="37"/>
    </row>
    <row r="491">
      <c r="B491" s="72"/>
      <c r="D491" s="84"/>
      <c r="E491" s="74"/>
      <c r="H491" s="37"/>
      <c r="AC491" s="37"/>
      <c r="BZ491" s="37"/>
      <c r="CA491" s="37"/>
      <c r="CB491" s="37"/>
      <c r="CC491" s="37"/>
    </row>
    <row r="492">
      <c r="B492" s="72"/>
      <c r="D492" s="84"/>
      <c r="E492" s="74"/>
      <c r="H492" s="37"/>
      <c r="AC492" s="37"/>
      <c r="BZ492" s="37"/>
      <c r="CA492" s="37"/>
      <c r="CB492" s="37"/>
      <c r="CC492" s="37"/>
    </row>
    <row r="493">
      <c r="B493" s="72"/>
      <c r="D493" s="84"/>
      <c r="E493" s="74"/>
      <c r="H493" s="37"/>
      <c r="AC493" s="37"/>
      <c r="BZ493" s="37"/>
      <c r="CA493" s="37"/>
      <c r="CB493" s="37"/>
      <c r="CC493" s="37"/>
    </row>
    <row r="494">
      <c r="B494" s="72"/>
      <c r="D494" s="84"/>
      <c r="E494" s="74"/>
      <c r="H494" s="37"/>
      <c r="AC494" s="37"/>
      <c r="BZ494" s="37"/>
      <c r="CA494" s="37"/>
      <c r="CB494" s="37"/>
      <c r="CC494" s="37"/>
    </row>
    <row r="495">
      <c r="B495" s="72"/>
      <c r="D495" s="84"/>
      <c r="E495" s="74"/>
      <c r="H495" s="37"/>
      <c r="AC495" s="37"/>
      <c r="BZ495" s="37"/>
      <c r="CA495" s="37"/>
      <c r="CB495" s="37"/>
      <c r="CC495" s="37"/>
    </row>
    <row r="496">
      <c r="B496" s="72"/>
      <c r="D496" s="84"/>
      <c r="E496" s="74"/>
      <c r="H496" s="37"/>
      <c r="AC496" s="37"/>
      <c r="BZ496" s="37"/>
      <c r="CA496" s="37"/>
      <c r="CB496" s="37"/>
      <c r="CC496" s="37"/>
    </row>
    <row r="497">
      <c r="B497" s="72"/>
      <c r="D497" s="84"/>
      <c r="E497" s="74"/>
      <c r="H497" s="37"/>
      <c r="AC497" s="37"/>
      <c r="BZ497" s="37"/>
      <c r="CA497" s="37"/>
      <c r="CB497" s="37"/>
      <c r="CC497" s="37"/>
    </row>
    <row r="498">
      <c r="B498" s="72"/>
      <c r="D498" s="84"/>
      <c r="E498" s="74"/>
      <c r="H498" s="37"/>
      <c r="AC498" s="37"/>
      <c r="BZ498" s="37"/>
      <c r="CA498" s="37"/>
      <c r="CB498" s="37"/>
      <c r="CC498" s="37"/>
    </row>
    <row r="499">
      <c r="B499" s="72"/>
      <c r="D499" s="84"/>
      <c r="E499" s="74"/>
      <c r="H499" s="37"/>
      <c r="AC499" s="37"/>
      <c r="BZ499" s="37"/>
      <c r="CA499" s="37"/>
      <c r="CB499" s="37"/>
      <c r="CC499" s="37"/>
    </row>
    <row r="500">
      <c r="B500" s="72"/>
      <c r="D500" s="84"/>
      <c r="E500" s="74"/>
      <c r="H500" s="37"/>
      <c r="AC500" s="37"/>
      <c r="BZ500" s="37"/>
      <c r="CA500" s="37"/>
      <c r="CB500" s="37"/>
      <c r="CC500" s="37"/>
    </row>
    <row r="501">
      <c r="B501" s="72"/>
      <c r="D501" s="84"/>
      <c r="E501" s="74"/>
      <c r="H501" s="37"/>
      <c r="AC501" s="37"/>
      <c r="BZ501" s="37"/>
      <c r="CA501" s="37"/>
      <c r="CB501" s="37"/>
      <c r="CC501" s="37"/>
    </row>
    <row r="502">
      <c r="B502" s="72"/>
      <c r="D502" s="84"/>
      <c r="E502" s="74"/>
      <c r="H502" s="37"/>
      <c r="AC502" s="37"/>
      <c r="BZ502" s="37"/>
      <c r="CA502" s="37"/>
      <c r="CB502" s="37"/>
      <c r="CC502" s="37"/>
    </row>
    <row r="503">
      <c r="B503" s="72"/>
      <c r="D503" s="84"/>
      <c r="E503" s="74"/>
      <c r="H503" s="37"/>
      <c r="AC503" s="37"/>
      <c r="BZ503" s="37"/>
      <c r="CA503" s="37"/>
      <c r="CB503" s="37"/>
      <c r="CC503" s="37"/>
    </row>
    <row r="504">
      <c r="B504" s="72"/>
      <c r="D504" s="84"/>
      <c r="E504" s="74"/>
      <c r="H504" s="37"/>
      <c r="AC504" s="37"/>
      <c r="BZ504" s="37"/>
      <c r="CA504" s="37"/>
      <c r="CB504" s="37"/>
      <c r="CC504" s="37"/>
    </row>
    <row r="505">
      <c r="B505" s="72"/>
      <c r="D505" s="84"/>
      <c r="E505" s="74"/>
      <c r="H505" s="37"/>
      <c r="AC505" s="37"/>
      <c r="BZ505" s="37"/>
      <c r="CA505" s="37"/>
      <c r="CB505" s="37"/>
      <c r="CC505" s="37"/>
    </row>
    <row r="506">
      <c r="B506" s="72"/>
      <c r="D506" s="84"/>
      <c r="E506" s="74"/>
      <c r="H506" s="37"/>
      <c r="AC506" s="37"/>
      <c r="BZ506" s="37"/>
      <c r="CA506" s="37"/>
      <c r="CB506" s="37"/>
      <c r="CC506" s="37"/>
    </row>
    <row r="507">
      <c r="B507" s="72"/>
      <c r="D507" s="84"/>
      <c r="E507" s="74"/>
      <c r="H507" s="37"/>
      <c r="AC507" s="37"/>
      <c r="BZ507" s="37"/>
      <c r="CA507" s="37"/>
      <c r="CB507" s="37"/>
      <c r="CC507" s="37"/>
    </row>
    <row r="508">
      <c r="B508" s="72"/>
      <c r="D508" s="84"/>
      <c r="E508" s="74"/>
      <c r="H508" s="37"/>
      <c r="AC508" s="37"/>
      <c r="BZ508" s="37"/>
      <c r="CA508" s="37"/>
      <c r="CB508" s="37"/>
      <c r="CC508" s="37"/>
    </row>
    <row r="509">
      <c r="B509" s="72"/>
      <c r="D509" s="84"/>
      <c r="E509" s="74"/>
      <c r="H509" s="37"/>
      <c r="AC509" s="37"/>
      <c r="BZ509" s="37"/>
      <c r="CA509" s="37"/>
      <c r="CB509" s="37"/>
      <c r="CC509" s="37"/>
    </row>
    <row r="510">
      <c r="B510" s="72"/>
      <c r="D510" s="84"/>
      <c r="E510" s="74"/>
      <c r="H510" s="37"/>
      <c r="AC510" s="37"/>
      <c r="BZ510" s="37"/>
      <c r="CA510" s="37"/>
      <c r="CB510" s="37"/>
      <c r="CC510" s="37"/>
    </row>
    <row r="511">
      <c r="B511" s="72"/>
      <c r="D511" s="84"/>
      <c r="E511" s="74"/>
      <c r="H511" s="37"/>
      <c r="AC511" s="37"/>
      <c r="BZ511" s="37"/>
      <c r="CA511" s="37"/>
      <c r="CB511" s="37"/>
      <c r="CC511" s="37"/>
    </row>
    <row r="512">
      <c r="B512" s="72"/>
      <c r="D512" s="84"/>
      <c r="E512" s="74"/>
      <c r="H512" s="37"/>
      <c r="AC512" s="37"/>
      <c r="BZ512" s="37"/>
      <c r="CA512" s="37"/>
      <c r="CB512" s="37"/>
      <c r="CC512" s="37"/>
    </row>
    <row r="513">
      <c r="B513" s="72"/>
      <c r="D513" s="84"/>
      <c r="E513" s="74"/>
      <c r="H513" s="37"/>
      <c r="AC513" s="37"/>
      <c r="BZ513" s="37"/>
      <c r="CA513" s="37"/>
      <c r="CB513" s="37"/>
      <c r="CC513" s="37"/>
    </row>
    <row r="514">
      <c r="B514" s="72"/>
      <c r="D514" s="84"/>
      <c r="E514" s="74"/>
      <c r="H514" s="37"/>
      <c r="AC514" s="37"/>
      <c r="BZ514" s="37"/>
      <c r="CA514" s="37"/>
      <c r="CB514" s="37"/>
      <c r="CC514" s="37"/>
    </row>
    <row r="515">
      <c r="B515" s="72"/>
      <c r="D515" s="84"/>
      <c r="E515" s="74"/>
      <c r="H515" s="37"/>
      <c r="AC515" s="37"/>
      <c r="BZ515" s="37"/>
      <c r="CA515" s="37"/>
      <c r="CB515" s="37"/>
      <c r="CC515" s="37"/>
    </row>
    <row r="516">
      <c r="B516" s="72"/>
      <c r="D516" s="84"/>
      <c r="E516" s="74"/>
      <c r="H516" s="37"/>
      <c r="AC516" s="37"/>
      <c r="BZ516" s="37"/>
      <c r="CA516" s="37"/>
      <c r="CB516" s="37"/>
      <c r="CC516" s="37"/>
    </row>
    <row r="517">
      <c r="B517" s="72"/>
      <c r="D517" s="84"/>
      <c r="E517" s="74"/>
      <c r="H517" s="37"/>
      <c r="AC517" s="37"/>
      <c r="BZ517" s="37"/>
      <c r="CA517" s="37"/>
      <c r="CB517" s="37"/>
      <c r="CC517" s="37"/>
    </row>
    <row r="518">
      <c r="B518" s="72"/>
      <c r="D518" s="84"/>
      <c r="E518" s="74"/>
      <c r="H518" s="37"/>
      <c r="AC518" s="37"/>
      <c r="BZ518" s="37"/>
      <c r="CA518" s="37"/>
      <c r="CB518" s="37"/>
      <c r="CC518" s="37"/>
    </row>
    <row r="519">
      <c r="B519" s="72"/>
      <c r="D519" s="84"/>
      <c r="E519" s="74"/>
      <c r="H519" s="37"/>
      <c r="AC519" s="37"/>
      <c r="BZ519" s="37"/>
      <c r="CA519" s="37"/>
      <c r="CB519" s="37"/>
      <c r="CC519" s="37"/>
    </row>
    <row r="520">
      <c r="B520" s="72"/>
      <c r="D520" s="84"/>
      <c r="E520" s="74"/>
      <c r="H520" s="37"/>
      <c r="AC520" s="37"/>
      <c r="BZ520" s="37"/>
      <c r="CA520" s="37"/>
      <c r="CB520" s="37"/>
      <c r="CC520" s="37"/>
    </row>
    <row r="521">
      <c r="B521" s="72"/>
      <c r="D521" s="84"/>
      <c r="E521" s="74"/>
      <c r="H521" s="37"/>
      <c r="AC521" s="37"/>
      <c r="BZ521" s="37"/>
      <c r="CA521" s="37"/>
      <c r="CB521" s="37"/>
      <c r="CC521" s="37"/>
    </row>
    <row r="522">
      <c r="B522" s="72"/>
      <c r="D522" s="84"/>
      <c r="E522" s="74"/>
      <c r="H522" s="37"/>
      <c r="AC522" s="37"/>
      <c r="BZ522" s="37"/>
      <c r="CA522" s="37"/>
      <c r="CB522" s="37"/>
      <c r="CC522" s="37"/>
    </row>
    <row r="523">
      <c r="B523" s="72"/>
      <c r="D523" s="84"/>
      <c r="E523" s="74"/>
      <c r="H523" s="37"/>
      <c r="AC523" s="37"/>
      <c r="BZ523" s="37"/>
      <c r="CA523" s="37"/>
      <c r="CB523" s="37"/>
      <c r="CC523" s="37"/>
    </row>
    <row r="524">
      <c r="B524" s="72"/>
      <c r="D524" s="84"/>
      <c r="E524" s="74"/>
      <c r="H524" s="37"/>
      <c r="AC524" s="37"/>
      <c r="BZ524" s="37"/>
      <c r="CA524" s="37"/>
      <c r="CB524" s="37"/>
      <c r="CC524" s="37"/>
    </row>
    <row r="525">
      <c r="B525" s="72"/>
      <c r="D525" s="84"/>
      <c r="E525" s="74"/>
      <c r="H525" s="37"/>
      <c r="AC525" s="37"/>
      <c r="BZ525" s="37"/>
      <c r="CA525" s="37"/>
      <c r="CB525" s="37"/>
      <c r="CC525" s="37"/>
    </row>
    <row r="526">
      <c r="B526" s="72"/>
      <c r="D526" s="84"/>
      <c r="E526" s="74"/>
      <c r="H526" s="37"/>
      <c r="AC526" s="37"/>
      <c r="BZ526" s="37"/>
      <c r="CA526" s="37"/>
      <c r="CB526" s="37"/>
      <c r="CC526" s="37"/>
    </row>
    <row r="527">
      <c r="B527" s="72"/>
      <c r="D527" s="84"/>
      <c r="E527" s="74"/>
      <c r="H527" s="37"/>
      <c r="AC527" s="37"/>
      <c r="BZ527" s="37"/>
      <c r="CA527" s="37"/>
      <c r="CB527" s="37"/>
      <c r="CC527" s="37"/>
    </row>
    <row r="528">
      <c r="B528" s="72"/>
      <c r="D528" s="84"/>
      <c r="E528" s="74"/>
      <c r="H528" s="37"/>
      <c r="AC528" s="37"/>
      <c r="BZ528" s="37"/>
      <c r="CA528" s="37"/>
      <c r="CB528" s="37"/>
      <c r="CC528" s="37"/>
    </row>
    <row r="529">
      <c r="B529" s="72"/>
      <c r="D529" s="84"/>
      <c r="E529" s="74"/>
      <c r="H529" s="37"/>
      <c r="AC529" s="37"/>
      <c r="BZ529" s="37"/>
      <c r="CA529" s="37"/>
      <c r="CB529" s="37"/>
      <c r="CC529" s="37"/>
    </row>
    <row r="530">
      <c r="B530" s="72"/>
      <c r="D530" s="84"/>
      <c r="E530" s="74"/>
      <c r="H530" s="37"/>
      <c r="AC530" s="37"/>
      <c r="BZ530" s="37"/>
      <c r="CA530" s="37"/>
      <c r="CB530" s="37"/>
      <c r="CC530" s="37"/>
    </row>
    <row r="531">
      <c r="B531" s="72"/>
      <c r="D531" s="84"/>
      <c r="E531" s="74"/>
      <c r="H531" s="37"/>
      <c r="AC531" s="37"/>
      <c r="BZ531" s="37"/>
      <c r="CA531" s="37"/>
      <c r="CB531" s="37"/>
      <c r="CC531" s="37"/>
    </row>
    <row r="532">
      <c r="B532" s="72"/>
      <c r="D532" s="84"/>
      <c r="E532" s="74"/>
      <c r="H532" s="37"/>
      <c r="AC532" s="37"/>
      <c r="BZ532" s="37"/>
      <c r="CA532" s="37"/>
      <c r="CB532" s="37"/>
      <c r="CC532" s="37"/>
    </row>
    <row r="533">
      <c r="B533" s="72"/>
      <c r="D533" s="84"/>
      <c r="E533" s="74"/>
      <c r="H533" s="37"/>
      <c r="AC533" s="37"/>
      <c r="BZ533" s="37"/>
      <c r="CA533" s="37"/>
      <c r="CB533" s="37"/>
      <c r="CC533" s="37"/>
    </row>
    <row r="534">
      <c r="B534" s="72"/>
      <c r="D534" s="84"/>
      <c r="E534" s="74"/>
      <c r="H534" s="37"/>
      <c r="AC534" s="37"/>
      <c r="BZ534" s="37"/>
      <c r="CA534" s="37"/>
      <c r="CB534" s="37"/>
      <c r="CC534" s="37"/>
    </row>
    <row r="535">
      <c r="B535" s="72"/>
      <c r="D535" s="84"/>
      <c r="E535" s="74"/>
      <c r="H535" s="37"/>
      <c r="AC535" s="37"/>
      <c r="BZ535" s="37"/>
      <c r="CA535" s="37"/>
      <c r="CB535" s="37"/>
      <c r="CC535" s="37"/>
    </row>
    <row r="536">
      <c r="B536" s="72"/>
      <c r="D536" s="84"/>
      <c r="E536" s="74"/>
      <c r="H536" s="37"/>
      <c r="AC536" s="37"/>
      <c r="BZ536" s="37"/>
      <c r="CA536" s="37"/>
      <c r="CB536" s="37"/>
      <c r="CC536" s="37"/>
    </row>
    <row r="537">
      <c r="B537" s="72"/>
      <c r="D537" s="84"/>
      <c r="E537" s="74"/>
      <c r="H537" s="37"/>
      <c r="AC537" s="37"/>
      <c r="BZ537" s="37"/>
      <c r="CA537" s="37"/>
      <c r="CB537" s="37"/>
      <c r="CC537" s="37"/>
    </row>
    <row r="538">
      <c r="B538" s="72"/>
      <c r="D538" s="84"/>
      <c r="E538" s="74"/>
      <c r="H538" s="37"/>
      <c r="AC538" s="37"/>
      <c r="BZ538" s="37"/>
      <c r="CA538" s="37"/>
      <c r="CB538" s="37"/>
      <c r="CC538" s="37"/>
    </row>
    <row r="539">
      <c r="B539" s="72"/>
      <c r="D539" s="84"/>
      <c r="E539" s="74"/>
      <c r="H539" s="37"/>
      <c r="AC539" s="37"/>
      <c r="BZ539" s="37"/>
      <c r="CA539" s="37"/>
      <c r="CB539" s="37"/>
      <c r="CC539" s="37"/>
    </row>
    <row r="540">
      <c r="B540" s="72"/>
      <c r="D540" s="84"/>
      <c r="E540" s="74"/>
      <c r="H540" s="37"/>
      <c r="AC540" s="37"/>
      <c r="BZ540" s="37"/>
      <c r="CA540" s="37"/>
      <c r="CB540" s="37"/>
      <c r="CC540" s="37"/>
    </row>
    <row r="541">
      <c r="B541" s="72"/>
      <c r="D541" s="84"/>
      <c r="E541" s="74"/>
      <c r="H541" s="37"/>
      <c r="AC541" s="37"/>
      <c r="BZ541" s="37"/>
      <c r="CA541" s="37"/>
      <c r="CB541" s="37"/>
      <c r="CC541" s="37"/>
    </row>
    <row r="542">
      <c r="B542" s="72"/>
      <c r="D542" s="84"/>
      <c r="E542" s="74"/>
      <c r="H542" s="37"/>
      <c r="AC542" s="37"/>
      <c r="BZ542" s="37"/>
      <c r="CA542" s="37"/>
      <c r="CB542" s="37"/>
      <c r="CC542" s="37"/>
    </row>
    <row r="543">
      <c r="B543" s="72"/>
      <c r="D543" s="84"/>
      <c r="E543" s="74"/>
      <c r="H543" s="37"/>
      <c r="AC543" s="37"/>
      <c r="BZ543" s="37"/>
      <c r="CA543" s="37"/>
      <c r="CB543" s="37"/>
      <c r="CC543" s="37"/>
    </row>
    <row r="544">
      <c r="B544" s="72"/>
      <c r="D544" s="84"/>
      <c r="E544" s="74"/>
      <c r="H544" s="37"/>
      <c r="AC544" s="37"/>
      <c r="BZ544" s="37"/>
      <c r="CA544" s="37"/>
      <c r="CB544" s="37"/>
      <c r="CC544" s="37"/>
    </row>
    <row r="545">
      <c r="B545" s="72"/>
      <c r="D545" s="84"/>
      <c r="E545" s="74"/>
      <c r="H545" s="37"/>
      <c r="AC545" s="37"/>
      <c r="BZ545" s="37"/>
      <c r="CA545" s="37"/>
      <c r="CB545" s="37"/>
      <c r="CC545" s="37"/>
    </row>
    <row r="546">
      <c r="B546" s="72"/>
      <c r="D546" s="84"/>
      <c r="E546" s="74"/>
      <c r="H546" s="37"/>
      <c r="AC546" s="37"/>
      <c r="BZ546" s="37"/>
      <c r="CA546" s="37"/>
      <c r="CB546" s="37"/>
      <c r="CC546" s="37"/>
    </row>
    <row r="547">
      <c r="B547" s="72"/>
      <c r="D547" s="84"/>
      <c r="E547" s="74"/>
      <c r="H547" s="37"/>
      <c r="AC547" s="37"/>
      <c r="BZ547" s="37"/>
      <c r="CA547" s="37"/>
      <c r="CB547" s="37"/>
      <c r="CC547" s="37"/>
    </row>
    <row r="548">
      <c r="B548" s="72"/>
      <c r="D548" s="84"/>
      <c r="E548" s="74"/>
      <c r="H548" s="37"/>
      <c r="AC548" s="37"/>
      <c r="BZ548" s="37"/>
      <c r="CA548" s="37"/>
      <c r="CB548" s="37"/>
      <c r="CC548" s="37"/>
    </row>
    <row r="549">
      <c r="B549" s="72"/>
      <c r="D549" s="84"/>
      <c r="E549" s="74"/>
      <c r="H549" s="37"/>
      <c r="AC549" s="37"/>
      <c r="BZ549" s="37"/>
      <c r="CA549" s="37"/>
      <c r="CB549" s="37"/>
      <c r="CC549" s="37"/>
    </row>
    <row r="550">
      <c r="B550" s="72"/>
      <c r="D550" s="84"/>
      <c r="E550" s="74"/>
      <c r="H550" s="37"/>
      <c r="AC550" s="37"/>
      <c r="BZ550" s="37"/>
      <c r="CA550" s="37"/>
      <c r="CB550" s="37"/>
      <c r="CC550" s="37"/>
    </row>
    <row r="551">
      <c r="B551" s="72"/>
      <c r="D551" s="84"/>
      <c r="E551" s="74"/>
      <c r="H551" s="37"/>
      <c r="AC551" s="37"/>
      <c r="BZ551" s="37"/>
      <c r="CA551" s="37"/>
      <c r="CB551" s="37"/>
      <c r="CC551" s="37"/>
    </row>
    <row r="552">
      <c r="B552" s="72"/>
      <c r="D552" s="84"/>
      <c r="E552" s="74"/>
      <c r="H552" s="37"/>
      <c r="AC552" s="37"/>
      <c r="BZ552" s="37"/>
      <c r="CA552" s="37"/>
      <c r="CB552" s="37"/>
      <c r="CC552" s="37"/>
    </row>
    <row r="553">
      <c r="B553" s="72"/>
      <c r="D553" s="84"/>
      <c r="E553" s="74"/>
      <c r="H553" s="37"/>
      <c r="AC553" s="37"/>
      <c r="BZ553" s="37"/>
      <c r="CA553" s="37"/>
      <c r="CB553" s="37"/>
      <c r="CC553" s="37"/>
    </row>
    <row r="554">
      <c r="B554" s="72"/>
      <c r="D554" s="84"/>
      <c r="E554" s="74"/>
      <c r="H554" s="37"/>
      <c r="AC554" s="37"/>
      <c r="BZ554" s="37"/>
      <c r="CA554" s="37"/>
      <c r="CB554" s="37"/>
      <c r="CC554" s="37"/>
    </row>
    <row r="555">
      <c r="B555" s="72"/>
      <c r="D555" s="84"/>
      <c r="E555" s="74"/>
      <c r="H555" s="37"/>
      <c r="AC555" s="37"/>
      <c r="BZ555" s="37"/>
      <c r="CA555" s="37"/>
      <c r="CB555" s="37"/>
      <c r="CC555" s="37"/>
    </row>
    <row r="556">
      <c r="B556" s="72"/>
      <c r="D556" s="84"/>
      <c r="E556" s="74"/>
      <c r="H556" s="37"/>
      <c r="AC556" s="37"/>
      <c r="BZ556" s="37"/>
      <c r="CA556" s="37"/>
      <c r="CB556" s="37"/>
      <c r="CC556" s="37"/>
    </row>
    <row r="557">
      <c r="B557" s="72"/>
      <c r="D557" s="84"/>
      <c r="E557" s="74"/>
      <c r="H557" s="37"/>
      <c r="AC557" s="37"/>
      <c r="BZ557" s="37"/>
      <c r="CA557" s="37"/>
      <c r="CB557" s="37"/>
      <c r="CC557" s="37"/>
    </row>
    <row r="558">
      <c r="B558" s="72"/>
      <c r="D558" s="84"/>
      <c r="E558" s="74"/>
      <c r="H558" s="37"/>
      <c r="AC558" s="37"/>
      <c r="BZ558" s="37"/>
      <c r="CA558" s="37"/>
      <c r="CB558" s="37"/>
      <c r="CC558" s="37"/>
    </row>
    <row r="559">
      <c r="B559" s="72"/>
      <c r="D559" s="84"/>
      <c r="E559" s="74"/>
      <c r="H559" s="37"/>
      <c r="AC559" s="37"/>
      <c r="BZ559" s="37"/>
      <c r="CA559" s="37"/>
      <c r="CB559" s="37"/>
      <c r="CC559" s="37"/>
    </row>
    <row r="560">
      <c r="B560" s="72"/>
      <c r="D560" s="84"/>
      <c r="E560" s="74"/>
      <c r="H560" s="37"/>
      <c r="AC560" s="37"/>
      <c r="BZ560" s="37"/>
      <c r="CA560" s="37"/>
      <c r="CB560" s="37"/>
      <c r="CC560" s="37"/>
    </row>
    <row r="561">
      <c r="B561" s="72"/>
      <c r="D561" s="84"/>
      <c r="E561" s="74"/>
      <c r="H561" s="37"/>
      <c r="AC561" s="37"/>
      <c r="BZ561" s="37"/>
      <c r="CA561" s="37"/>
      <c r="CB561" s="37"/>
      <c r="CC561" s="37"/>
    </row>
    <row r="562">
      <c r="B562" s="72"/>
      <c r="D562" s="84"/>
      <c r="E562" s="74"/>
      <c r="H562" s="37"/>
      <c r="AC562" s="37"/>
      <c r="BZ562" s="37"/>
      <c r="CA562" s="37"/>
      <c r="CB562" s="37"/>
      <c r="CC562" s="37"/>
    </row>
    <row r="563">
      <c r="B563" s="72"/>
      <c r="D563" s="84"/>
      <c r="E563" s="74"/>
      <c r="H563" s="37"/>
      <c r="AC563" s="37"/>
      <c r="BZ563" s="37"/>
      <c r="CA563" s="37"/>
      <c r="CB563" s="37"/>
      <c r="CC563" s="37"/>
    </row>
    <row r="564">
      <c r="B564" s="72"/>
      <c r="D564" s="84"/>
      <c r="E564" s="74"/>
      <c r="H564" s="37"/>
      <c r="AC564" s="37"/>
      <c r="BZ564" s="37"/>
      <c r="CA564" s="37"/>
      <c r="CB564" s="37"/>
      <c r="CC564" s="37"/>
    </row>
    <row r="565">
      <c r="B565" s="72"/>
      <c r="D565" s="84"/>
      <c r="E565" s="74"/>
      <c r="H565" s="37"/>
      <c r="AC565" s="37"/>
      <c r="BZ565" s="37"/>
      <c r="CA565" s="37"/>
      <c r="CB565" s="37"/>
      <c r="CC565" s="37"/>
    </row>
    <row r="566">
      <c r="B566" s="72"/>
      <c r="D566" s="84"/>
      <c r="E566" s="74"/>
      <c r="H566" s="37"/>
      <c r="AC566" s="37"/>
      <c r="BZ566" s="37"/>
      <c r="CA566" s="37"/>
      <c r="CB566" s="37"/>
      <c r="CC566" s="37"/>
    </row>
    <row r="567">
      <c r="B567" s="72"/>
      <c r="D567" s="84"/>
      <c r="E567" s="74"/>
      <c r="H567" s="37"/>
      <c r="AC567" s="37"/>
      <c r="BZ567" s="37"/>
      <c r="CA567" s="37"/>
      <c r="CB567" s="37"/>
      <c r="CC567" s="37"/>
    </row>
    <row r="568">
      <c r="B568" s="72"/>
      <c r="D568" s="84"/>
      <c r="E568" s="74"/>
      <c r="H568" s="37"/>
      <c r="AC568" s="37"/>
      <c r="BZ568" s="37"/>
      <c r="CA568" s="37"/>
      <c r="CB568" s="37"/>
      <c r="CC568" s="37"/>
    </row>
    <row r="569">
      <c r="B569" s="72"/>
      <c r="D569" s="84"/>
      <c r="E569" s="74"/>
      <c r="H569" s="37"/>
      <c r="AC569" s="37"/>
      <c r="BZ569" s="37"/>
      <c r="CA569" s="37"/>
      <c r="CB569" s="37"/>
      <c r="CC569" s="37"/>
    </row>
    <row r="570">
      <c r="B570" s="72"/>
      <c r="D570" s="84"/>
      <c r="E570" s="74"/>
      <c r="H570" s="37"/>
      <c r="AC570" s="37"/>
      <c r="BZ570" s="37"/>
      <c r="CA570" s="37"/>
      <c r="CB570" s="37"/>
      <c r="CC570" s="37"/>
    </row>
    <row r="571">
      <c r="B571" s="72"/>
      <c r="D571" s="84"/>
      <c r="E571" s="74"/>
      <c r="H571" s="37"/>
      <c r="AC571" s="37"/>
      <c r="BZ571" s="37"/>
      <c r="CA571" s="37"/>
      <c r="CB571" s="37"/>
      <c r="CC571" s="37"/>
    </row>
    <row r="572">
      <c r="B572" s="72"/>
      <c r="D572" s="84"/>
      <c r="E572" s="74"/>
      <c r="H572" s="37"/>
      <c r="AC572" s="37"/>
      <c r="BZ572" s="37"/>
      <c r="CA572" s="37"/>
      <c r="CB572" s="37"/>
      <c r="CC572" s="37"/>
    </row>
    <row r="573">
      <c r="B573" s="72"/>
      <c r="D573" s="84"/>
      <c r="E573" s="74"/>
      <c r="H573" s="37"/>
      <c r="AC573" s="37"/>
      <c r="BZ573" s="37"/>
      <c r="CA573" s="37"/>
      <c r="CB573" s="37"/>
      <c r="CC573" s="37"/>
    </row>
    <row r="574">
      <c r="B574" s="72"/>
      <c r="D574" s="84"/>
      <c r="E574" s="74"/>
      <c r="H574" s="37"/>
      <c r="AC574" s="37"/>
      <c r="BZ574" s="37"/>
      <c r="CA574" s="37"/>
      <c r="CB574" s="37"/>
      <c r="CC574" s="37"/>
    </row>
    <row r="575">
      <c r="B575" s="72"/>
      <c r="D575" s="84"/>
      <c r="E575" s="74"/>
      <c r="H575" s="37"/>
      <c r="AC575" s="37"/>
      <c r="BZ575" s="37"/>
      <c r="CA575" s="37"/>
      <c r="CB575" s="37"/>
      <c r="CC575" s="37"/>
    </row>
    <row r="576">
      <c r="B576" s="72"/>
      <c r="D576" s="84"/>
      <c r="E576" s="74"/>
      <c r="H576" s="37"/>
      <c r="AC576" s="37"/>
      <c r="BZ576" s="37"/>
      <c r="CA576" s="37"/>
      <c r="CB576" s="37"/>
      <c r="CC576" s="37"/>
    </row>
    <row r="577">
      <c r="B577" s="72"/>
      <c r="D577" s="84"/>
      <c r="E577" s="74"/>
      <c r="H577" s="37"/>
      <c r="AC577" s="37"/>
      <c r="BZ577" s="37"/>
      <c r="CA577" s="37"/>
      <c r="CB577" s="37"/>
      <c r="CC577" s="37"/>
    </row>
    <row r="578">
      <c r="B578" s="72"/>
      <c r="D578" s="84"/>
      <c r="E578" s="74"/>
      <c r="H578" s="37"/>
      <c r="AC578" s="37"/>
      <c r="BZ578" s="37"/>
      <c r="CA578" s="37"/>
      <c r="CB578" s="37"/>
      <c r="CC578" s="37"/>
    </row>
    <row r="579">
      <c r="B579" s="72"/>
      <c r="D579" s="84"/>
      <c r="E579" s="74"/>
      <c r="H579" s="37"/>
      <c r="AC579" s="37"/>
      <c r="BZ579" s="37"/>
      <c r="CA579" s="37"/>
      <c r="CB579" s="37"/>
      <c r="CC579" s="37"/>
    </row>
    <row r="580">
      <c r="B580" s="72"/>
      <c r="D580" s="84"/>
      <c r="E580" s="74"/>
      <c r="H580" s="37"/>
      <c r="AC580" s="37"/>
      <c r="BZ580" s="37"/>
      <c r="CA580" s="37"/>
      <c r="CB580" s="37"/>
      <c r="CC580" s="37"/>
    </row>
    <row r="581">
      <c r="B581" s="72"/>
      <c r="D581" s="84"/>
      <c r="E581" s="74"/>
      <c r="H581" s="37"/>
      <c r="AC581" s="37"/>
      <c r="BZ581" s="37"/>
      <c r="CA581" s="37"/>
      <c r="CB581" s="37"/>
      <c r="CC581" s="37"/>
    </row>
    <row r="582">
      <c r="B582" s="72"/>
      <c r="D582" s="84"/>
      <c r="E582" s="74"/>
      <c r="H582" s="37"/>
      <c r="AC582" s="37"/>
      <c r="BZ582" s="37"/>
      <c r="CA582" s="37"/>
      <c r="CB582" s="37"/>
      <c r="CC582" s="37"/>
    </row>
    <row r="583">
      <c r="B583" s="72"/>
      <c r="D583" s="84"/>
      <c r="E583" s="74"/>
      <c r="H583" s="37"/>
      <c r="AC583" s="37"/>
      <c r="BZ583" s="37"/>
      <c r="CA583" s="37"/>
      <c r="CB583" s="37"/>
      <c r="CC583" s="37"/>
    </row>
    <row r="584">
      <c r="B584" s="72"/>
      <c r="D584" s="84"/>
      <c r="E584" s="74"/>
      <c r="H584" s="37"/>
      <c r="AC584" s="37"/>
      <c r="BZ584" s="37"/>
      <c r="CA584" s="37"/>
      <c r="CB584" s="37"/>
      <c r="CC584" s="37"/>
    </row>
    <row r="585">
      <c r="B585" s="72"/>
      <c r="D585" s="84"/>
      <c r="E585" s="74"/>
      <c r="H585" s="37"/>
      <c r="AC585" s="37"/>
      <c r="BZ585" s="37"/>
      <c r="CA585" s="37"/>
      <c r="CB585" s="37"/>
      <c r="CC585" s="37"/>
    </row>
    <row r="586">
      <c r="B586" s="72"/>
      <c r="D586" s="84"/>
      <c r="E586" s="74"/>
      <c r="H586" s="37"/>
      <c r="AC586" s="37"/>
      <c r="BZ586" s="37"/>
      <c r="CA586" s="37"/>
      <c r="CB586" s="37"/>
      <c r="CC586" s="37"/>
    </row>
    <row r="587">
      <c r="B587" s="72"/>
      <c r="D587" s="84"/>
      <c r="E587" s="74"/>
      <c r="H587" s="37"/>
      <c r="AC587" s="37"/>
      <c r="BZ587" s="37"/>
      <c r="CA587" s="37"/>
      <c r="CB587" s="37"/>
      <c r="CC587" s="37"/>
    </row>
    <row r="588">
      <c r="B588" s="72"/>
      <c r="D588" s="84"/>
      <c r="E588" s="74"/>
      <c r="H588" s="37"/>
      <c r="AC588" s="37"/>
      <c r="BZ588" s="37"/>
      <c r="CA588" s="37"/>
      <c r="CB588" s="37"/>
      <c r="CC588" s="37"/>
    </row>
    <row r="589">
      <c r="B589" s="72"/>
      <c r="D589" s="84"/>
      <c r="E589" s="74"/>
      <c r="H589" s="37"/>
      <c r="AC589" s="37"/>
      <c r="BZ589" s="37"/>
      <c r="CA589" s="37"/>
      <c r="CB589" s="37"/>
      <c r="CC589" s="37"/>
    </row>
    <row r="590">
      <c r="B590" s="72"/>
      <c r="D590" s="84"/>
      <c r="E590" s="74"/>
      <c r="H590" s="37"/>
      <c r="AC590" s="37"/>
      <c r="BZ590" s="37"/>
      <c r="CA590" s="37"/>
      <c r="CB590" s="37"/>
      <c r="CC590" s="37"/>
    </row>
    <row r="591">
      <c r="B591" s="72"/>
      <c r="D591" s="84"/>
      <c r="E591" s="74"/>
      <c r="H591" s="37"/>
      <c r="AC591" s="37"/>
      <c r="BZ591" s="37"/>
      <c r="CA591" s="37"/>
      <c r="CB591" s="37"/>
      <c r="CC591" s="37"/>
    </row>
    <row r="592">
      <c r="B592" s="72"/>
      <c r="D592" s="84"/>
      <c r="E592" s="74"/>
      <c r="H592" s="37"/>
      <c r="AC592" s="37"/>
      <c r="BZ592" s="37"/>
      <c r="CA592" s="37"/>
      <c r="CB592" s="37"/>
      <c r="CC592" s="37"/>
    </row>
    <row r="593">
      <c r="B593" s="72"/>
      <c r="D593" s="84"/>
      <c r="E593" s="74"/>
      <c r="H593" s="37"/>
      <c r="AC593" s="37"/>
      <c r="BZ593" s="37"/>
      <c r="CA593" s="37"/>
      <c r="CB593" s="37"/>
      <c r="CC593" s="37"/>
    </row>
    <row r="594">
      <c r="B594" s="72"/>
      <c r="D594" s="84"/>
      <c r="E594" s="74"/>
      <c r="H594" s="37"/>
      <c r="AC594" s="37"/>
      <c r="BZ594" s="37"/>
      <c r="CA594" s="37"/>
      <c r="CB594" s="37"/>
      <c r="CC594" s="37"/>
    </row>
    <row r="595">
      <c r="B595" s="72"/>
      <c r="D595" s="84"/>
      <c r="E595" s="74"/>
      <c r="H595" s="37"/>
      <c r="AC595" s="37"/>
      <c r="BZ595" s="37"/>
      <c r="CA595" s="37"/>
      <c r="CB595" s="37"/>
      <c r="CC595" s="37"/>
    </row>
    <row r="596">
      <c r="B596" s="72"/>
      <c r="D596" s="84"/>
      <c r="E596" s="74"/>
      <c r="H596" s="37"/>
      <c r="AC596" s="37"/>
      <c r="BZ596" s="37"/>
      <c r="CA596" s="37"/>
      <c r="CB596" s="37"/>
      <c r="CC596" s="37"/>
    </row>
    <row r="597">
      <c r="B597" s="72"/>
      <c r="D597" s="84"/>
      <c r="E597" s="74"/>
      <c r="H597" s="37"/>
      <c r="AC597" s="37"/>
      <c r="BZ597" s="37"/>
      <c r="CA597" s="37"/>
      <c r="CB597" s="37"/>
      <c r="CC597" s="37"/>
    </row>
    <row r="598">
      <c r="B598" s="72"/>
      <c r="D598" s="84"/>
      <c r="E598" s="74"/>
      <c r="H598" s="37"/>
      <c r="AC598" s="37"/>
      <c r="BZ598" s="37"/>
      <c r="CA598" s="37"/>
      <c r="CB598" s="37"/>
      <c r="CC598" s="37"/>
    </row>
    <row r="599">
      <c r="B599" s="72"/>
      <c r="D599" s="84"/>
      <c r="E599" s="74"/>
      <c r="H599" s="37"/>
      <c r="AC599" s="37"/>
      <c r="BZ599" s="37"/>
      <c r="CA599" s="37"/>
      <c r="CB599" s="37"/>
      <c r="CC599" s="37"/>
    </row>
    <row r="600">
      <c r="B600" s="72"/>
      <c r="D600" s="84"/>
      <c r="E600" s="74"/>
      <c r="H600" s="37"/>
      <c r="AC600" s="37"/>
      <c r="BZ600" s="37"/>
      <c r="CA600" s="37"/>
      <c r="CB600" s="37"/>
      <c r="CC600" s="37"/>
    </row>
    <row r="601">
      <c r="B601" s="72"/>
      <c r="D601" s="84"/>
      <c r="E601" s="74"/>
      <c r="H601" s="37"/>
      <c r="AC601" s="37"/>
      <c r="BZ601" s="37"/>
      <c r="CA601" s="37"/>
      <c r="CB601" s="37"/>
      <c r="CC601" s="37"/>
    </row>
    <row r="602">
      <c r="B602" s="72"/>
      <c r="D602" s="84"/>
      <c r="E602" s="74"/>
      <c r="H602" s="37"/>
      <c r="AC602" s="37"/>
      <c r="BZ602" s="37"/>
      <c r="CA602" s="37"/>
      <c r="CB602" s="37"/>
      <c r="CC602" s="37"/>
    </row>
    <row r="603">
      <c r="B603" s="72"/>
      <c r="D603" s="84"/>
      <c r="E603" s="74"/>
      <c r="H603" s="37"/>
      <c r="AC603" s="37"/>
      <c r="BZ603" s="37"/>
      <c r="CA603" s="37"/>
      <c r="CB603" s="37"/>
      <c r="CC603" s="37"/>
    </row>
    <row r="604">
      <c r="B604" s="72"/>
      <c r="D604" s="84"/>
      <c r="E604" s="74"/>
      <c r="H604" s="37"/>
      <c r="AC604" s="37"/>
      <c r="BZ604" s="37"/>
      <c r="CA604" s="37"/>
      <c r="CB604" s="37"/>
      <c r="CC604" s="37"/>
    </row>
    <row r="605">
      <c r="B605" s="72"/>
      <c r="D605" s="84"/>
      <c r="E605" s="74"/>
      <c r="H605" s="37"/>
      <c r="AC605" s="37"/>
      <c r="BZ605" s="37"/>
      <c r="CA605" s="37"/>
      <c r="CB605" s="37"/>
      <c r="CC605" s="37"/>
    </row>
    <row r="606">
      <c r="B606" s="72"/>
      <c r="D606" s="84"/>
      <c r="E606" s="74"/>
      <c r="H606" s="37"/>
      <c r="AC606" s="37"/>
      <c r="BZ606" s="37"/>
      <c r="CA606" s="37"/>
      <c r="CB606" s="37"/>
      <c r="CC606" s="37"/>
    </row>
    <row r="607">
      <c r="B607" s="72"/>
      <c r="D607" s="84"/>
      <c r="E607" s="74"/>
      <c r="H607" s="37"/>
      <c r="AC607" s="37"/>
      <c r="BZ607" s="37"/>
      <c r="CA607" s="37"/>
      <c r="CB607" s="37"/>
      <c r="CC607" s="37"/>
    </row>
    <row r="608">
      <c r="B608" s="72"/>
      <c r="D608" s="84"/>
      <c r="E608" s="74"/>
      <c r="H608" s="37"/>
      <c r="AC608" s="37"/>
      <c r="BZ608" s="37"/>
      <c r="CA608" s="37"/>
      <c r="CB608" s="37"/>
      <c r="CC608" s="37"/>
    </row>
    <row r="609">
      <c r="B609" s="72"/>
      <c r="D609" s="84"/>
      <c r="E609" s="74"/>
      <c r="H609" s="37"/>
      <c r="AC609" s="37"/>
      <c r="BZ609" s="37"/>
      <c r="CA609" s="37"/>
      <c r="CB609" s="37"/>
      <c r="CC609" s="37"/>
    </row>
    <row r="610">
      <c r="B610" s="72"/>
      <c r="D610" s="84"/>
      <c r="E610" s="74"/>
      <c r="H610" s="37"/>
      <c r="AC610" s="37"/>
      <c r="BZ610" s="37"/>
      <c r="CA610" s="37"/>
      <c r="CB610" s="37"/>
      <c r="CC610" s="37"/>
    </row>
    <row r="611">
      <c r="B611" s="72"/>
      <c r="D611" s="84"/>
      <c r="E611" s="74"/>
      <c r="H611" s="37"/>
      <c r="AC611" s="37"/>
      <c r="BZ611" s="37"/>
      <c r="CA611" s="37"/>
      <c r="CB611" s="37"/>
      <c r="CC611" s="37"/>
    </row>
    <row r="612">
      <c r="B612" s="72"/>
      <c r="D612" s="84"/>
      <c r="E612" s="74"/>
      <c r="H612" s="37"/>
      <c r="AC612" s="37"/>
      <c r="BZ612" s="37"/>
      <c r="CA612" s="37"/>
      <c r="CB612" s="37"/>
      <c r="CC612" s="37"/>
    </row>
    <row r="613">
      <c r="B613" s="72"/>
      <c r="D613" s="84"/>
      <c r="E613" s="74"/>
      <c r="H613" s="37"/>
      <c r="AC613" s="37"/>
      <c r="BZ613" s="37"/>
      <c r="CA613" s="37"/>
      <c r="CB613" s="37"/>
      <c r="CC613" s="37"/>
    </row>
    <row r="614">
      <c r="B614" s="72"/>
      <c r="D614" s="84"/>
      <c r="E614" s="74"/>
      <c r="H614" s="37"/>
      <c r="AC614" s="37"/>
      <c r="BZ614" s="37"/>
      <c r="CA614" s="37"/>
      <c r="CB614" s="37"/>
      <c r="CC614" s="37"/>
    </row>
    <row r="615">
      <c r="B615" s="72"/>
      <c r="D615" s="84"/>
      <c r="E615" s="74"/>
      <c r="H615" s="37"/>
      <c r="AC615" s="37"/>
      <c r="BZ615" s="37"/>
      <c r="CA615" s="37"/>
      <c r="CB615" s="37"/>
      <c r="CC615" s="37"/>
    </row>
    <row r="616">
      <c r="B616" s="72"/>
      <c r="D616" s="84"/>
      <c r="E616" s="74"/>
      <c r="H616" s="37"/>
      <c r="AC616" s="37"/>
      <c r="BZ616" s="37"/>
      <c r="CA616" s="37"/>
      <c r="CB616" s="37"/>
      <c r="CC616" s="37"/>
    </row>
    <row r="617">
      <c r="B617" s="72"/>
      <c r="D617" s="84"/>
      <c r="E617" s="74"/>
      <c r="H617" s="37"/>
      <c r="AC617" s="37"/>
      <c r="BZ617" s="37"/>
      <c r="CA617" s="37"/>
      <c r="CB617" s="37"/>
      <c r="CC617" s="37"/>
    </row>
    <row r="618">
      <c r="B618" s="72"/>
      <c r="D618" s="84"/>
      <c r="E618" s="74"/>
      <c r="H618" s="37"/>
      <c r="AC618" s="37"/>
      <c r="BZ618" s="37"/>
      <c r="CA618" s="37"/>
      <c r="CB618" s="37"/>
      <c r="CC618" s="37"/>
    </row>
    <row r="619">
      <c r="B619" s="72"/>
      <c r="D619" s="84"/>
      <c r="E619" s="74"/>
      <c r="H619" s="37"/>
      <c r="AC619" s="37"/>
      <c r="BZ619" s="37"/>
      <c r="CA619" s="37"/>
      <c r="CB619" s="37"/>
      <c r="CC619" s="37"/>
    </row>
    <row r="620">
      <c r="B620" s="72"/>
      <c r="D620" s="84"/>
      <c r="E620" s="74"/>
      <c r="H620" s="37"/>
      <c r="AC620" s="37"/>
      <c r="BZ620" s="37"/>
      <c r="CA620" s="37"/>
      <c r="CB620" s="37"/>
      <c r="CC620" s="37"/>
    </row>
    <row r="621">
      <c r="B621" s="72"/>
      <c r="D621" s="84"/>
      <c r="E621" s="74"/>
      <c r="H621" s="37"/>
      <c r="AC621" s="37"/>
      <c r="BZ621" s="37"/>
      <c r="CA621" s="37"/>
      <c r="CB621" s="37"/>
      <c r="CC621" s="37"/>
    </row>
    <row r="622">
      <c r="B622" s="72"/>
      <c r="D622" s="84"/>
      <c r="E622" s="74"/>
      <c r="H622" s="37"/>
      <c r="AC622" s="37"/>
      <c r="BZ622" s="37"/>
      <c r="CA622" s="37"/>
      <c r="CB622" s="37"/>
      <c r="CC622" s="37"/>
    </row>
    <row r="623">
      <c r="B623" s="72"/>
      <c r="D623" s="84"/>
      <c r="E623" s="74"/>
      <c r="H623" s="37"/>
      <c r="AC623" s="37"/>
      <c r="BZ623" s="37"/>
      <c r="CA623" s="37"/>
      <c r="CB623" s="37"/>
      <c r="CC623" s="37"/>
    </row>
    <row r="624">
      <c r="B624" s="72"/>
      <c r="D624" s="84"/>
      <c r="E624" s="74"/>
      <c r="H624" s="37"/>
      <c r="AC624" s="37"/>
      <c r="BZ624" s="37"/>
      <c r="CA624" s="37"/>
      <c r="CB624" s="37"/>
      <c r="CC624" s="37"/>
    </row>
    <row r="625">
      <c r="B625" s="72"/>
      <c r="D625" s="84"/>
      <c r="E625" s="74"/>
      <c r="H625" s="37"/>
      <c r="AC625" s="37"/>
      <c r="BZ625" s="37"/>
      <c r="CA625" s="37"/>
      <c r="CB625" s="37"/>
      <c r="CC625" s="37"/>
    </row>
    <row r="626">
      <c r="B626" s="72"/>
      <c r="D626" s="84"/>
      <c r="E626" s="74"/>
      <c r="H626" s="37"/>
      <c r="AC626" s="37"/>
      <c r="BZ626" s="37"/>
      <c r="CA626" s="37"/>
      <c r="CB626" s="37"/>
      <c r="CC626" s="37"/>
    </row>
    <row r="627">
      <c r="B627" s="72"/>
      <c r="D627" s="84"/>
      <c r="E627" s="74"/>
      <c r="H627" s="37"/>
      <c r="AC627" s="37"/>
      <c r="BZ627" s="37"/>
      <c r="CA627" s="37"/>
      <c r="CB627" s="37"/>
      <c r="CC627" s="37"/>
    </row>
    <row r="628">
      <c r="B628" s="72"/>
      <c r="D628" s="84"/>
      <c r="E628" s="74"/>
      <c r="H628" s="37"/>
      <c r="AC628" s="37"/>
      <c r="BZ628" s="37"/>
      <c r="CA628" s="37"/>
      <c r="CB628" s="37"/>
      <c r="CC628" s="37"/>
    </row>
    <row r="629">
      <c r="B629" s="72"/>
      <c r="D629" s="84"/>
      <c r="E629" s="74"/>
      <c r="H629" s="37"/>
      <c r="AC629" s="37"/>
      <c r="BZ629" s="37"/>
      <c r="CA629" s="37"/>
      <c r="CB629" s="37"/>
      <c r="CC629" s="37"/>
    </row>
    <row r="630">
      <c r="B630" s="72"/>
      <c r="D630" s="84"/>
      <c r="E630" s="74"/>
      <c r="H630" s="37"/>
      <c r="AC630" s="37"/>
      <c r="BZ630" s="37"/>
      <c r="CA630" s="37"/>
      <c r="CB630" s="37"/>
      <c r="CC630" s="37"/>
    </row>
    <row r="631">
      <c r="B631" s="72"/>
      <c r="D631" s="84"/>
      <c r="E631" s="74"/>
      <c r="H631" s="37"/>
      <c r="AC631" s="37"/>
      <c r="BZ631" s="37"/>
      <c r="CA631" s="37"/>
      <c r="CB631" s="37"/>
      <c r="CC631" s="37"/>
    </row>
    <row r="632">
      <c r="B632" s="72"/>
      <c r="D632" s="84"/>
      <c r="E632" s="74"/>
      <c r="H632" s="37"/>
      <c r="AC632" s="37"/>
      <c r="BZ632" s="37"/>
      <c r="CA632" s="37"/>
      <c r="CB632" s="37"/>
      <c r="CC632" s="37"/>
    </row>
    <row r="633">
      <c r="B633" s="72"/>
      <c r="D633" s="84"/>
      <c r="E633" s="74"/>
      <c r="H633" s="37"/>
      <c r="AC633" s="37"/>
      <c r="BZ633" s="37"/>
      <c r="CA633" s="37"/>
      <c r="CB633" s="37"/>
      <c r="CC633" s="37"/>
    </row>
    <row r="634">
      <c r="B634" s="72"/>
      <c r="D634" s="84"/>
      <c r="E634" s="74"/>
      <c r="H634" s="37"/>
      <c r="AC634" s="37"/>
      <c r="BZ634" s="37"/>
      <c r="CA634" s="37"/>
      <c r="CB634" s="37"/>
      <c r="CC634" s="37"/>
    </row>
    <row r="635">
      <c r="B635" s="72"/>
      <c r="D635" s="84"/>
      <c r="E635" s="74"/>
      <c r="H635" s="37"/>
      <c r="AC635" s="37"/>
      <c r="BZ635" s="37"/>
      <c r="CA635" s="37"/>
      <c r="CB635" s="37"/>
      <c r="CC635" s="37"/>
    </row>
    <row r="636">
      <c r="B636" s="72"/>
      <c r="D636" s="84"/>
      <c r="E636" s="74"/>
      <c r="H636" s="37"/>
      <c r="AC636" s="37"/>
      <c r="BZ636" s="37"/>
      <c r="CA636" s="37"/>
      <c r="CB636" s="37"/>
      <c r="CC636" s="37"/>
    </row>
    <row r="637">
      <c r="B637" s="72"/>
      <c r="D637" s="84"/>
      <c r="E637" s="74"/>
      <c r="H637" s="37"/>
      <c r="AC637" s="37"/>
      <c r="BZ637" s="37"/>
      <c r="CA637" s="37"/>
      <c r="CB637" s="37"/>
      <c r="CC637" s="37"/>
    </row>
    <row r="638">
      <c r="B638" s="72"/>
      <c r="D638" s="84"/>
      <c r="E638" s="74"/>
      <c r="H638" s="37"/>
      <c r="AC638" s="37"/>
      <c r="BZ638" s="37"/>
      <c r="CA638" s="37"/>
      <c r="CB638" s="37"/>
      <c r="CC638" s="37"/>
    </row>
    <row r="639">
      <c r="B639" s="72"/>
      <c r="D639" s="84"/>
      <c r="E639" s="74"/>
      <c r="H639" s="37"/>
      <c r="AC639" s="37"/>
      <c r="BZ639" s="37"/>
      <c r="CA639" s="37"/>
      <c r="CB639" s="37"/>
      <c r="CC639" s="37"/>
    </row>
    <row r="640">
      <c r="B640" s="72"/>
      <c r="D640" s="84"/>
      <c r="E640" s="74"/>
      <c r="H640" s="37"/>
      <c r="AC640" s="37"/>
      <c r="BZ640" s="37"/>
      <c r="CA640" s="37"/>
      <c r="CB640" s="37"/>
      <c r="CC640" s="37"/>
    </row>
    <row r="641">
      <c r="B641" s="72"/>
      <c r="D641" s="84"/>
      <c r="E641" s="74"/>
      <c r="H641" s="37"/>
      <c r="AC641" s="37"/>
      <c r="BZ641" s="37"/>
      <c r="CA641" s="37"/>
      <c r="CB641" s="37"/>
      <c r="CC641" s="37"/>
    </row>
    <row r="642">
      <c r="B642" s="72"/>
      <c r="D642" s="84"/>
      <c r="E642" s="74"/>
      <c r="H642" s="37"/>
      <c r="AC642" s="37"/>
      <c r="BZ642" s="37"/>
      <c r="CA642" s="37"/>
      <c r="CB642" s="37"/>
      <c r="CC642" s="37"/>
    </row>
    <row r="643">
      <c r="B643" s="72"/>
      <c r="D643" s="84"/>
      <c r="E643" s="74"/>
      <c r="H643" s="37"/>
      <c r="AC643" s="37"/>
      <c r="BZ643" s="37"/>
      <c r="CA643" s="37"/>
      <c r="CB643" s="37"/>
      <c r="CC643" s="37"/>
    </row>
    <row r="644">
      <c r="B644" s="72"/>
      <c r="D644" s="84"/>
      <c r="E644" s="74"/>
      <c r="H644" s="37"/>
      <c r="AC644" s="37"/>
      <c r="BZ644" s="37"/>
      <c r="CA644" s="37"/>
      <c r="CB644" s="37"/>
      <c r="CC644" s="37"/>
    </row>
    <row r="645">
      <c r="B645" s="72"/>
      <c r="D645" s="84"/>
      <c r="E645" s="74"/>
      <c r="H645" s="37"/>
      <c r="AC645" s="37"/>
      <c r="BZ645" s="37"/>
      <c r="CA645" s="37"/>
      <c r="CB645" s="37"/>
      <c r="CC645" s="37"/>
    </row>
    <row r="646">
      <c r="B646" s="72"/>
      <c r="D646" s="84"/>
      <c r="E646" s="74"/>
      <c r="H646" s="37"/>
      <c r="AC646" s="37"/>
      <c r="BZ646" s="37"/>
      <c r="CA646" s="37"/>
      <c r="CB646" s="37"/>
      <c r="CC646" s="37"/>
    </row>
    <row r="647">
      <c r="B647" s="72"/>
      <c r="D647" s="84"/>
      <c r="E647" s="74"/>
      <c r="H647" s="37"/>
      <c r="AC647" s="37"/>
      <c r="BZ647" s="37"/>
      <c r="CA647" s="37"/>
      <c r="CB647" s="37"/>
      <c r="CC647" s="37"/>
    </row>
    <row r="648">
      <c r="B648" s="72"/>
      <c r="D648" s="84"/>
      <c r="E648" s="74"/>
      <c r="H648" s="37"/>
      <c r="AC648" s="37"/>
      <c r="BZ648" s="37"/>
      <c r="CA648" s="37"/>
      <c r="CB648" s="37"/>
      <c r="CC648" s="37"/>
    </row>
    <row r="649">
      <c r="B649" s="72"/>
      <c r="D649" s="84"/>
      <c r="E649" s="74"/>
      <c r="H649" s="37"/>
      <c r="AC649" s="37"/>
      <c r="BZ649" s="37"/>
      <c r="CA649" s="37"/>
      <c r="CB649" s="37"/>
      <c r="CC649" s="37"/>
    </row>
    <row r="650">
      <c r="B650" s="72"/>
      <c r="D650" s="84"/>
      <c r="E650" s="74"/>
      <c r="H650" s="37"/>
      <c r="AC650" s="37"/>
      <c r="BZ650" s="37"/>
      <c r="CA650" s="37"/>
      <c r="CB650" s="37"/>
      <c r="CC650" s="37"/>
    </row>
    <row r="651">
      <c r="B651" s="72"/>
      <c r="D651" s="84"/>
      <c r="E651" s="74"/>
      <c r="H651" s="37"/>
      <c r="AC651" s="37"/>
      <c r="BZ651" s="37"/>
      <c r="CA651" s="37"/>
      <c r="CB651" s="37"/>
      <c r="CC651" s="37"/>
    </row>
    <row r="652">
      <c r="B652" s="72"/>
      <c r="D652" s="84"/>
      <c r="E652" s="74"/>
      <c r="H652" s="37"/>
      <c r="AC652" s="37"/>
      <c r="BZ652" s="37"/>
      <c r="CA652" s="37"/>
      <c r="CB652" s="37"/>
      <c r="CC652" s="37"/>
    </row>
    <row r="653">
      <c r="B653" s="72"/>
      <c r="D653" s="84"/>
      <c r="E653" s="74"/>
      <c r="H653" s="37"/>
      <c r="AC653" s="37"/>
      <c r="BZ653" s="37"/>
      <c r="CA653" s="37"/>
      <c r="CB653" s="37"/>
      <c r="CC653" s="37"/>
    </row>
    <row r="654">
      <c r="B654" s="72"/>
      <c r="D654" s="84"/>
      <c r="E654" s="74"/>
      <c r="H654" s="37"/>
      <c r="AC654" s="37"/>
      <c r="BZ654" s="37"/>
      <c r="CA654" s="37"/>
      <c r="CB654" s="37"/>
      <c r="CC654" s="37"/>
    </row>
    <row r="655">
      <c r="B655" s="72"/>
      <c r="D655" s="84"/>
      <c r="E655" s="74"/>
      <c r="H655" s="37"/>
      <c r="AC655" s="37"/>
      <c r="BZ655" s="37"/>
      <c r="CA655" s="37"/>
      <c r="CB655" s="37"/>
      <c r="CC655" s="37"/>
    </row>
    <row r="656">
      <c r="B656" s="72"/>
      <c r="D656" s="84"/>
      <c r="E656" s="74"/>
      <c r="H656" s="37"/>
      <c r="AC656" s="37"/>
      <c r="BZ656" s="37"/>
      <c r="CA656" s="37"/>
      <c r="CB656" s="37"/>
      <c r="CC656" s="37"/>
    </row>
    <row r="657">
      <c r="B657" s="72"/>
      <c r="D657" s="84"/>
      <c r="E657" s="74"/>
      <c r="H657" s="37"/>
      <c r="AC657" s="37"/>
      <c r="BZ657" s="37"/>
      <c r="CA657" s="37"/>
      <c r="CB657" s="37"/>
      <c r="CC657" s="37"/>
    </row>
    <row r="658">
      <c r="B658" s="72"/>
      <c r="D658" s="84"/>
      <c r="E658" s="74"/>
      <c r="H658" s="37"/>
      <c r="AC658" s="37"/>
      <c r="BZ658" s="37"/>
      <c r="CA658" s="37"/>
      <c r="CB658" s="37"/>
      <c r="CC658" s="37"/>
    </row>
    <row r="659">
      <c r="B659" s="72"/>
      <c r="D659" s="84"/>
      <c r="E659" s="74"/>
      <c r="H659" s="37"/>
      <c r="AC659" s="37"/>
      <c r="BZ659" s="37"/>
      <c r="CA659" s="37"/>
      <c r="CB659" s="37"/>
      <c r="CC659" s="37"/>
    </row>
    <row r="660">
      <c r="B660" s="72"/>
      <c r="D660" s="84"/>
      <c r="E660" s="74"/>
      <c r="H660" s="37"/>
      <c r="AC660" s="37"/>
      <c r="BZ660" s="37"/>
      <c r="CA660" s="37"/>
      <c r="CB660" s="37"/>
      <c r="CC660" s="37"/>
    </row>
    <row r="661">
      <c r="B661" s="72"/>
      <c r="D661" s="84"/>
      <c r="E661" s="74"/>
      <c r="H661" s="37"/>
      <c r="AC661" s="37"/>
      <c r="BZ661" s="37"/>
      <c r="CA661" s="37"/>
      <c r="CB661" s="37"/>
      <c r="CC661" s="37"/>
    </row>
    <row r="662">
      <c r="B662" s="72"/>
      <c r="D662" s="84"/>
      <c r="E662" s="74"/>
      <c r="H662" s="37"/>
      <c r="AC662" s="37"/>
      <c r="BZ662" s="37"/>
      <c r="CA662" s="37"/>
      <c r="CB662" s="37"/>
      <c r="CC662" s="37"/>
    </row>
    <row r="663">
      <c r="B663" s="72"/>
      <c r="D663" s="84"/>
      <c r="E663" s="74"/>
      <c r="H663" s="37"/>
      <c r="AC663" s="37"/>
      <c r="BZ663" s="37"/>
      <c r="CA663" s="37"/>
      <c r="CB663" s="37"/>
      <c r="CC663" s="37"/>
    </row>
    <row r="664">
      <c r="B664" s="72"/>
      <c r="D664" s="84"/>
      <c r="E664" s="74"/>
      <c r="H664" s="37"/>
      <c r="AC664" s="37"/>
      <c r="BZ664" s="37"/>
      <c r="CA664" s="37"/>
      <c r="CB664" s="37"/>
      <c r="CC664" s="37"/>
    </row>
    <row r="665">
      <c r="B665" s="72"/>
      <c r="D665" s="84"/>
      <c r="E665" s="74"/>
      <c r="H665" s="37"/>
      <c r="AC665" s="37"/>
      <c r="BZ665" s="37"/>
      <c r="CA665" s="37"/>
      <c r="CB665" s="37"/>
      <c r="CC665" s="37"/>
    </row>
    <row r="666">
      <c r="B666" s="72"/>
      <c r="D666" s="84"/>
      <c r="E666" s="74"/>
      <c r="H666" s="37"/>
      <c r="AC666" s="37"/>
      <c r="BZ666" s="37"/>
      <c r="CA666" s="37"/>
      <c r="CB666" s="37"/>
      <c r="CC666" s="37"/>
    </row>
    <row r="667">
      <c r="B667" s="72"/>
      <c r="D667" s="84"/>
      <c r="E667" s="74"/>
      <c r="H667" s="37"/>
      <c r="AC667" s="37"/>
      <c r="BZ667" s="37"/>
      <c r="CA667" s="37"/>
      <c r="CB667" s="37"/>
      <c r="CC667" s="37"/>
    </row>
    <row r="668">
      <c r="B668" s="72"/>
      <c r="D668" s="84"/>
      <c r="E668" s="74"/>
      <c r="H668" s="37"/>
      <c r="AC668" s="37"/>
      <c r="BZ668" s="37"/>
      <c r="CA668" s="37"/>
      <c r="CB668" s="37"/>
      <c r="CC668" s="37"/>
    </row>
    <row r="669">
      <c r="B669" s="72"/>
      <c r="D669" s="84"/>
      <c r="E669" s="74"/>
      <c r="H669" s="37"/>
      <c r="AC669" s="37"/>
      <c r="BZ669" s="37"/>
      <c r="CA669" s="37"/>
      <c r="CB669" s="37"/>
      <c r="CC669" s="37"/>
    </row>
    <row r="670">
      <c r="B670" s="72"/>
      <c r="D670" s="84"/>
      <c r="E670" s="74"/>
      <c r="H670" s="37"/>
      <c r="AC670" s="37"/>
      <c r="BZ670" s="37"/>
      <c r="CA670" s="37"/>
      <c r="CB670" s="37"/>
      <c r="CC670" s="37"/>
    </row>
    <row r="671">
      <c r="B671" s="72"/>
      <c r="D671" s="84"/>
      <c r="E671" s="74"/>
      <c r="H671" s="37"/>
      <c r="AC671" s="37"/>
      <c r="BZ671" s="37"/>
      <c r="CA671" s="37"/>
      <c r="CB671" s="37"/>
      <c r="CC671" s="37"/>
    </row>
    <row r="672">
      <c r="B672" s="72"/>
      <c r="D672" s="84"/>
      <c r="E672" s="74"/>
      <c r="H672" s="37"/>
      <c r="AC672" s="37"/>
      <c r="BZ672" s="37"/>
      <c r="CA672" s="37"/>
      <c r="CB672" s="37"/>
      <c r="CC672" s="37"/>
    </row>
    <row r="673">
      <c r="B673" s="72"/>
      <c r="D673" s="84"/>
      <c r="E673" s="74"/>
      <c r="H673" s="37"/>
      <c r="AC673" s="37"/>
      <c r="BZ673" s="37"/>
      <c r="CA673" s="37"/>
      <c r="CB673" s="37"/>
      <c r="CC673" s="37"/>
    </row>
    <row r="674">
      <c r="B674" s="72"/>
      <c r="D674" s="84"/>
      <c r="E674" s="74"/>
      <c r="H674" s="37"/>
      <c r="AC674" s="37"/>
      <c r="BZ674" s="37"/>
      <c r="CA674" s="37"/>
      <c r="CB674" s="37"/>
      <c r="CC674" s="37"/>
    </row>
    <row r="675">
      <c r="B675" s="72"/>
      <c r="D675" s="84"/>
      <c r="E675" s="74"/>
      <c r="H675" s="37"/>
      <c r="AC675" s="37"/>
      <c r="BZ675" s="37"/>
      <c r="CA675" s="37"/>
      <c r="CB675" s="37"/>
      <c r="CC675" s="37"/>
    </row>
    <row r="676">
      <c r="B676" s="72"/>
      <c r="D676" s="84"/>
      <c r="E676" s="74"/>
      <c r="H676" s="37"/>
      <c r="AC676" s="37"/>
      <c r="BZ676" s="37"/>
      <c r="CA676" s="37"/>
      <c r="CB676" s="37"/>
      <c r="CC676" s="37"/>
    </row>
    <row r="677">
      <c r="B677" s="72"/>
      <c r="D677" s="84"/>
      <c r="E677" s="74"/>
      <c r="H677" s="37"/>
      <c r="AC677" s="37"/>
      <c r="BZ677" s="37"/>
      <c r="CA677" s="37"/>
      <c r="CB677" s="37"/>
      <c r="CC677" s="37"/>
    </row>
    <row r="678">
      <c r="B678" s="72"/>
      <c r="D678" s="84"/>
      <c r="E678" s="74"/>
      <c r="H678" s="37"/>
      <c r="AC678" s="37"/>
      <c r="BZ678" s="37"/>
      <c r="CA678" s="37"/>
      <c r="CB678" s="37"/>
      <c r="CC678" s="37"/>
    </row>
    <row r="679">
      <c r="B679" s="72"/>
      <c r="D679" s="84"/>
      <c r="E679" s="74"/>
      <c r="H679" s="37"/>
      <c r="AC679" s="37"/>
      <c r="BZ679" s="37"/>
      <c r="CA679" s="37"/>
      <c r="CB679" s="37"/>
      <c r="CC679" s="37"/>
    </row>
    <row r="680">
      <c r="B680" s="72"/>
      <c r="D680" s="84"/>
      <c r="E680" s="74"/>
      <c r="H680" s="37"/>
      <c r="AC680" s="37"/>
      <c r="BZ680" s="37"/>
      <c r="CA680" s="37"/>
      <c r="CB680" s="37"/>
      <c r="CC680" s="37"/>
    </row>
    <row r="681">
      <c r="B681" s="72"/>
      <c r="D681" s="84"/>
      <c r="E681" s="74"/>
      <c r="H681" s="37"/>
      <c r="AC681" s="37"/>
      <c r="BZ681" s="37"/>
      <c r="CA681" s="37"/>
      <c r="CB681" s="37"/>
      <c r="CC681" s="37"/>
    </row>
    <row r="682">
      <c r="B682" s="72"/>
      <c r="D682" s="84"/>
      <c r="E682" s="74"/>
      <c r="H682" s="37"/>
      <c r="AC682" s="37"/>
      <c r="BZ682" s="37"/>
      <c r="CA682" s="37"/>
      <c r="CB682" s="37"/>
      <c r="CC682" s="37"/>
    </row>
    <row r="683">
      <c r="B683" s="72"/>
      <c r="D683" s="84"/>
      <c r="E683" s="74"/>
      <c r="H683" s="37"/>
      <c r="AC683" s="37"/>
      <c r="BZ683" s="37"/>
      <c r="CA683" s="37"/>
      <c r="CB683" s="37"/>
      <c r="CC683" s="37"/>
    </row>
    <row r="684">
      <c r="B684" s="72"/>
      <c r="D684" s="84"/>
      <c r="E684" s="74"/>
      <c r="H684" s="37"/>
      <c r="AC684" s="37"/>
      <c r="BZ684" s="37"/>
      <c r="CA684" s="37"/>
      <c r="CB684" s="37"/>
      <c r="CC684" s="37"/>
    </row>
    <row r="685">
      <c r="B685" s="72"/>
      <c r="D685" s="84"/>
      <c r="E685" s="74"/>
      <c r="H685" s="37"/>
      <c r="AC685" s="37"/>
      <c r="BZ685" s="37"/>
      <c r="CA685" s="37"/>
      <c r="CB685" s="37"/>
      <c r="CC685" s="37"/>
    </row>
    <row r="686">
      <c r="B686" s="72"/>
      <c r="D686" s="84"/>
      <c r="E686" s="74"/>
      <c r="H686" s="37"/>
      <c r="AC686" s="37"/>
      <c r="BZ686" s="37"/>
      <c r="CA686" s="37"/>
      <c r="CB686" s="37"/>
      <c r="CC686" s="37"/>
    </row>
    <row r="687">
      <c r="B687" s="72"/>
      <c r="D687" s="84"/>
      <c r="E687" s="74"/>
      <c r="H687" s="37"/>
      <c r="AC687" s="37"/>
      <c r="BZ687" s="37"/>
      <c r="CA687" s="37"/>
      <c r="CB687" s="37"/>
      <c r="CC687" s="37"/>
    </row>
    <row r="688">
      <c r="B688" s="72"/>
      <c r="D688" s="84"/>
      <c r="E688" s="74"/>
      <c r="H688" s="37"/>
      <c r="AC688" s="37"/>
      <c r="BZ688" s="37"/>
      <c r="CA688" s="37"/>
      <c r="CB688" s="37"/>
      <c r="CC688" s="37"/>
    </row>
    <row r="689">
      <c r="B689" s="72"/>
      <c r="D689" s="84"/>
      <c r="E689" s="74"/>
      <c r="H689" s="37"/>
      <c r="AC689" s="37"/>
      <c r="BZ689" s="37"/>
      <c r="CA689" s="37"/>
      <c r="CB689" s="37"/>
      <c r="CC689" s="37"/>
    </row>
    <row r="690">
      <c r="B690" s="72"/>
      <c r="D690" s="84"/>
      <c r="E690" s="74"/>
      <c r="H690" s="37"/>
      <c r="AC690" s="37"/>
      <c r="BZ690" s="37"/>
      <c r="CA690" s="37"/>
      <c r="CB690" s="37"/>
      <c r="CC690" s="37"/>
    </row>
    <row r="691">
      <c r="B691" s="72"/>
      <c r="D691" s="84"/>
      <c r="E691" s="74"/>
      <c r="H691" s="37"/>
      <c r="AC691" s="37"/>
      <c r="BZ691" s="37"/>
      <c r="CA691" s="37"/>
      <c r="CB691" s="37"/>
      <c r="CC691" s="37"/>
    </row>
    <row r="692">
      <c r="B692" s="72"/>
      <c r="D692" s="84"/>
      <c r="E692" s="74"/>
      <c r="H692" s="37"/>
      <c r="AC692" s="37"/>
      <c r="BZ692" s="37"/>
      <c r="CA692" s="37"/>
      <c r="CB692" s="37"/>
      <c r="CC692" s="37"/>
    </row>
    <row r="693">
      <c r="B693" s="72"/>
      <c r="D693" s="84"/>
      <c r="E693" s="74"/>
      <c r="H693" s="37"/>
      <c r="AC693" s="37"/>
      <c r="BZ693" s="37"/>
      <c r="CA693" s="37"/>
      <c r="CB693" s="37"/>
      <c r="CC693" s="37"/>
    </row>
    <row r="694">
      <c r="B694" s="72"/>
      <c r="D694" s="84"/>
      <c r="E694" s="74"/>
      <c r="H694" s="37"/>
      <c r="AC694" s="37"/>
      <c r="BZ694" s="37"/>
      <c r="CA694" s="37"/>
      <c r="CB694" s="37"/>
      <c r="CC694" s="37"/>
    </row>
    <row r="695">
      <c r="B695" s="72"/>
      <c r="D695" s="84"/>
      <c r="E695" s="74"/>
      <c r="H695" s="37"/>
      <c r="AC695" s="37"/>
      <c r="BZ695" s="37"/>
      <c r="CA695" s="37"/>
      <c r="CB695" s="37"/>
      <c r="CC695" s="37"/>
    </row>
    <row r="696">
      <c r="B696" s="72"/>
      <c r="D696" s="84"/>
      <c r="E696" s="74"/>
      <c r="H696" s="37"/>
      <c r="AC696" s="37"/>
      <c r="BZ696" s="37"/>
      <c r="CA696" s="37"/>
      <c r="CB696" s="37"/>
      <c r="CC696" s="37"/>
    </row>
    <row r="697">
      <c r="B697" s="72"/>
      <c r="D697" s="84"/>
      <c r="E697" s="74"/>
      <c r="H697" s="37"/>
      <c r="AC697" s="37"/>
      <c r="BZ697" s="37"/>
      <c r="CA697" s="37"/>
      <c r="CB697" s="37"/>
      <c r="CC697" s="37"/>
    </row>
    <row r="698">
      <c r="B698" s="72"/>
      <c r="D698" s="84"/>
      <c r="E698" s="74"/>
      <c r="H698" s="37"/>
      <c r="AC698" s="37"/>
      <c r="BZ698" s="37"/>
      <c r="CA698" s="37"/>
      <c r="CB698" s="37"/>
      <c r="CC698" s="37"/>
    </row>
    <row r="699">
      <c r="B699" s="72"/>
      <c r="D699" s="84"/>
      <c r="E699" s="74"/>
      <c r="H699" s="37"/>
      <c r="AC699" s="37"/>
      <c r="BZ699" s="37"/>
      <c r="CA699" s="37"/>
      <c r="CB699" s="37"/>
      <c r="CC699" s="37"/>
    </row>
    <row r="700">
      <c r="B700" s="72"/>
      <c r="D700" s="84"/>
      <c r="E700" s="74"/>
      <c r="H700" s="37"/>
      <c r="AC700" s="37"/>
      <c r="BZ700" s="37"/>
      <c r="CA700" s="37"/>
      <c r="CB700" s="37"/>
      <c r="CC700" s="37"/>
    </row>
    <row r="701">
      <c r="B701" s="72"/>
      <c r="D701" s="84"/>
      <c r="E701" s="74"/>
      <c r="H701" s="37"/>
      <c r="AC701" s="37"/>
      <c r="BZ701" s="37"/>
      <c r="CA701" s="37"/>
      <c r="CB701" s="37"/>
      <c r="CC701" s="37"/>
    </row>
    <row r="702">
      <c r="B702" s="72"/>
      <c r="D702" s="84"/>
      <c r="E702" s="74"/>
      <c r="H702" s="37"/>
      <c r="AC702" s="37"/>
      <c r="BZ702" s="37"/>
      <c r="CA702" s="37"/>
      <c r="CB702" s="37"/>
      <c r="CC702" s="37"/>
    </row>
    <row r="703">
      <c r="B703" s="72"/>
      <c r="D703" s="84"/>
      <c r="E703" s="74"/>
      <c r="H703" s="37"/>
      <c r="AC703" s="37"/>
      <c r="BZ703" s="37"/>
      <c r="CA703" s="37"/>
      <c r="CB703" s="37"/>
      <c r="CC703" s="37"/>
    </row>
    <row r="704">
      <c r="B704" s="72"/>
      <c r="D704" s="84"/>
      <c r="E704" s="74"/>
      <c r="H704" s="37"/>
      <c r="AC704" s="37"/>
      <c r="BZ704" s="37"/>
      <c r="CA704" s="37"/>
      <c r="CB704" s="37"/>
      <c r="CC704" s="37"/>
    </row>
    <row r="705">
      <c r="B705" s="72"/>
      <c r="D705" s="84"/>
      <c r="E705" s="74"/>
      <c r="H705" s="37"/>
      <c r="AC705" s="37"/>
      <c r="BZ705" s="37"/>
      <c r="CA705" s="37"/>
      <c r="CB705" s="37"/>
      <c r="CC705" s="37"/>
    </row>
    <row r="706">
      <c r="B706" s="72"/>
      <c r="D706" s="84"/>
      <c r="E706" s="74"/>
      <c r="H706" s="37"/>
      <c r="AC706" s="37"/>
      <c r="BZ706" s="37"/>
      <c r="CA706" s="37"/>
      <c r="CB706" s="37"/>
      <c r="CC706" s="37"/>
    </row>
    <row r="707">
      <c r="B707" s="72"/>
      <c r="D707" s="84"/>
      <c r="E707" s="74"/>
      <c r="H707" s="37"/>
      <c r="AC707" s="37"/>
      <c r="BZ707" s="37"/>
      <c r="CA707" s="37"/>
      <c r="CB707" s="37"/>
      <c r="CC707" s="37"/>
    </row>
    <row r="708">
      <c r="B708" s="72"/>
      <c r="D708" s="84"/>
      <c r="E708" s="74"/>
      <c r="H708" s="37"/>
      <c r="AC708" s="37"/>
      <c r="BZ708" s="37"/>
      <c r="CA708" s="37"/>
      <c r="CB708" s="37"/>
      <c r="CC708" s="37"/>
    </row>
    <row r="709">
      <c r="B709" s="72"/>
      <c r="D709" s="84"/>
      <c r="E709" s="74"/>
      <c r="H709" s="37"/>
      <c r="AC709" s="37"/>
      <c r="BZ709" s="37"/>
      <c r="CA709" s="37"/>
      <c r="CB709" s="37"/>
      <c r="CC709" s="37"/>
    </row>
    <row r="710">
      <c r="B710" s="72"/>
      <c r="D710" s="84"/>
      <c r="E710" s="74"/>
      <c r="H710" s="37"/>
      <c r="AC710" s="37"/>
      <c r="BZ710" s="37"/>
      <c r="CA710" s="37"/>
      <c r="CB710" s="37"/>
      <c r="CC710" s="37"/>
    </row>
    <row r="711">
      <c r="B711" s="72"/>
      <c r="D711" s="84"/>
      <c r="E711" s="74"/>
      <c r="H711" s="37"/>
      <c r="AC711" s="37"/>
      <c r="BZ711" s="37"/>
      <c r="CA711" s="37"/>
      <c r="CB711" s="37"/>
      <c r="CC711" s="37"/>
    </row>
    <row r="712">
      <c r="B712" s="72"/>
      <c r="D712" s="84"/>
      <c r="E712" s="74"/>
      <c r="H712" s="37"/>
      <c r="AC712" s="37"/>
      <c r="BZ712" s="37"/>
      <c r="CA712" s="37"/>
      <c r="CB712" s="37"/>
      <c r="CC712" s="37"/>
    </row>
    <row r="713">
      <c r="B713" s="72"/>
      <c r="D713" s="84"/>
      <c r="E713" s="74"/>
      <c r="H713" s="37"/>
      <c r="AC713" s="37"/>
      <c r="BZ713" s="37"/>
      <c r="CA713" s="37"/>
      <c r="CB713" s="37"/>
      <c r="CC713" s="37"/>
    </row>
    <row r="714">
      <c r="B714" s="72"/>
      <c r="D714" s="84"/>
      <c r="E714" s="74"/>
      <c r="H714" s="37"/>
      <c r="AC714" s="37"/>
      <c r="BZ714" s="37"/>
      <c r="CA714" s="37"/>
      <c r="CB714" s="37"/>
      <c r="CC714" s="37"/>
    </row>
    <row r="715">
      <c r="B715" s="72"/>
      <c r="D715" s="84"/>
      <c r="E715" s="74"/>
      <c r="H715" s="37"/>
      <c r="AC715" s="37"/>
      <c r="BZ715" s="37"/>
      <c r="CA715" s="37"/>
      <c r="CB715" s="37"/>
      <c r="CC715" s="37"/>
    </row>
    <row r="716">
      <c r="B716" s="72"/>
      <c r="D716" s="84"/>
      <c r="E716" s="74"/>
      <c r="H716" s="37"/>
      <c r="AC716" s="37"/>
      <c r="BZ716" s="37"/>
      <c r="CA716" s="37"/>
      <c r="CB716" s="37"/>
      <c r="CC716" s="37"/>
    </row>
    <row r="717">
      <c r="B717" s="72"/>
      <c r="D717" s="84"/>
      <c r="E717" s="74"/>
      <c r="H717" s="37"/>
      <c r="AC717" s="37"/>
      <c r="BZ717" s="37"/>
      <c r="CA717" s="37"/>
      <c r="CB717" s="37"/>
      <c r="CC717" s="37"/>
    </row>
    <row r="718">
      <c r="B718" s="72"/>
      <c r="D718" s="84"/>
      <c r="E718" s="74"/>
      <c r="H718" s="37"/>
      <c r="AC718" s="37"/>
      <c r="BZ718" s="37"/>
      <c r="CA718" s="37"/>
      <c r="CB718" s="37"/>
      <c r="CC718" s="37"/>
    </row>
    <row r="719">
      <c r="B719" s="72"/>
      <c r="D719" s="84"/>
      <c r="E719" s="74"/>
      <c r="H719" s="37"/>
      <c r="AC719" s="37"/>
      <c r="BZ719" s="37"/>
      <c r="CA719" s="37"/>
      <c r="CB719" s="37"/>
      <c r="CC719" s="37"/>
    </row>
    <row r="720">
      <c r="B720" s="72"/>
      <c r="D720" s="84"/>
      <c r="E720" s="74"/>
      <c r="H720" s="37"/>
      <c r="AC720" s="37"/>
      <c r="BZ720" s="37"/>
      <c r="CA720" s="37"/>
      <c r="CB720" s="37"/>
      <c r="CC720" s="37"/>
    </row>
    <row r="721">
      <c r="B721" s="72"/>
      <c r="D721" s="84"/>
      <c r="E721" s="74"/>
      <c r="H721" s="37"/>
      <c r="AC721" s="37"/>
      <c r="BZ721" s="37"/>
      <c r="CA721" s="37"/>
      <c r="CB721" s="37"/>
      <c r="CC721" s="37"/>
    </row>
    <row r="722">
      <c r="B722" s="72"/>
      <c r="D722" s="84"/>
      <c r="E722" s="74"/>
      <c r="H722" s="37"/>
      <c r="AC722" s="37"/>
      <c r="BZ722" s="37"/>
      <c r="CA722" s="37"/>
      <c r="CB722" s="37"/>
      <c r="CC722" s="37"/>
    </row>
    <row r="723">
      <c r="B723" s="72"/>
      <c r="D723" s="84"/>
      <c r="E723" s="74"/>
      <c r="H723" s="37"/>
      <c r="AC723" s="37"/>
      <c r="BZ723" s="37"/>
      <c r="CA723" s="37"/>
      <c r="CB723" s="37"/>
      <c r="CC723" s="37"/>
    </row>
    <row r="724">
      <c r="B724" s="72"/>
      <c r="D724" s="84"/>
      <c r="E724" s="74"/>
      <c r="H724" s="37"/>
      <c r="AC724" s="37"/>
      <c r="BZ724" s="37"/>
      <c r="CA724" s="37"/>
      <c r="CB724" s="37"/>
      <c r="CC724" s="37"/>
    </row>
    <row r="725">
      <c r="B725" s="72"/>
      <c r="D725" s="84"/>
      <c r="E725" s="74"/>
      <c r="H725" s="37"/>
      <c r="AC725" s="37"/>
      <c r="BZ725" s="37"/>
      <c r="CA725" s="37"/>
      <c r="CB725" s="37"/>
      <c r="CC725" s="37"/>
    </row>
    <row r="726">
      <c r="B726" s="72"/>
      <c r="D726" s="84"/>
      <c r="E726" s="74"/>
      <c r="H726" s="37"/>
      <c r="AC726" s="37"/>
      <c r="BZ726" s="37"/>
      <c r="CA726" s="37"/>
      <c r="CB726" s="37"/>
      <c r="CC726" s="37"/>
    </row>
    <row r="727">
      <c r="B727" s="72"/>
      <c r="D727" s="84"/>
      <c r="E727" s="74"/>
      <c r="H727" s="37"/>
      <c r="AC727" s="37"/>
      <c r="BZ727" s="37"/>
      <c r="CA727" s="37"/>
      <c r="CB727" s="37"/>
      <c r="CC727" s="37"/>
    </row>
    <row r="728">
      <c r="B728" s="72"/>
      <c r="D728" s="84"/>
      <c r="E728" s="74"/>
      <c r="H728" s="37"/>
      <c r="AC728" s="37"/>
      <c r="BZ728" s="37"/>
      <c r="CA728" s="37"/>
      <c r="CB728" s="37"/>
      <c r="CC728" s="37"/>
    </row>
    <row r="729">
      <c r="B729" s="72"/>
      <c r="D729" s="84"/>
      <c r="E729" s="74"/>
      <c r="H729" s="37"/>
      <c r="AC729" s="37"/>
      <c r="BZ729" s="37"/>
      <c r="CA729" s="37"/>
      <c r="CB729" s="37"/>
      <c r="CC729" s="37"/>
    </row>
    <row r="730">
      <c r="B730" s="72"/>
      <c r="D730" s="84"/>
      <c r="E730" s="74"/>
      <c r="H730" s="37"/>
      <c r="AC730" s="37"/>
      <c r="BZ730" s="37"/>
      <c r="CA730" s="37"/>
      <c r="CB730" s="37"/>
      <c r="CC730" s="37"/>
    </row>
    <row r="731">
      <c r="B731" s="72"/>
      <c r="D731" s="84"/>
      <c r="E731" s="74"/>
      <c r="H731" s="37"/>
      <c r="AC731" s="37"/>
      <c r="BZ731" s="37"/>
      <c r="CA731" s="37"/>
      <c r="CB731" s="37"/>
      <c r="CC731" s="37"/>
    </row>
    <row r="732">
      <c r="B732" s="72"/>
      <c r="D732" s="84"/>
      <c r="E732" s="74"/>
      <c r="H732" s="37"/>
      <c r="AC732" s="37"/>
      <c r="BZ732" s="37"/>
      <c r="CA732" s="37"/>
      <c r="CB732" s="37"/>
      <c r="CC732" s="37"/>
    </row>
    <row r="733">
      <c r="B733" s="72"/>
      <c r="D733" s="84"/>
      <c r="E733" s="74"/>
      <c r="H733" s="37"/>
      <c r="AC733" s="37"/>
      <c r="BZ733" s="37"/>
      <c r="CA733" s="37"/>
      <c r="CB733" s="37"/>
      <c r="CC733" s="37"/>
    </row>
    <row r="734">
      <c r="B734" s="72"/>
      <c r="D734" s="84"/>
      <c r="E734" s="74"/>
      <c r="H734" s="37"/>
      <c r="AC734" s="37"/>
      <c r="BZ734" s="37"/>
      <c r="CA734" s="37"/>
      <c r="CB734" s="37"/>
      <c r="CC734" s="37"/>
    </row>
    <row r="735">
      <c r="B735" s="72"/>
      <c r="D735" s="84"/>
      <c r="E735" s="74"/>
      <c r="H735" s="37"/>
      <c r="AC735" s="37"/>
      <c r="BZ735" s="37"/>
      <c r="CA735" s="37"/>
      <c r="CB735" s="37"/>
      <c r="CC735" s="37"/>
    </row>
    <row r="736">
      <c r="B736" s="72"/>
      <c r="D736" s="84"/>
      <c r="E736" s="74"/>
      <c r="H736" s="37"/>
      <c r="AC736" s="37"/>
      <c r="BZ736" s="37"/>
      <c r="CA736" s="37"/>
      <c r="CB736" s="37"/>
      <c r="CC736" s="37"/>
    </row>
    <row r="737">
      <c r="B737" s="72"/>
      <c r="D737" s="84"/>
      <c r="E737" s="74"/>
      <c r="H737" s="37"/>
      <c r="AC737" s="37"/>
      <c r="BZ737" s="37"/>
      <c r="CA737" s="37"/>
      <c r="CB737" s="37"/>
      <c r="CC737" s="37"/>
    </row>
    <row r="738">
      <c r="B738" s="72"/>
      <c r="D738" s="84"/>
      <c r="E738" s="74"/>
      <c r="H738" s="37"/>
      <c r="AC738" s="37"/>
      <c r="BZ738" s="37"/>
      <c r="CA738" s="37"/>
      <c r="CB738" s="37"/>
      <c r="CC738" s="37"/>
    </row>
    <row r="739">
      <c r="B739" s="72"/>
      <c r="D739" s="84"/>
      <c r="E739" s="74"/>
      <c r="H739" s="37"/>
      <c r="AC739" s="37"/>
      <c r="BZ739" s="37"/>
      <c r="CA739" s="37"/>
      <c r="CB739" s="37"/>
      <c r="CC739" s="37"/>
    </row>
    <row r="740">
      <c r="B740" s="72"/>
      <c r="D740" s="84"/>
      <c r="E740" s="74"/>
      <c r="H740" s="37"/>
      <c r="AC740" s="37"/>
      <c r="BZ740" s="37"/>
      <c r="CA740" s="37"/>
      <c r="CB740" s="37"/>
      <c r="CC740" s="37"/>
    </row>
    <row r="741">
      <c r="B741" s="72"/>
      <c r="D741" s="84"/>
      <c r="E741" s="74"/>
      <c r="H741" s="37"/>
      <c r="AC741" s="37"/>
      <c r="BZ741" s="37"/>
      <c r="CA741" s="37"/>
      <c r="CB741" s="37"/>
      <c r="CC741" s="37"/>
    </row>
    <row r="742">
      <c r="B742" s="72"/>
      <c r="D742" s="84"/>
      <c r="E742" s="74"/>
      <c r="H742" s="37"/>
      <c r="AC742" s="37"/>
      <c r="BZ742" s="37"/>
      <c r="CA742" s="37"/>
      <c r="CB742" s="37"/>
      <c r="CC742" s="37"/>
    </row>
    <row r="743">
      <c r="B743" s="72"/>
      <c r="D743" s="84"/>
      <c r="E743" s="74"/>
      <c r="H743" s="37"/>
      <c r="AC743" s="37"/>
      <c r="BZ743" s="37"/>
      <c r="CA743" s="37"/>
      <c r="CB743" s="37"/>
      <c r="CC743" s="37"/>
    </row>
    <row r="744">
      <c r="B744" s="72"/>
      <c r="D744" s="84"/>
      <c r="E744" s="74"/>
      <c r="H744" s="37"/>
      <c r="AC744" s="37"/>
      <c r="BZ744" s="37"/>
      <c r="CA744" s="37"/>
      <c r="CB744" s="37"/>
      <c r="CC744" s="37"/>
    </row>
    <row r="745">
      <c r="B745" s="72"/>
      <c r="D745" s="84"/>
      <c r="E745" s="74"/>
      <c r="H745" s="37"/>
      <c r="AC745" s="37"/>
      <c r="BZ745" s="37"/>
      <c r="CA745" s="37"/>
      <c r="CB745" s="37"/>
      <c r="CC745" s="37"/>
    </row>
    <row r="746">
      <c r="B746" s="72"/>
      <c r="D746" s="84"/>
      <c r="E746" s="74"/>
      <c r="H746" s="37"/>
      <c r="AC746" s="37"/>
      <c r="BZ746" s="37"/>
      <c r="CA746" s="37"/>
      <c r="CB746" s="37"/>
      <c r="CC746" s="37"/>
    </row>
    <row r="747">
      <c r="B747" s="72"/>
      <c r="D747" s="84"/>
      <c r="E747" s="74"/>
      <c r="H747" s="37"/>
      <c r="AC747" s="37"/>
      <c r="BZ747" s="37"/>
      <c r="CA747" s="37"/>
      <c r="CB747" s="37"/>
      <c r="CC747" s="37"/>
    </row>
    <row r="748">
      <c r="B748" s="72"/>
      <c r="D748" s="84"/>
      <c r="E748" s="74"/>
      <c r="H748" s="37"/>
      <c r="AC748" s="37"/>
      <c r="BZ748" s="37"/>
      <c r="CA748" s="37"/>
      <c r="CB748" s="37"/>
      <c r="CC748" s="37"/>
    </row>
    <row r="749">
      <c r="B749" s="72"/>
      <c r="D749" s="84"/>
      <c r="E749" s="74"/>
      <c r="H749" s="37"/>
      <c r="AC749" s="37"/>
      <c r="BZ749" s="37"/>
      <c r="CA749" s="37"/>
      <c r="CB749" s="37"/>
      <c r="CC749" s="37"/>
    </row>
    <row r="750">
      <c r="B750" s="72"/>
      <c r="D750" s="84"/>
      <c r="E750" s="74"/>
      <c r="H750" s="37"/>
      <c r="AC750" s="37"/>
      <c r="BZ750" s="37"/>
      <c r="CA750" s="37"/>
      <c r="CB750" s="37"/>
      <c r="CC750" s="37"/>
    </row>
    <row r="751">
      <c r="B751" s="72"/>
      <c r="D751" s="84"/>
      <c r="E751" s="74"/>
      <c r="H751" s="37"/>
      <c r="AC751" s="37"/>
      <c r="BZ751" s="37"/>
      <c r="CA751" s="37"/>
      <c r="CB751" s="37"/>
      <c r="CC751" s="37"/>
    </row>
    <row r="752">
      <c r="B752" s="72"/>
      <c r="D752" s="84"/>
      <c r="E752" s="74"/>
      <c r="H752" s="37"/>
      <c r="AC752" s="37"/>
      <c r="BZ752" s="37"/>
      <c r="CA752" s="37"/>
      <c r="CB752" s="37"/>
      <c r="CC752" s="37"/>
    </row>
    <row r="753">
      <c r="B753" s="72"/>
      <c r="D753" s="84"/>
      <c r="E753" s="74"/>
      <c r="H753" s="37"/>
      <c r="AC753" s="37"/>
      <c r="BZ753" s="37"/>
      <c r="CA753" s="37"/>
      <c r="CB753" s="37"/>
      <c r="CC753" s="37"/>
    </row>
    <row r="754">
      <c r="B754" s="72"/>
      <c r="D754" s="84"/>
      <c r="E754" s="74"/>
      <c r="H754" s="37"/>
      <c r="AC754" s="37"/>
      <c r="BZ754" s="37"/>
      <c r="CA754" s="37"/>
      <c r="CB754" s="37"/>
      <c r="CC754" s="37"/>
    </row>
    <row r="755">
      <c r="B755" s="72"/>
      <c r="D755" s="84"/>
      <c r="E755" s="74"/>
      <c r="H755" s="37"/>
      <c r="AC755" s="37"/>
      <c r="BZ755" s="37"/>
      <c r="CA755" s="37"/>
      <c r="CB755" s="37"/>
      <c r="CC755" s="37"/>
    </row>
    <row r="756">
      <c r="B756" s="72"/>
      <c r="D756" s="84"/>
      <c r="E756" s="74"/>
      <c r="H756" s="37"/>
      <c r="AC756" s="37"/>
      <c r="BZ756" s="37"/>
      <c r="CA756" s="37"/>
      <c r="CB756" s="37"/>
      <c r="CC756" s="37"/>
    </row>
    <row r="757">
      <c r="B757" s="72"/>
      <c r="D757" s="84"/>
      <c r="E757" s="74"/>
      <c r="H757" s="37"/>
      <c r="AC757" s="37"/>
      <c r="BZ757" s="37"/>
      <c r="CA757" s="37"/>
      <c r="CB757" s="37"/>
      <c r="CC757" s="37"/>
    </row>
    <row r="758">
      <c r="B758" s="72"/>
      <c r="D758" s="84"/>
      <c r="E758" s="74"/>
      <c r="H758" s="37"/>
      <c r="AC758" s="37"/>
      <c r="BZ758" s="37"/>
      <c r="CA758" s="37"/>
      <c r="CB758" s="37"/>
      <c r="CC758" s="37"/>
    </row>
    <row r="759">
      <c r="B759" s="72"/>
      <c r="D759" s="84"/>
      <c r="E759" s="74"/>
      <c r="H759" s="37"/>
      <c r="AC759" s="37"/>
      <c r="BZ759" s="37"/>
      <c r="CA759" s="37"/>
      <c r="CB759" s="37"/>
      <c r="CC759" s="37"/>
    </row>
    <row r="760">
      <c r="B760" s="72"/>
      <c r="D760" s="84"/>
      <c r="E760" s="74"/>
      <c r="H760" s="37"/>
      <c r="AC760" s="37"/>
      <c r="BZ760" s="37"/>
      <c r="CA760" s="37"/>
      <c r="CB760" s="37"/>
      <c r="CC760" s="37"/>
    </row>
    <row r="761">
      <c r="B761" s="72"/>
      <c r="D761" s="84"/>
      <c r="E761" s="74"/>
      <c r="H761" s="37"/>
      <c r="AC761" s="37"/>
      <c r="BZ761" s="37"/>
      <c r="CA761" s="37"/>
      <c r="CB761" s="37"/>
      <c r="CC761" s="37"/>
    </row>
    <row r="762">
      <c r="B762" s="72"/>
      <c r="D762" s="84"/>
      <c r="E762" s="74"/>
      <c r="H762" s="37"/>
      <c r="AC762" s="37"/>
      <c r="BZ762" s="37"/>
      <c r="CA762" s="37"/>
      <c r="CB762" s="37"/>
      <c r="CC762" s="37"/>
    </row>
    <row r="763">
      <c r="B763" s="72"/>
      <c r="D763" s="84"/>
      <c r="E763" s="74"/>
      <c r="H763" s="37"/>
      <c r="AC763" s="37"/>
      <c r="BZ763" s="37"/>
      <c r="CA763" s="37"/>
      <c r="CB763" s="37"/>
      <c r="CC763" s="37"/>
    </row>
    <row r="764">
      <c r="B764" s="72"/>
      <c r="D764" s="84"/>
      <c r="E764" s="74"/>
      <c r="H764" s="37"/>
      <c r="AC764" s="37"/>
      <c r="BZ764" s="37"/>
      <c r="CA764" s="37"/>
      <c r="CB764" s="37"/>
      <c r="CC764" s="37"/>
    </row>
    <row r="765">
      <c r="B765" s="72"/>
      <c r="D765" s="84"/>
      <c r="E765" s="74"/>
      <c r="H765" s="37"/>
      <c r="AC765" s="37"/>
      <c r="BZ765" s="37"/>
      <c r="CA765" s="37"/>
      <c r="CB765" s="37"/>
      <c r="CC765" s="37"/>
    </row>
    <row r="766">
      <c r="B766" s="72"/>
      <c r="D766" s="84"/>
      <c r="E766" s="74"/>
      <c r="H766" s="37"/>
      <c r="AC766" s="37"/>
      <c r="BZ766" s="37"/>
      <c r="CA766" s="37"/>
      <c r="CB766" s="37"/>
      <c r="CC766" s="37"/>
    </row>
    <row r="767">
      <c r="B767" s="72"/>
      <c r="D767" s="84"/>
      <c r="E767" s="74"/>
      <c r="H767" s="37"/>
      <c r="AC767" s="37"/>
      <c r="BZ767" s="37"/>
      <c r="CA767" s="37"/>
      <c r="CB767" s="37"/>
      <c r="CC767" s="37"/>
    </row>
    <row r="768">
      <c r="B768" s="72"/>
      <c r="D768" s="84"/>
      <c r="E768" s="74"/>
      <c r="H768" s="37"/>
      <c r="AC768" s="37"/>
      <c r="BZ768" s="37"/>
      <c r="CA768" s="37"/>
      <c r="CB768" s="37"/>
      <c r="CC768" s="37"/>
    </row>
    <row r="769">
      <c r="B769" s="72"/>
      <c r="D769" s="84"/>
      <c r="E769" s="74"/>
      <c r="H769" s="37"/>
      <c r="AC769" s="37"/>
      <c r="BZ769" s="37"/>
      <c r="CA769" s="37"/>
      <c r="CB769" s="37"/>
      <c r="CC769" s="37"/>
    </row>
    <row r="770">
      <c r="B770" s="72"/>
      <c r="D770" s="84"/>
      <c r="E770" s="74"/>
      <c r="H770" s="37"/>
      <c r="AC770" s="37"/>
      <c r="BZ770" s="37"/>
      <c r="CA770" s="37"/>
      <c r="CB770" s="37"/>
      <c r="CC770" s="37"/>
    </row>
    <row r="771">
      <c r="B771" s="72"/>
      <c r="D771" s="84"/>
      <c r="E771" s="74"/>
      <c r="H771" s="37"/>
      <c r="AC771" s="37"/>
      <c r="BZ771" s="37"/>
      <c r="CA771" s="37"/>
      <c r="CB771" s="37"/>
      <c r="CC771" s="37"/>
    </row>
    <row r="772">
      <c r="B772" s="72"/>
      <c r="D772" s="84"/>
      <c r="E772" s="74"/>
      <c r="H772" s="37"/>
      <c r="AC772" s="37"/>
      <c r="BZ772" s="37"/>
      <c r="CA772" s="37"/>
      <c r="CB772" s="37"/>
      <c r="CC772" s="37"/>
    </row>
    <row r="773">
      <c r="B773" s="72"/>
      <c r="D773" s="84"/>
      <c r="E773" s="74"/>
      <c r="H773" s="37"/>
      <c r="AC773" s="37"/>
      <c r="BZ773" s="37"/>
      <c r="CA773" s="37"/>
      <c r="CB773" s="37"/>
      <c r="CC773" s="37"/>
    </row>
    <row r="774">
      <c r="B774" s="72"/>
      <c r="D774" s="84"/>
      <c r="E774" s="74"/>
      <c r="H774" s="37"/>
      <c r="AC774" s="37"/>
      <c r="BZ774" s="37"/>
      <c r="CA774" s="37"/>
      <c r="CB774" s="37"/>
      <c r="CC774" s="37"/>
    </row>
    <row r="775">
      <c r="B775" s="72"/>
      <c r="D775" s="84"/>
      <c r="E775" s="74"/>
      <c r="H775" s="37"/>
      <c r="AC775" s="37"/>
      <c r="BZ775" s="37"/>
      <c r="CA775" s="37"/>
      <c r="CB775" s="37"/>
      <c r="CC775" s="37"/>
    </row>
    <row r="776">
      <c r="B776" s="72"/>
      <c r="D776" s="84"/>
      <c r="E776" s="74"/>
      <c r="H776" s="37"/>
      <c r="AC776" s="37"/>
      <c r="BZ776" s="37"/>
      <c r="CA776" s="37"/>
      <c r="CB776" s="37"/>
      <c r="CC776" s="37"/>
    </row>
    <row r="777">
      <c r="B777" s="72"/>
      <c r="D777" s="84"/>
      <c r="E777" s="74"/>
      <c r="H777" s="37"/>
      <c r="AC777" s="37"/>
      <c r="BZ777" s="37"/>
      <c r="CA777" s="37"/>
      <c r="CB777" s="37"/>
      <c r="CC777" s="37"/>
    </row>
    <row r="778">
      <c r="B778" s="72"/>
      <c r="D778" s="84"/>
      <c r="E778" s="74"/>
      <c r="H778" s="37"/>
      <c r="AC778" s="37"/>
      <c r="BZ778" s="37"/>
      <c r="CA778" s="37"/>
      <c r="CB778" s="37"/>
      <c r="CC778" s="37"/>
    </row>
    <row r="779">
      <c r="B779" s="72"/>
      <c r="D779" s="84"/>
      <c r="E779" s="74"/>
      <c r="H779" s="37"/>
      <c r="AC779" s="37"/>
      <c r="BZ779" s="37"/>
      <c r="CA779" s="37"/>
      <c r="CB779" s="37"/>
      <c r="CC779" s="37"/>
    </row>
    <row r="780">
      <c r="B780" s="72"/>
      <c r="D780" s="84"/>
      <c r="E780" s="74"/>
      <c r="H780" s="37"/>
      <c r="AC780" s="37"/>
      <c r="BZ780" s="37"/>
      <c r="CA780" s="37"/>
      <c r="CB780" s="37"/>
      <c r="CC780" s="37"/>
    </row>
    <row r="781">
      <c r="B781" s="72"/>
      <c r="D781" s="84"/>
      <c r="E781" s="74"/>
      <c r="H781" s="37"/>
      <c r="AC781" s="37"/>
      <c r="BZ781" s="37"/>
      <c r="CA781" s="37"/>
      <c r="CB781" s="37"/>
      <c r="CC781" s="37"/>
    </row>
    <row r="782">
      <c r="B782" s="72"/>
      <c r="D782" s="84"/>
      <c r="E782" s="74"/>
      <c r="H782" s="37"/>
      <c r="AC782" s="37"/>
      <c r="BZ782" s="37"/>
      <c r="CA782" s="37"/>
      <c r="CB782" s="37"/>
      <c r="CC782" s="37"/>
    </row>
    <row r="783">
      <c r="B783" s="72"/>
      <c r="D783" s="84"/>
      <c r="E783" s="74"/>
      <c r="H783" s="37"/>
      <c r="AC783" s="37"/>
      <c r="BZ783" s="37"/>
      <c r="CA783" s="37"/>
      <c r="CB783" s="37"/>
      <c r="CC783" s="37"/>
    </row>
    <row r="784">
      <c r="B784" s="72"/>
      <c r="D784" s="84"/>
      <c r="E784" s="74"/>
      <c r="H784" s="37"/>
      <c r="AC784" s="37"/>
      <c r="BZ784" s="37"/>
      <c r="CA784" s="37"/>
      <c r="CB784" s="37"/>
      <c r="CC784" s="37"/>
    </row>
    <row r="785">
      <c r="B785" s="72"/>
      <c r="D785" s="84"/>
      <c r="E785" s="74"/>
      <c r="H785" s="37"/>
      <c r="AC785" s="37"/>
      <c r="BZ785" s="37"/>
      <c r="CA785" s="37"/>
      <c r="CB785" s="37"/>
      <c r="CC785" s="37"/>
    </row>
    <row r="786">
      <c r="B786" s="72"/>
      <c r="D786" s="84"/>
      <c r="E786" s="74"/>
      <c r="H786" s="37"/>
      <c r="AC786" s="37"/>
      <c r="BZ786" s="37"/>
      <c r="CA786" s="37"/>
      <c r="CB786" s="37"/>
      <c r="CC786" s="37"/>
    </row>
    <row r="787">
      <c r="B787" s="72"/>
      <c r="D787" s="84"/>
      <c r="E787" s="74"/>
      <c r="H787" s="37"/>
      <c r="AC787" s="37"/>
      <c r="BZ787" s="37"/>
      <c r="CA787" s="37"/>
      <c r="CB787" s="37"/>
      <c r="CC787" s="37"/>
    </row>
    <row r="788">
      <c r="B788" s="72"/>
      <c r="D788" s="84"/>
      <c r="E788" s="74"/>
      <c r="H788" s="37"/>
      <c r="AC788" s="37"/>
      <c r="BZ788" s="37"/>
      <c r="CA788" s="37"/>
      <c r="CB788" s="37"/>
      <c r="CC788" s="37"/>
    </row>
    <row r="789">
      <c r="B789" s="72"/>
      <c r="D789" s="84"/>
      <c r="E789" s="74"/>
      <c r="H789" s="37"/>
      <c r="AC789" s="37"/>
      <c r="BZ789" s="37"/>
      <c r="CA789" s="37"/>
      <c r="CB789" s="37"/>
      <c r="CC789" s="37"/>
    </row>
    <row r="790">
      <c r="B790" s="72"/>
      <c r="D790" s="84"/>
      <c r="E790" s="74"/>
      <c r="H790" s="37"/>
      <c r="AC790" s="37"/>
      <c r="BZ790" s="37"/>
      <c r="CA790" s="37"/>
      <c r="CB790" s="37"/>
      <c r="CC790" s="37"/>
    </row>
    <row r="791">
      <c r="B791" s="72"/>
      <c r="D791" s="84"/>
      <c r="E791" s="74"/>
      <c r="H791" s="37"/>
      <c r="AC791" s="37"/>
      <c r="BZ791" s="37"/>
      <c r="CA791" s="37"/>
      <c r="CB791" s="37"/>
      <c r="CC791" s="37"/>
    </row>
    <row r="792">
      <c r="B792" s="72"/>
      <c r="D792" s="84"/>
      <c r="E792" s="74"/>
      <c r="H792" s="37"/>
      <c r="AC792" s="37"/>
      <c r="BZ792" s="37"/>
      <c r="CA792" s="37"/>
      <c r="CB792" s="37"/>
      <c r="CC792" s="37"/>
    </row>
    <row r="793">
      <c r="B793" s="72"/>
      <c r="D793" s="84"/>
      <c r="E793" s="74"/>
      <c r="H793" s="37"/>
      <c r="AC793" s="37"/>
      <c r="BZ793" s="37"/>
      <c r="CA793" s="37"/>
      <c r="CB793" s="37"/>
      <c r="CC793" s="37"/>
    </row>
    <row r="794">
      <c r="B794" s="72"/>
      <c r="D794" s="84"/>
      <c r="E794" s="74"/>
      <c r="H794" s="37"/>
      <c r="AC794" s="37"/>
      <c r="BZ794" s="37"/>
      <c r="CA794" s="37"/>
      <c r="CB794" s="37"/>
      <c r="CC794" s="37"/>
    </row>
    <row r="795">
      <c r="B795" s="72"/>
      <c r="D795" s="84"/>
      <c r="E795" s="74"/>
      <c r="H795" s="37"/>
      <c r="AC795" s="37"/>
      <c r="BZ795" s="37"/>
      <c r="CA795" s="37"/>
      <c r="CB795" s="37"/>
      <c r="CC795" s="37"/>
    </row>
    <row r="796">
      <c r="B796" s="72"/>
      <c r="D796" s="84"/>
      <c r="E796" s="74"/>
      <c r="H796" s="37"/>
      <c r="AC796" s="37"/>
      <c r="BZ796" s="37"/>
      <c r="CA796" s="37"/>
      <c r="CB796" s="37"/>
      <c r="CC796" s="37"/>
    </row>
    <row r="797">
      <c r="B797" s="72"/>
      <c r="D797" s="84"/>
      <c r="E797" s="74"/>
      <c r="H797" s="37"/>
      <c r="AC797" s="37"/>
      <c r="BZ797" s="37"/>
      <c r="CA797" s="37"/>
      <c r="CB797" s="37"/>
      <c r="CC797" s="37"/>
    </row>
    <row r="798">
      <c r="B798" s="72"/>
      <c r="D798" s="84"/>
      <c r="E798" s="74"/>
      <c r="H798" s="37"/>
      <c r="AC798" s="37"/>
      <c r="BZ798" s="37"/>
      <c r="CA798" s="37"/>
      <c r="CB798" s="37"/>
      <c r="CC798" s="37"/>
    </row>
    <row r="799">
      <c r="B799" s="72"/>
      <c r="D799" s="84"/>
      <c r="E799" s="74"/>
      <c r="H799" s="37"/>
      <c r="AC799" s="37"/>
      <c r="BZ799" s="37"/>
      <c r="CA799" s="37"/>
      <c r="CB799" s="37"/>
      <c r="CC799" s="37"/>
    </row>
    <row r="800">
      <c r="B800" s="72"/>
      <c r="D800" s="84"/>
      <c r="E800" s="74"/>
      <c r="H800" s="37"/>
      <c r="AC800" s="37"/>
      <c r="BZ800" s="37"/>
      <c r="CA800" s="37"/>
      <c r="CB800" s="37"/>
      <c r="CC800" s="37"/>
    </row>
    <row r="801">
      <c r="B801" s="72"/>
      <c r="D801" s="84"/>
      <c r="E801" s="74"/>
      <c r="H801" s="37"/>
      <c r="AC801" s="37"/>
      <c r="BZ801" s="37"/>
      <c r="CA801" s="37"/>
      <c r="CB801" s="37"/>
      <c r="CC801" s="37"/>
    </row>
    <row r="802">
      <c r="B802" s="72"/>
      <c r="D802" s="84"/>
      <c r="E802" s="74"/>
      <c r="H802" s="37"/>
      <c r="AC802" s="37"/>
      <c r="BZ802" s="37"/>
      <c r="CA802" s="37"/>
      <c r="CB802" s="37"/>
      <c r="CC802" s="37"/>
    </row>
    <row r="803">
      <c r="B803" s="72"/>
      <c r="D803" s="84"/>
      <c r="E803" s="74"/>
      <c r="H803" s="37"/>
      <c r="AC803" s="37"/>
      <c r="BZ803" s="37"/>
      <c r="CA803" s="37"/>
      <c r="CB803" s="37"/>
      <c r="CC803" s="37"/>
    </row>
    <row r="804">
      <c r="B804" s="72"/>
      <c r="D804" s="84"/>
      <c r="E804" s="74"/>
      <c r="H804" s="37"/>
      <c r="AC804" s="37"/>
      <c r="BZ804" s="37"/>
      <c r="CA804" s="37"/>
      <c r="CB804" s="37"/>
      <c r="CC804" s="37"/>
    </row>
    <row r="805">
      <c r="B805" s="72"/>
      <c r="D805" s="84"/>
      <c r="E805" s="74"/>
      <c r="H805" s="37"/>
      <c r="AC805" s="37"/>
      <c r="BZ805" s="37"/>
      <c r="CA805" s="37"/>
      <c r="CB805" s="37"/>
      <c r="CC805" s="37"/>
    </row>
    <row r="806">
      <c r="B806" s="72"/>
      <c r="D806" s="84"/>
      <c r="E806" s="74"/>
      <c r="H806" s="37"/>
      <c r="AC806" s="37"/>
      <c r="BZ806" s="37"/>
      <c r="CA806" s="37"/>
      <c r="CB806" s="37"/>
      <c r="CC806" s="37"/>
    </row>
    <row r="807">
      <c r="B807" s="72"/>
      <c r="D807" s="84"/>
      <c r="E807" s="74"/>
      <c r="H807" s="37"/>
      <c r="AC807" s="37"/>
      <c r="BZ807" s="37"/>
      <c r="CA807" s="37"/>
      <c r="CB807" s="37"/>
      <c r="CC807" s="37"/>
    </row>
    <row r="808">
      <c r="B808" s="72"/>
      <c r="D808" s="84"/>
      <c r="E808" s="74"/>
      <c r="H808" s="37"/>
      <c r="AC808" s="37"/>
      <c r="BZ808" s="37"/>
      <c r="CA808" s="37"/>
      <c r="CB808" s="37"/>
      <c r="CC808" s="37"/>
    </row>
    <row r="809">
      <c r="B809" s="72"/>
      <c r="D809" s="84"/>
      <c r="E809" s="74"/>
      <c r="H809" s="37"/>
      <c r="AC809" s="37"/>
      <c r="BZ809" s="37"/>
      <c r="CA809" s="37"/>
      <c r="CB809" s="37"/>
      <c r="CC809" s="37"/>
    </row>
    <row r="810">
      <c r="B810" s="72"/>
      <c r="D810" s="84"/>
      <c r="E810" s="74"/>
      <c r="H810" s="37"/>
      <c r="AC810" s="37"/>
      <c r="BZ810" s="37"/>
      <c r="CA810" s="37"/>
      <c r="CB810" s="37"/>
      <c r="CC810" s="37"/>
    </row>
    <row r="811">
      <c r="B811" s="72"/>
      <c r="D811" s="84"/>
      <c r="E811" s="74"/>
      <c r="H811" s="37"/>
      <c r="AC811" s="37"/>
      <c r="BZ811" s="37"/>
      <c r="CA811" s="37"/>
      <c r="CB811" s="37"/>
      <c r="CC811" s="37"/>
    </row>
    <row r="812">
      <c r="B812" s="72"/>
      <c r="D812" s="84"/>
      <c r="E812" s="74"/>
      <c r="H812" s="37"/>
      <c r="AC812" s="37"/>
      <c r="BZ812" s="37"/>
      <c r="CA812" s="37"/>
      <c r="CB812" s="37"/>
      <c r="CC812" s="37"/>
    </row>
    <row r="813">
      <c r="B813" s="72"/>
      <c r="D813" s="84"/>
      <c r="E813" s="74"/>
      <c r="H813" s="37"/>
      <c r="AC813" s="37"/>
      <c r="BZ813" s="37"/>
      <c r="CA813" s="37"/>
      <c r="CB813" s="37"/>
      <c r="CC813" s="37"/>
    </row>
    <row r="814">
      <c r="B814" s="72"/>
      <c r="D814" s="84"/>
      <c r="E814" s="74"/>
      <c r="H814" s="37"/>
      <c r="AC814" s="37"/>
      <c r="BZ814" s="37"/>
      <c r="CA814" s="37"/>
      <c r="CB814" s="37"/>
      <c r="CC814" s="37"/>
    </row>
    <row r="815">
      <c r="B815" s="72"/>
      <c r="D815" s="84"/>
      <c r="E815" s="74"/>
      <c r="H815" s="37"/>
      <c r="AC815" s="37"/>
      <c r="BZ815" s="37"/>
      <c r="CA815" s="37"/>
      <c r="CB815" s="37"/>
      <c r="CC815" s="37"/>
    </row>
    <row r="816">
      <c r="B816" s="72"/>
      <c r="D816" s="84"/>
      <c r="E816" s="74"/>
      <c r="H816" s="37"/>
      <c r="AC816" s="37"/>
      <c r="BZ816" s="37"/>
      <c r="CA816" s="37"/>
      <c r="CB816" s="37"/>
      <c r="CC816" s="37"/>
    </row>
    <row r="817">
      <c r="B817" s="72"/>
      <c r="D817" s="84"/>
      <c r="E817" s="74"/>
      <c r="H817" s="37"/>
      <c r="AC817" s="37"/>
      <c r="BZ817" s="37"/>
      <c r="CA817" s="37"/>
      <c r="CB817" s="37"/>
      <c r="CC817" s="37"/>
    </row>
    <row r="818">
      <c r="B818" s="72"/>
      <c r="D818" s="84"/>
      <c r="E818" s="74"/>
      <c r="H818" s="37"/>
      <c r="AC818" s="37"/>
      <c r="BZ818" s="37"/>
      <c r="CA818" s="37"/>
      <c r="CB818" s="37"/>
      <c r="CC818" s="37"/>
    </row>
    <row r="819">
      <c r="B819" s="72"/>
      <c r="D819" s="84"/>
      <c r="E819" s="74"/>
      <c r="H819" s="37"/>
      <c r="AC819" s="37"/>
      <c r="BZ819" s="37"/>
      <c r="CA819" s="37"/>
      <c r="CB819" s="37"/>
      <c r="CC819" s="37"/>
    </row>
    <row r="820">
      <c r="B820" s="72"/>
      <c r="D820" s="84"/>
      <c r="E820" s="74"/>
      <c r="H820" s="37"/>
      <c r="AC820" s="37"/>
      <c r="BZ820" s="37"/>
      <c r="CA820" s="37"/>
      <c r="CB820" s="37"/>
      <c r="CC820" s="37"/>
    </row>
    <row r="821">
      <c r="B821" s="72"/>
      <c r="D821" s="84"/>
      <c r="E821" s="74"/>
      <c r="H821" s="37"/>
      <c r="AC821" s="37"/>
      <c r="BZ821" s="37"/>
      <c r="CA821" s="37"/>
      <c r="CB821" s="37"/>
      <c r="CC821" s="37"/>
    </row>
    <row r="822">
      <c r="B822" s="72"/>
      <c r="D822" s="84"/>
      <c r="E822" s="74"/>
      <c r="H822" s="37"/>
      <c r="AC822" s="37"/>
      <c r="BZ822" s="37"/>
      <c r="CA822" s="37"/>
      <c r="CB822" s="37"/>
      <c r="CC822" s="37"/>
    </row>
    <row r="823">
      <c r="B823" s="72"/>
      <c r="D823" s="84"/>
      <c r="E823" s="74"/>
      <c r="H823" s="37"/>
      <c r="AC823" s="37"/>
      <c r="BZ823" s="37"/>
      <c r="CA823" s="37"/>
      <c r="CB823" s="37"/>
      <c r="CC823" s="37"/>
    </row>
    <row r="824">
      <c r="B824" s="72"/>
      <c r="D824" s="84"/>
      <c r="E824" s="74"/>
      <c r="H824" s="37"/>
      <c r="AC824" s="37"/>
      <c r="BZ824" s="37"/>
      <c r="CA824" s="37"/>
      <c r="CB824" s="37"/>
      <c r="CC824" s="37"/>
    </row>
    <row r="825">
      <c r="B825" s="72"/>
      <c r="D825" s="84"/>
      <c r="E825" s="74"/>
      <c r="H825" s="37"/>
      <c r="AC825" s="37"/>
      <c r="BZ825" s="37"/>
      <c r="CA825" s="37"/>
      <c r="CB825" s="37"/>
      <c r="CC825" s="37"/>
    </row>
    <row r="826">
      <c r="B826" s="72"/>
      <c r="D826" s="84"/>
      <c r="E826" s="74"/>
      <c r="H826" s="37"/>
      <c r="AC826" s="37"/>
      <c r="BZ826" s="37"/>
      <c r="CA826" s="37"/>
      <c r="CB826" s="37"/>
      <c r="CC826" s="37"/>
    </row>
    <row r="827">
      <c r="B827" s="72"/>
      <c r="D827" s="84"/>
      <c r="E827" s="74"/>
      <c r="H827" s="37"/>
      <c r="AC827" s="37"/>
      <c r="BZ827" s="37"/>
      <c r="CA827" s="37"/>
      <c r="CB827" s="37"/>
      <c r="CC827" s="37"/>
    </row>
    <row r="828">
      <c r="B828" s="72"/>
      <c r="D828" s="84"/>
      <c r="E828" s="74"/>
      <c r="H828" s="37"/>
      <c r="AC828" s="37"/>
      <c r="BZ828" s="37"/>
      <c r="CA828" s="37"/>
      <c r="CB828" s="37"/>
      <c r="CC828" s="37"/>
    </row>
    <row r="829">
      <c r="B829" s="72"/>
      <c r="D829" s="84"/>
      <c r="E829" s="74"/>
      <c r="H829" s="37"/>
      <c r="AC829" s="37"/>
      <c r="BZ829" s="37"/>
      <c r="CA829" s="37"/>
      <c r="CB829" s="37"/>
      <c r="CC829" s="37"/>
    </row>
    <row r="830">
      <c r="B830" s="72"/>
      <c r="D830" s="84"/>
      <c r="E830" s="74"/>
      <c r="H830" s="37"/>
      <c r="AC830" s="37"/>
      <c r="BZ830" s="37"/>
      <c r="CA830" s="37"/>
      <c r="CB830" s="37"/>
      <c r="CC830" s="37"/>
    </row>
    <row r="831">
      <c r="B831" s="72"/>
      <c r="D831" s="84"/>
      <c r="E831" s="74"/>
      <c r="H831" s="37"/>
      <c r="AC831" s="37"/>
      <c r="BZ831" s="37"/>
      <c r="CA831" s="37"/>
      <c r="CB831" s="37"/>
      <c r="CC831" s="37"/>
    </row>
    <row r="832">
      <c r="B832" s="72"/>
      <c r="D832" s="84"/>
      <c r="E832" s="74"/>
      <c r="H832" s="37"/>
      <c r="AC832" s="37"/>
      <c r="BZ832" s="37"/>
      <c r="CA832" s="37"/>
      <c r="CB832" s="37"/>
      <c r="CC832" s="37"/>
    </row>
    <row r="833">
      <c r="B833" s="72"/>
      <c r="D833" s="84"/>
      <c r="E833" s="74"/>
      <c r="H833" s="37"/>
      <c r="AC833" s="37"/>
      <c r="BZ833" s="37"/>
      <c r="CA833" s="37"/>
      <c r="CB833" s="37"/>
      <c r="CC833" s="37"/>
    </row>
    <row r="834">
      <c r="B834" s="72"/>
      <c r="D834" s="84"/>
      <c r="E834" s="74"/>
      <c r="H834" s="37"/>
      <c r="AC834" s="37"/>
      <c r="BZ834" s="37"/>
      <c r="CA834" s="37"/>
      <c r="CB834" s="37"/>
      <c r="CC834" s="37"/>
    </row>
    <row r="835">
      <c r="B835" s="72"/>
      <c r="D835" s="84"/>
      <c r="E835" s="74"/>
      <c r="H835" s="37"/>
      <c r="AC835" s="37"/>
      <c r="BZ835" s="37"/>
      <c r="CA835" s="37"/>
      <c r="CB835" s="37"/>
      <c r="CC835" s="37"/>
    </row>
    <row r="836">
      <c r="B836" s="72"/>
      <c r="D836" s="84"/>
      <c r="E836" s="74"/>
      <c r="H836" s="37"/>
      <c r="AC836" s="37"/>
      <c r="BZ836" s="37"/>
      <c r="CA836" s="37"/>
      <c r="CB836" s="37"/>
      <c r="CC836" s="37"/>
    </row>
    <row r="837">
      <c r="B837" s="72"/>
      <c r="D837" s="84"/>
      <c r="E837" s="74"/>
      <c r="H837" s="37"/>
      <c r="AC837" s="37"/>
      <c r="BZ837" s="37"/>
      <c r="CA837" s="37"/>
      <c r="CB837" s="37"/>
      <c r="CC837" s="37"/>
    </row>
    <row r="838">
      <c r="B838" s="72"/>
      <c r="D838" s="84"/>
      <c r="E838" s="74"/>
      <c r="H838" s="37"/>
      <c r="AC838" s="37"/>
      <c r="BZ838" s="37"/>
      <c r="CA838" s="37"/>
      <c r="CB838" s="37"/>
      <c r="CC838" s="37"/>
    </row>
    <row r="839">
      <c r="B839" s="72"/>
      <c r="D839" s="84"/>
      <c r="E839" s="74"/>
      <c r="H839" s="37"/>
      <c r="AC839" s="37"/>
      <c r="BZ839" s="37"/>
      <c r="CA839" s="37"/>
      <c r="CB839" s="37"/>
      <c r="CC839" s="37"/>
    </row>
    <row r="840">
      <c r="B840" s="72"/>
      <c r="D840" s="84"/>
      <c r="E840" s="74"/>
      <c r="H840" s="37"/>
      <c r="AC840" s="37"/>
      <c r="BZ840" s="37"/>
      <c r="CA840" s="37"/>
      <c r="CB840" s="37"/>
      <c r="CC840" s="37"/>
    </row>
    <row r="841">
      <c r="B841" s="72"/>
      <c r="D841" s="84"/>
      <c r="E841" s="74"/>
      <c r="H841" s="37"/>
      <c r="AC841" s="37"/>
      <c r="BZ841" s="37"/>
      <c r="CA841" s="37"/>
      <c r="CB841" s="37"/>
      <c r="CC841" s="37"/>
    </row>
    <row r="842">
      <c r="B842" s="72"/>
      <c r="D842" s="84"/>
      <c r="E842" s="74"/>
      <c r="H842" s="37"/>
      <c r="AC842" s="37"/>
      <c r="BZ842" s="37"/>
      <c r="CA842" s="37"/>
      <c r="CB842" s="37"/>
      <c r="CC842" s="37"/>
    </row>
    <row r="843">
      <c r="B843" s="72"/>
      <c r="D843" s="84"/>
      <c r="E843" s="74"/>
      <c r="H843" s="37"/>
      <c r="AC843" s="37"/>
      <c r="BZ843" s="37"/>
      <c r="CA843" s="37"/>
      <c r="CB843" s="37"/>
      <c r="CC843" s="37"/>
    </row>
    <row r="844">
      <c r="B844" s="72"/>
      <c r="D844" s="84"/>
      <c r="E844" s="74"/>
      <c r="H844" s="37"/>
      <c r="AC844" s="37"/>
      <c r="BZ844" s="37"/>
      <c r="CA844" s="37"/>
      <c r="CB844" s="37"/>
      <c r="CC844" s="37"/>
    </row>
    <row r="845">
      <c r="B845" s="72"/>
      <c r="D845" s="84"/>
      <c r="E845" s="74"/>
      <c r="H845" s="37"/>
      <c r="AC845" s="37"/>
      <c r="BZ845" s="37"/>
      <c r="CA845" s="37"/>
      <c r="CB845" s="37"/>
      <c r="CC845" s="37"/>
    </row>
    <row r="846">
      <c r="B846" s="72"/>
      <c r="D846" s="84"/>
      <c r="E846" s="74"/>
      <c r="H846" s="37"/>
      <c r="AC846" s="37"/>
      <c r="BZ846" s="37"/>
      <c r="CA846" s="37"/>
      <c r="CB846" s="37"/>
      <c r="CC846" s="37"/>
    </row>
    <row r="847">
      <c r="B847" s="72"/>
      <c r="D847" s="84"/>
      <c r="E847" s="74"/>
      <c r="H847" s="37"/>
      <c r="AC847" s="37"/>
      <c r="BZ847" s="37"/>
      <c r="CA847" s="37"/>
      <c r="CB847" s="37"/>
      <c r="CC847" s="37"/>
    </row>
    <row r="848">
      <c r="B848" s="72"/>
      <c r="D848" s="84"/>
      <c r="E848" s="74"/>
      <c r="H848" s="37"/>
      <c r="AC848" s="37"/>
      <c r="BZ848" s="37"/>
      <c r="CA848" s="37"/>
      <c r="CB848" s="37"/>
      <c r="CC848" s="37"/>
    </row>
    <row r="849">
      <c r="B849" s="72"/>
      <c r="D849" s="84"/>
      <c r="E849" s="74"/>
      <c r="H849" s="37"/>
      <c r="AC849" s="37"/>
      <c r="BZ849" s="37"/>
      <c r="CA849" s="37"/>
      <c r="CB849" s="37"/>
      <c r="CC849" s="37"/>
    </row>
    <row r="850">
      <c r="B850" s="72"/>
      <c r="D850" s="84"/>
      <c r="E850" s="74"/>
      <c r="H850" s="37"/>
      <c r="AC850" s="37"/>
      <c r="BZ850" s="37"/>
      <c r="CA850" s="37"/>
      <c r="CB850" s="37"/>
      <c r="CC850" s="37"/>
    </row>
    <row r="851">
      <c r="B851" s="72"/>
      <c r="D851" s="84"/>
      <c r="E851" s="74"/>
      <c r="H851" s="37"/>
      <c r="AC851" s="37"/>
      <c r="BZ851" s="37"/>
      <c r="CA851" s="37"/>
      <c r="CB851" s="37"/>
      <c r="CC851" s="37"/>
    </row>
    <row r="852">
      <c r="B852" s="72"/>
      <c r="D852" s="84"/>
      <c r="E852" s="74"/>
      <c r="H852" s="37"/>
      <c r="AC852" s="37"/>
      <c r="BZ852" s="37"/>
      <c r="CA852" s="37"/>
      <c r="CB852" s="37"/>
      <c r="CC852" s="37"/>
    </row>
    <row r="853">
      <c r="B853" s="72"/>
      <c r="D853" s="84"/>
      <c r="E853" s="74"/>
      <c r="H853" s="37"/>
      <c r="AC853" s="37"/>
      <c r="BZ853" s="37"/>
      <c r="CA853" s="37"/>
      <c r="CB853" s="37"/>
      <c r="CC853" s="37"/>
    </row>
    <row r="854">
      <c r="B854" s="72"/>
      <c r="D854" s="84"/>
      <c r="E854" s="74"/>
      <c r="H854" s="37"/>
      <c r="AC854" s="37"/>
      <c r="BZ854" s="37"/>
      <c r="CA854" s="37"/>
      <c r="CB854" s="37"/>
      <c r="CC854" s="37"/>
    </row>
    <row r="855">
      <c r="B855" s="72"/>
      <c r="D855" s="84"/>
      <c r="E855" s="74"/>
      <c r="H855" s="37"/>
      <c r="AC855" s="37"/>
      <c r="BZ855" s="37"/>
      <c r="CA855" s="37"/>
      <c r="CB855" s="37"/>
      <c r="CC855" s="37"/>
    </row>
    <row r="856">
      <c r="B856" s="72"/>
      <c r="D856" s="84"/>
      <c r="E856" s="74"/>
      <c r="H856" s="37"/>
      <c r="AC856" s="37"/>
      <c r="BZ856" s="37"/>
      <c r="CA856" s="37"/>
      <c r="CB856" s="37"/>
      <c r="CC856" s="37"/>
    </row>
    <row r="857">
      <c r="B857" s="72"/>
      <c r="D857" s="84"/>
      <c r="E857" s="74"/>
      <c r="H857" s="37"/>
      <c r="AC857" s="37"/>
      <c r="BZ857" s="37"/>
      <c r="CA857" s="37"/>
      <c r="CB857" s="37"/>
      <c r="CC857" s="37"/>
    </row>
    <row r="858">
      <c r="B858" s="72"/>
      <c r="D858" s="84"/>
      <c r="E858" s="74"/>
      <c r="H858" s="37"/>
      <c r="AC858" s="37"/>
      <c r="BZ858" s="37"/>
      <c r="CA858" s="37"/>
      <c r="CB858" s="37"/>
      <c r="CC858" s="37"/>
    </row>
    <row r="859">
      <c r="B859" s="72"/>
      <c r="D859" s="84"/>
      <c r="E859" s="74"/>
      <c r="H859" s="37"/>
      <c r="AC859" s="37"/>
      <c r="BZ859" s="37"/>
      <c r="CA859" s="37"/>
      <c r="CB859" s="37"/>
      <c r="CC859" s="37"/>
    </row>
    <row r="860">
      <c r="B860" s="72"/>
      <c r="D860" s="84"/>
      <c r="E860" s="74"/>
      <c r="H860" s="37"/>
      <c r="AC860" s="37"/>
      <c r="BZ860" s="37"/>
      <c r="CA860" s="37"/>
      <c r="CB860" s="37"/>
      <c r="CC860" s="37"/>
    </row>
    <row r="861">
      <c r="B861" s="72"/>
      <c r="D861" s="84"/>
      <c r="E861" s="74"/>
      <c r="H861" s="37"/>
      <c r="AC861" s="37"/>
      <c r="BZ861" s="37"/>
      <c r="CA861" s="37"/>
      <c r="CB861" s="37"/>
      <c r="CC861" s="37"/>
    </row>
    <row r="862">
      <c r="B862" s="72"/>
      <c r="D862" s="84"/>
      <c r="E862" s="74"/>
      <c r="H862" s="37"/>
      <c r="AC862" s="37"/>
      <c r="BZ862" s="37"/>
      <c r="CA862" s="37"/>
      <c r="CB862" s="37"/>
      <c r="CC862" s="37"/>
    </row>
    <row r="863">
      <c r="B863" s="72"/>
      <c r="D863" s="84"/>
      <c r="E863" s="74"/>
      <c r="H863" s="37"/>
      <c r="AC863" s="37"/>
      <c r="BZ863" s="37"/>
      <c r="CA863" s="37"/>
      <c r="CB863" s="37"/>
      <c r="CC863" s="37"/>
    </row>
    <row r="864">
      <c r="B864" s="72"/>
      <c r="D864" s="84"/>
      <c r="E864" s="74"/>
      <c r="H864" s="37"/>
      <c r="AC864" s="37"/>
      <c r="BZ864" s="37"/>
      <c r="CA864" s="37"/>
      <c r="CB864" s="37"/>
      <c r="CC864" s="37"/>
    </row>
    <row r="865">
      <c r="B865" s="72"/>
      <c r="D865" s="84"/>
      <c r="E865" s="74"/>
      <c r="H865" s="37"/>
      <c r="AC865" s="37"/>
      <c r="BZ865" s="37"/>
      <c r="CA865" s="37"/>
      <c r="CB865" s="37"/>
      <c r="CC865" s="37"/>
    </row>
    <row r="866">
      <c r="B866" s="72"/>
      <c r="D866" s="84"/>
      <c r="E866" s="74"/>
      <c r="H866" s="37"/>
      <c r="AC866" s="37"/>
      <c r="BZ866" s="37"/>
      <c r="CA866" s="37"/>
      <c r="CB866" s="37"/>
      <c r="CC866" s="37"/>
    </row>
    <row r="867">
      <c r="B867" s="72"/>
      <c r="D867" s="84"/>
      <c r="E867" s="74"/>
      <c r="H867" s="37"/>
      <c r="AC867" s="37"/>
      <c r="BZ867" s="37"/>
      <c r="CA867" s="37"/>
      <c r="CB867" s="37"/>
      <c r="CC867" s="37"/>
    </row>
    <row r="868">
      <c r="B868" s="72"/>
      <c r="D868" s="84"/>
      <c r="E868" s="74"/>
      <c r="H868" s="37"/>
      <c r="AC868" s="37"/>
      <c r="BZ868" s="37"/>
      <c r="CA868" s="37"/>
      <c r="CB868" s="37"/>
      <c r="CC868" s="37"/>
    </row>
    <row r="869">
      <c r="B869" s="72"/>
      <c r="D869" s="84"/>
      <c r="E869" s="74"/>
      <c r="H869" s="37"/>
      <c r="AC869" s="37"/>
      <c r="BZ869" s="37"/>
      <c r="CA869" s="37"/>
      <c r="CB869" s="37"/>
      <c r="CC869" s="37"/>
    </row>
    <row r="870">
      <c r="B870" s="72"/>
      <c r="D870" s="84"/>
      <c r="E870" s="74"/>
      <c r="H870" s="37"/>
      <c r="AC870" s="37"/>
      <c r="BZ870" s="37"/>
      <c r="CA870" s="37"/>
      <c r="CB870" s="37"/>
      <c r="CC870" s="37"/>
    </row>
    <row r="871">
      <c r="B871" s="72"/>
      <c r="D871" s="84"/>
      <c r="E871" s="74"/>
      <c r="H871" s="37"/>
      <c r="AC871" s="37"/>
      <c r="BZ871" s="37"/>
      <c r="CA871" s="37"/>
      <c r="CB871" s="37"/>
      <c r="CC871" s="37"/>
    </row>
    <row r="872">
      <c r="B872" s="72"/>
      <c r="D872" s="84"/>
      <c r="E872" s="74"/>
      <c r="H872" s="37"/>
      <c r="AC872" s="37"/>
      <c r="BZ872" s="37"/>
      <c r="CA872" s="37"/>
      <c r="CB872" s="37"/>
      <c r="CC872" s="37"/>
    </row>
    <row r="873">
      <c r="B873" s="72"/>
      <c r="D873" s="84"/>
      <c r="E873" s="74"/>
      <c r="H873" s="37"/>
      <c r="AC873" s="37"/>
      <c r="BZ873" s="37"/>
      <c r="CA873" s="37"/>
      <c r="CB873" s="37"/>
      <c r="CC873" s="37"/>
    </row>
    <row r="874">
      <c r="B874" s="72"/>
      <c r="D874" s="84"/>
      <c r="E874" s="74"/>
      <c r="H874" s="37"/>
      <c r="AC874" s="37"/>
      <c r="BZ874" s="37"/>
      <c r="CA874" s="37"/>
      <c r="CB874" s="37"/>
      <c r="CC874" s="37"/>
    </row>
    <row r="875">
      <c r="B875" s="72"/>
      <c r="D875" s="84"/>
      <c r="E875" s="74"/>
      <c r="H875" s="37"/>
      <c r="AC875" s="37"/>
      <c r="BZ875" s="37"/>
      <c r="CA875" s="37"/>
      <c r="CB875" s="37"/>
      <c r="CC875" s="37"/>
    </row>
    <row r="876">
      <c r="B876" s="72"/>
      <c r="D876" s="84"/>
      <c r="E876" s="74"/>
      <c r="H876" s="37"/>
      <c r="AC876" s="37"/>
      <c r="BZ876" s="37"/>
      <c r="CA876" s="37"/>
      <c r="CB876" s="37"/>
      <c r="CC876" s="37"/>
    </row>
    <row r="877">
      <c r="B877" s="72"/>
      <c r="D877" s="84"/>
      <c r="E877" s="74"/>
      <c r="H877" s="37"/>
      <c r="AC877" s="37"/>
      <c r="BZ877" s="37"/>
      <c r="CA877" s="37"/>
      <c r="CB877" s="37"/>
      <c r="CC877" s="37"/>
    </row>
    <row r="878">
      <c r="B878" s="72"/>
      <c r="D878" s="84"/>
      <c r="E878" s="74"/>
      <c r="H878" s="37"/>
      <c r="AC878" s="37"/>
      <c r="BZ878" s="37"/>
      <c r="CA878" s="37"/>
      <c r="CB878" s="37"/>
      <c r="CC878" s="37"/>
    </row>
    <row r="879">
      <c r="B879" s="72"/>
      <c r="D879" s="84"/>
      <c r="E879" s="74"/>
      <c r="H879" s="37"/>
      <c r="AC879" s="37"/>
      <c r="BZ879" s="37"/>
      <c r="CA879" s="37"/>
      <c r="CB879" s="37"/>
      <c r="CC879" s="37"/>
    </row>
    <row r="880">
      <c r="B880" s="72"/>
      <c r="D880" s="84"/>
      <c r="E880" s="74"/>
      <c r="H880" s="37"/>
      <c r="AC880" s="37"/>
      <c r="BZ880" s="37"/>
      <c r="CA880" s="37"/>
      <c r="CB880" s="37"/>
      <c r="CC880" s="37"/>
    </row>
    <row r="881">
      <c r="B881" s="72"/>
      <c r="D881" s="84"/>
      <c r="E881" s="74"/>
      <c r="H881" s="37"/>
      <c r="AC881" s="37"/>
      <c r="BZ881" s="37"/>
      <c r="CA881" s="37"/>
      <c r="CB881" s="37"/>
      <c r="CC881" s="37"/>
    </row>
    <row r="882">
      <c r="B882" s="72"/>
      <c r="D882" s="84"/>
      <c r="E882" s="74"/>
      <c r="H882" s="37"/>
      <c r="AC882" s="37"/>
      <c r="BZ882" s="37"/>
      <c r="CA882" s="37"/>
      <c r="CB882" s="37"/>
      <c r="CC882" s="37"/>
    </row>
    <row r="883">
      <c r="B883" s="72"/>
      <c r="D883" s="84"/>
      <c r="E883" s="74"/>
      <c r="H883" s="37"/>
      <c r="AC883" s="37"/>
      <c r="BZ883" s="37"/>
      <c r="CA883" s="37"/>
      <c r="CB883" s="37"/>
      <c r="CC883" s="37"/>
    </row>
    <row r="884">
      <c r="B884" s="72"/>
      <c r="D884" s="84"/>
      <c r="E884" s="74"/>
      <c r="H884" s="37"/>
      <c r="AC884" s="37"/>
      <c r="BZ884" s="37"/>
      <c r="CA884" s="37"/>
      <c r="CB884" s="37"/>
      <c r="CC884" s="37"/>
    </row>
    <row r="885">
      <c r="B885" s="72"/>
      <c r="D885" s="84"/>
      <c r="E885" s="74"/>
      <c r="H885" s="37"/>
      <c r="AC885" s="37"/>
      <c r="BZ885" s="37"/>
      <c r="CA885" s="37"/>
      <c r="CB885" s="37"/>
      <c r="CC885" s="37"/>
    </row>
    <row r="886">
      <c r="B886" s="72"/>
      <c r="D886" s="84"/>
      <c r="E886" s="74"/>
      <c r="H886" s="37"/>
      <c r="AC886" s="37"/>
      <c r="BZ886" s="37"/>
      <c r="CA886" s="37"/>
      <c r="CB886" s="37"/>
      <c r="CC886" s="37"/>
    </row>
    <row r="887">
      <c r="B887" s="72"/>
      <c r="D887" s="84"/>
      <c r="E887" s="74"/>
      <c r="H887" s="37"/>
      <c r="AC887" s="37"/>
      <c r="BZ887" s="37"/>
      <c r="CA887" s="37"/>
      <c r="CB887" s="37"/>
      <c r="CC887" s="37"/>
    </row>
    <row r="888">
      <c r="B888" s="72"/>
      <c r="D888" s="84"/>
      <c r="E888" s="74"/>
      <c r="H888" s="37"/>
      <c r="AC888" s="37"/>
      <c r="BZ888" s="37"/>
      <c r="CA888" s="37"/>
      <c r="CB888" s="37"/>
      <c r="CC888" s="37"/>
    </row>
    <row r="889">
      <c r="B889" s="72"/>
      <c r="D889" s="84"/>
      <c r="E889" s="74"/>
      <c r="H889" s="37"/>
      <c r="AC889" s="37"/>
      <c r="BZ889" s="37"/>
      <c r="CA889" s="37"/>
      <c r="CB889" s="37"/>
      <c r="CC889" s="37"/>
    </row>
    <row r="890">
      <c r="B890" s="72"/>
      <c r="D890" s="84"/>
      <c r="E890" s="74"/>
      <c r="H890" s="37"/>
      <c r="AC890" s="37"/>
      <c r="BZ890" s="37"/>
      <c r="CA890" s="37"/>
      <c r="CB890" s="37"/>
      <c r="CC890" s="37"/>
    </row>
    <row r="891">
      <c r="B891" s="72"/>
      <c r="D891" s="84"/>
      <c r="E891" s="74"/>
      <c r="H891" s="37"/>
      <c r="AC891" s="37"/>
      <c r="BZ891" s="37"/>
      <c r="CA891" s="37"/>
      <c r="CB891" s="37"/>
      <c r="CC891" s="37"/>
    </row>
    <row r="892">
      <c r="B892" s="72"/>
      <c r="D892" s="84"/>
      <c r="E892" s="74"/>
      <c r="H892" s="37"/>
      <c r="AC892" s="37"/>
      <c r="BZ892" s="37"/>
      <c r="CA892" s="37"/>
      <c r="CB892" s="37"/>
      <c r="CC892" s="37"/>
    </row>
    <row r="893">
      <c r="B893" s="72"/>
      <c r="D893" s="84"/>
      <c r="E893" s="74"/>
      <c r="H893" s="37"/>
      <c r="AC893" s="37"/>
      <c r="BZ893" s="37"/>
      <c r="CA893" s="37"/>
      <c r="CB893" s="37"/>
      <c r="CC893" s="37"/>
    </row>
    <row r="894">
      <c r="B894" s="72"/>
      <c r="D894" s="84"/>
      <c r="E894" s="74"/>
      <c r="H894" s="37"/>
      <c r="AC894" s="37"/>
      <c r="BZ894" s="37"/>
      <c r="CA894" s="37"/>
      <c r="CB894" s="37"/>
      <c r="CC894" s="37"/>
    </row>
    <row r="895">
      <c r="B895" s="72"/>
      <c r="D895" s="84"/>
      <c r="E895" s="74"/>
      <c r="H895" s="37"/>
      <c r="AC895" s="37"/>
      <c r="BZ895" s="37"/>
      <c r="CA895" s="37"/>
      <c r="CB895" s="37"/>
      <c r="CC895" s="37"/>
    </row>
    <row r="896">
      <c r="B896" s="72"/>
      <c r="D896" s="84"/>
      <c r="E896" s="74"/>
      <c r="H896" s="37"/>
      <c r="AC896" s="37"/>
      <c r="BZ896" s="37"/>
      <c r="CA896" s="37"/>
      <c r="CB896" s="37"/>
      <c r="CC896" s="37"/>
    </row>
    <row r="897">
      <c r="B897" s="72"/>
      <c r="D897" s="84"/>
      <c r="E897" s="74"/>
      <c r="H897" s="37"/>
      <c r="AC897" s="37"/>
      <c r="BZ897" s="37"/>
      <c r="CA897" s="37"/>
      <c r="CB897" s="37"/>
      <c r="CC897" s="37"/>
    </row>
    <row r="898">
      <c r="B898" s="72"/>
      <c r="D898" s="84"/>
      <c r="E898" s="74"/>
      <c r="H898" s="37"/>
      <c r="AC898" s="37"/>
      <c r="BZ898" s="37"/>
      <c r="CA898" s="37"/>
      <c r="CB898" s="37"/>
      <c r="CC898" s="37"/>
    </row>
    <row r="899">
      <c r="B899" s="72"/>
      <c r="D899" s="84"/>
      <c r="E899" s="74"/>
      <c r="H899" s="37"/>
      <c r="AC899" s="37"/>
      <c r="BZ899" s="37"/>
      <c r="CA899" s="37"/>
      <c r="CB899" s="37"/>
      <c r="CC899" s="37"/>
    </row>
    <row r="900">
      <c r="B900" s="72"/>
      <c r="D900" s="84"/>
      <c r="E900" s="74"/>
      <c r="H900" s="37"/>
      <c r="AC900" s="37"/>
      <c r="BZ900" s="37"/>
      <c r="CA900" s="37"/>
      <c r="CB900" s="37"/>
      <c r="CC900" s="37"/>
    </row>
    <row r="901">
      <c r="B901" s="72"/>
      <c r="D901" s="84"/>
      <c r="E901" s="74"/>
      <c r="H901" s="37"/>
      <c r="AC901" s="37"/>
      <c r="BZ901" s="37"/>
      <c r="CA901" s="37"/>
      <c r="CB901" s="37"/>
      <c r="CC901" s="37"/>
    </row>
    <row r="902">
      <c r="B902" s="72"/>
      <c r="D902" s="84"/>
      <c r="E902" s="74"/>
      <c r="H902" s="37"/>
      <c r="AC902" s="37"/>
      <c r="BZ902" s="37"/>
      <c r="CA902" s="37"/>
      <c r="CB902" s="37"/>
      <c r="CC902" s="37"/>
    </row>
    <row r="903">
      <c r="B903" s="72"/>
      <c r="D903" s="84"/>
      <c r="E903" s="74"/>
      <c r="H903" s="37"/>
      <c r="AC903" s="37"/>
      <c r="BZ903" s="37"/>
      <c r="CA903" s="37"/>
      <c r="CB903" s="37"/>
      <c r="CC903" s="37"/>
    </row>
    <row r="904">
      <c r="B904" s="72"/>
      <c r="D904" s="84"/>
      <c r="E904" s="74"/>
      <c r="H904" s="37"/>
      <c r="AC904" s="37"/>
      <c r="BZ904" s="37"/>
      <c r="CA904" s="37"/>
      <c r="CB904" s="37"/>
      <c r="CC904" s="37"/>
    </row>
    <row r="905">
      <c r="B905" s="72"/>
      <c r="D905" s="84"/>
      <c r="E905" s="74"/>
      <c r="H905" s="37"/>
      <c r="AC905" s="37"/>
      <c r="BZ905" s="37"/>
      <c r="CA905" s="37"/>
      <c r="CB905" s="37"/>
      <c r="CC905" s="37"/>
    </row>
    <row r="906">
      <c r="B906" s="72"/>
      <c r="D906" s="84"/>
      <c r="E906" s="74"/>
      <c r="H906" s="37"/>
      <c r="AC906" s="37"/>
      <c r="BZ906" s="37"/>
      <c r="CA906" s="37"/>
      <c r="CB906" s="37"/>
      <c r="CC906" s="37"/>
    </row>
    <row r="907">
      <c r="B907" s="72"/>
      <c r="D907" s="84"/>
      <c r="E907" s="74"/>
      <c r="H907" s="37"/>
      <c r="AC907" s="37"/>
      <c r="BZ907" s="37"/>
      <c r="CA907" s="37"/>
      <c r="CB907" s="37"/>
      <c r="CC907" s="37"/>
    </row>
    <row r="908">
      <c r="B908" s="72"/>
      <c r="D908" s="84"/>
      <c r="E908" s="74"/>
      <c r="H908" s="37"/>
      <c r="AC908" s="37"/>
      <c r="BZ908" s="37"/>
      <c r="CA908" s="37"/>
      <c r="CB908" s="37"/>
      <c r="CC908" s="37"/>
    </row>
    <row r="909">
      <c r="B909" s="72"/>
      <c r="D909" s="84"/>
      <c r="E909" s="74"/>
      <c r="H909" s="37"/>
      <c r="AC909" s="37"/>
      <c r="BZ909" s="37"/>
      <c r="CA909" s="37"/>
      <c r="CB909" s="37"/>
      <c r="CC909" s="37"/>
    </row>
    <row r="910">
      <c r="B910" s="72"/>
      <c r="D910" s="84"/>
      <c r="E910" s="74"/>
      <c r="H910" s="37"/>
      <c r="AC910" s="37"/>
      <c r="BZ910" s="37"/>
      <c r="CA910" s="37"/>
      <c r="CB910" s="37"/>
      <c r="CC910" s="37"/>
    </row>
    <row r="911">
      <c r="B911" s="72"/>
      <c r="D911" s="84"/>
      <c r="E911" s="74"/>
      <c r="H911" s="37"/>
      <c r="AC911" s="37"/>
      <c r="BZ911" s="37"/>
      <c r="CA911" s="37"/>
      <c r="CB911" s="37"/>
      <c r="CC911" s="37"/>
    </row>
    <row r="912">
      <c r="B912" s="72"/>
      <c r="D912" s="84"/>
      <c r="E912" s="74"/>
      <c r="H912" s="37"/>
      <c r="AC912" s="37"/>
      <c r="BZ912" s="37"/>
      <c r="CA912" s="37"/>
      <c r="CB912" s="37"/>
      <c r="CC912" s="37"/>
    </row>
    <row r="913">
      <c r="B913" s="72"/>
      <c r="D913" s="84"/>
      <c r="E913" s="74"/>
      <c r="H913" s="37"/>
      <c r="AC913" s="37"/>
      <c r="BZ913" s="37"/>
      <c r="CA913" s="37"/>
      <c r="CB913" s="37"/>
      <c r="CC913" s="37"/>
    </row>
    <row r="914">
      <c r="B914" s="72"/>
      <c r="D914" s="84"/>
      <c r="E914" s="74"/>
      <c r="H914" s="37"/>
      <c r="AC914" s="37"/>
      <c r="BZ914" s="37"/>
      <c r="CA914" s="37"/>
      <c r="CB914" s="37"/>
      <c r="CC914" s="37"/>
    </row>
    <row r="915">
      <c r="B915" s="72"/>
      <c r="D915" s="84"/>
      <c r="E915" s="74"/>
      <c r="H915" s="37"/>
      <c r="AC915" s="37"/>
      <c r="BZ915" s="37"/>
      <c r="CA915" s="37"/>
      <c r="CB915" s="37"/>
      <c r="CC915" s="37"/>
    </row>
    <row r="916">
      <c r="B916" s="72"/>
      <c r="D916" s="84"/>
      <c r="E916" s="74"/>
      <c r="H916" s="37"/>
      <c r="AC916" s="37"/>
      <c r="BZ916" s="37"/>
      <c r="CA916" s="37"/>
      <c r="CB916" s="37"/>
      <c r="CC916" s="37"/>
    </row>
    <row r="917">
      <c r="B917" s="72"/>
      <c r="D917" s="84"/>
      <c r="E917" s="74"/>
      <c r="H917" s="37"/>
      <c r="AC917" s="37"/>
      <c r="BZ917" s="37"/>
      <c r="CA917" s="37"/>
      <c r="CB917" s="37"/>
      <c r="CC917" s="37"/>
    </row>
    <row r="918">
      <c r="B918" s="72"/>
      <c r="D918" s="84"/>
      <c r="E918" s="74"/>
      <c r="H918" s="37"/>
      <c r="AC918" s="37"/>
      <c r="BZ918" s="37"/>
      <c r="CA918" s="37"/>
      <c r="CB918" s="37"/>
      <c r="CC918" s="37"/>
    </row>
    <row r="919">
      <c r="B919" s="72"/>
      <c r="D919" s="84"/>
      <c r="E919" s="74"/>
      <c r="H919" s="37"/>
      <c r="AC919" s="37"/>
      <c r="BZ919" s="37"/>
      <c r="CA919" s="37"/>
      <c r="CB919" s="37"/>
      <c r="CC919" s="37"/>
    </row>
    <row r="920">
      <c r="B920" s="72"/>
      <c r="D920" s="84"/>
      <c r="E920" s="74"/>
      <c r="H920" s="37"/>
      <c r="AC920" s="37"/>
      <c r="BZ920" s="37"/>
      <c r="CA920" s="37"/>
      <c r="CB920" s="37"/>
      <c r="CC920" s="37"/>
    </row>
    <row r="921">
      <c r="B921" s="72"/>
      <c r="D921" s="84"/>
      <c r="E921" s="74"/>
      <c r="H921" s="37"/>
      <c r="AC921" s="37"/>
      <c r="BZ921" s="37"/>
      <c r="CA921" s="37"/>
      <c r="CB921" s="37"/>
      <c r="CC921" s="37"/>
    </row>
    <row r="922">
      <c r="B922" s="72"/>
      <c r="D922" s="84"/>
      <c r="E922" s="74"/>
      <c r="H922" s="37"/>
      <c r="AC922" s="37"/>
      <c r="BZ922" s="37"/>
      <c r="CA922" s="37"/>
      <c r="CB922" s="37"/>
      <c r="CC922" s="37"/>
    </row>
    <row r="923">
      <c r="B923" s="72"/>
      <c r="D923" s="84"/>
      <c r="E923" s="74"/>
      <c r="H923" s="37"/>
      <c r="AC923" s="37"/>
      <c r="BZ923" s="37"/>
      <c r="CA923" s="37"/>
      <c r="CB923" s="37"/>
      <c r="CC923" s="37"/>
    </row>
    <row r="924">
      <c r="B924" s="72"/>
      <c r="D924" s="84"/>
      <c r="E924" s="74"/>
      <c r="H924" s="37"/>
      <c r="AC924" s="37"/>
      <c r="BZ924" s="37"/>
      <c r="CA924" s="37"/>
      <c r="CB924" s="37"/>
      <c r="CC924" s="37"/>
    </row>
    <row r="925">
      <c r="B925" s="72"/>
      <c r="D925" s="84"/>
      <c r="E925" s="74"/>
      <c r="H925" s="37"/>
      <c r="AC925" s="37"/>
      <c r="BZ925" s="37"/>
      <c r="CA925" s="37"/>
      <c r="CB925" s="37"/>
      <c r="CC925" s="37"/>
    </row>
    <row r="926">
      <c r="B926" s="72"/>
      <c r="D926" s="84"/>
      <c r="E926" s="74"/>
      <c r="H926" s="37"/>
      <c r="AC926" s="37"/>
      <c r="BZ926" s="37"/>
      <c r="CA926" s="37"/>
      <c r="CB926" s="37"/>
      <c r="CC926" s="37"/>
    </row>
    <row r="927">
      <c r="B927" s="72"/>
      <c r="D927" s="84"/>
      <c r="E927" s="74"/>
      <c r="H927" s="37"/>
      <c r="AC927" s="37"/>
      <c r="BZ927" s="37"/>
      <c r="CA927" s="37"/>
      <c r="CB927" s="37"/>
      <c r="CC927" s="37"/>
    </row>
    <row r="928">
      <c r="B928" s="72"/>
      <c r="D928" s="84"/>
      <c r="E928" s="74"/>
      <c r="H928" s="37"/>
      <c r="AC928" s="37"/>
      <c r="BZ928" s="37"/>
      <c r="CA928" s="37"/>
      <c r="CB928" s="37"/>
      <c r="CC928" s="37"/>
    </row>
    <row r="929">
      <c r="B929" s="72"/>
      <c r="D929" s="84"/>
      <c r="E929" s="74"/>
      <c r="H929" s="37"/>
      <c r="AC929" s="37"/>
      <c r="BZ929" s="37"/>
      <c r="CA929" s="37"/>
      <c r="CB929" s="37"/>
      <c r="CC929" s="37"/>
    </row>
    <row r="930">
      <c r="B930" s="72"/>
      <c r="D930" s="84"/>
      <c r="E930" s="74"/>
      <c r="H930" s="37"/>
      <c r="AC930" s="37"/>
      <c r="BZ930" s="37"/>
      <c r="CA930" s="37"/>
      <c r="CB930" s="37"/>
      <c r="CC930" s="37"/>
    </row>
    <row r="931">
      <c r="B931" s="72"/>
      <c r="D931" s="84"/>
      <c r="E931" s="74"/>
      <c r="H931" s="37"/>
      <c r="AC931" s="37"/>
      <c r="BZ931" s="37"/>
      <c r="CA931" s="37"/>
      <c r="CB931" s="37"/>
      <c r="CC931" s="37"/>
    </row>
    <row r="932">
      <c r="B932" s="72"/>
      <c r="D932" s="84"/>
      <c r="E932" s="74"/>
      <c r="H932" s="37"/>
      <c r="AC932" s="37"/>
      <c r="BZ932" s="37"/>
      <c r="CA932" s="37"/>
      <c r="CB932" s="37"/>
      <c r="CC932" s="37"/>
    </row>
    <row r="933">
      <c r="B933" s="72"/>
      <c r="D933" s="84"/>
      <c r="E933" s="74"/>
      <c r="H933" s="37"/>
      <c r="AC933" s="37"/>
      <c r="BZ933" s="37"/>
      <c r="CA933" s="37"/>
      <c r="CB933" s="37"/>
      <c r="CC933" s="37"/>
    </row>
    <row r="934">
      <c r="B934" s="72"/>
      <c r="D934" s="84"/>
      <c r="E934" s="74"/>
      <c r="H934" s="37"/>
      <c r="AC934" s="37"/>
      <c r="BZ934" s="37"/>
      <c r="CA934" s="37"/>
      <c r="CB934" s="37"/>
      <c r="CC934" s="37"/>
    </row>
    <row r="935">
      <c r="B935" s="72"/>
      <c r="D935" s="84"/>
      <c r="E935" s="74"/>
      <c r="H935" s="37"/>
      <c r="AC935" s="37"/>
      <c r="BZ935" s="37"/>
      <c r="CA935" s="37"/>
      <c r="CB935" s="37"/>
      <c r="CC935" s="37"/>
    </row>
    <row r="936">
      <c r="B936" s="72"/>
      <c r="D936" s="84"/>
      <c r="E936" s="74"/>
      <c r="H936" s="37"/>
      <c r="AC936" s="37"/>
      <c r="BZ936" s="37"/>
      <c r="CA936" s="37"/>
      <c r="CB936" s="37"/>
      <c r="CC936" s="37"/>
    </row>
    <row r="937">
      <c r="B937" s="72"/>
      <c r="D937" s="84"/>
      <c r="E937" s="74"/>
      <c r="H937" s="37"/>
      <c r="AC937" s="37"/>
      <c r="BZ937" s="37"/>
      <c r="CA937" s="37"/>
      <c r="CB937" s="37"/>
      <c r="CC937" s="37"/>
    </row>
    <row r="938">
      <c r="B938" s="72"/>
      <c r="D938" s="84"/>
      <c r="E938" s="74"/>
      <c r="H938" s="37"/>
      <c r="AC938" s="37"/>
      <c r="BZ938" s="37"/>
      <c r="CA938" s="37"/>
      <c r="CB938" s="37"/>
      <c r="CC938" s="37"/>
    </row>
    <row r="939">
      <c r="B939" s="72"/>
      <c r="D939" s="84"/>
      <c r="E939" s="74"/>
      <c r="H939" s="37"/>
      <c r="AC939" s="37"/>
      <c r="BZ939" s="37"/>
      <c r="CA939" s="37"/>
      <c r="CB939" s="37"/>
      <c r="CC939" s="37"/>
    </row>
    <row r="940">
      <c r="B940" s="72"/>
      <c r="D940" s="84"/>
      <c r="E940" s="74"/>
      <c r="H940" s="37"/>
      <c r="AC940" s="37"/>
      <c r="BZ940" s="37"/>
      <c r="CA940" s="37"/>
      <c r="CB940" s="37"/>
      <c r="CC940" s="37"/>
    </row>
    <row r="941">
      <c r="B941" s="72"/>
      <c r="D941" s="84"/>
      <c r="E941" s="74"/>
      <c r="H941" s="37"/>
      <c r="AC941" s="37"/>
      <c r="BZ941" s="37"/>
      <c r="CA941" s="37"/>
      <c r="CB941" s="37"/>
      <c r="CC941" s="37"/>
    </row>
    <row r="942">
      <c r="B942" s="72"/>
      <c r="D942" s="84"/>
      <c r="E942" s="74"/>
      <c r="H942" s="37"/>
      <c r="AC942" s="37"/>
      <c r="BZ942" s="37"/>
      <c r="CA942" s="37"/>
      <c r="CB942" s="37"/>
      <c r="CC942" s="37"/>
    </row>
    <row r="943">
      <c r="B943" s="72"/>
      <c r="D943" s="84"/>
      <c r="E943" s="74"/>
      <c r="H943" s="37"/>
      <c r="AC943" s="37"/>
      <c r="BZ943" s="37"/>
      <c r="CA943" s="37"/>
      <c r="CB943" s="37"/>
      <c r="CC943" s="37"/>
    </row>
    <row r="944">
      <c r="B944" s="72"/>
      <c r="D944" s="84"/>
      <c r="E944" s="74"/>
      <c r="H944" s="37"/>
      <c r="AC944" s="37"/>
      <c r="BZ944" s="37"/>
      <c r="CA944" s="37"/>
      <c r="CB944" s="37"/>
      <c r="CC944" s="37"/>
    </row>
    <row r="945">
      <c r="B945" s="72"/>
      <c r="D945" s="84"/>
      <c r="E945" s="74"/>
      <c r="H945" s="37"/>
      <c r="AC945" s="37"/>
      <c r="BZ945" s="37"/>
      <c r="CA945" s="37"/>
      <c r="CB945" s="37"/>
      <c r="CC945" s="37"/>
    </row>
    <row r="946">
      <c r="B946" s="72"/>
      <c r="D946" s="84"/>
      <c r="E946" s="74"/>
      <c r="H946" s="37"/>
      <c r="AC946" s="37"/>
      <c r="BZ946" s="37"/>
      <c r="CA946" s="37"/>
      <c r="CB946" s="37"/>
      <c r="CC946" s="37"/>
    </row>
    <row r="947">
      <c r="B947" s="72"/>
      <c r="D947" s="84"/>
      <c r="E947" s="74"/>
      <c r="H947" s="37"/>
      <c r="AC947" s="37"/>
      <c r="BZ947" s="37"/>
      <c r="CA947" s="37"/>
      <c r="CB947" s="37"/>
      <c r="CC947" s="37"/>
    </row>
    <row r="948">
      <c r="B948" s="72"/>
      <c r="D948" s="84"/>
      <c r="E948" s="74"/>
      <c r="H948" s="37"/>
      <c r="AC948" s="37"/>
      <c r="BZ948" s="37"/>
      <c r="CA948" s="37"/>
      <c r="CB948" s="37"/>
      <c r="CC948" s="37"/>
    </row>
    <row r="949">
      <c r="B949" s="72"/>
      <c r="D949" s="84"/>
      <c r="E949" s="74"/>
      <c r="H949" s="37"/>
      <c r="AC949" s="37"/>
      <c r="BZ949" s="37"/>
      <c r="CA949" s="37"/>
      <c r="CB949" s="37"/>
      <c r="CC949" s="37"/>
    </row>
    <row r="950">
      <c r="B950" s="72"/>
      <c r="D950" s="84"/>
      <c r="E950" s="74"/>
      <c r="H950" s="37"/>
      <c r="AC950" s="37"/>
      <c r="BZ950" s="37"/>
      <c r="CA950" s="37"/>
      <c r="CB950" s="37"/>
      <c r="CC950" s="37"/>
    </row>
    <row r="951">
      <c r="B951" s="72"/>
      <c r="D951" s="84"/>
      <c r="E951" s="74"/>
      <c r="H951" s="37"/>
      <c r="AC951" s="37"/>
      <c r="BZ951" s="37"/>
      <c r="CA951" s="37"/>
      <c r="CB951" s="37"/>
      <c r="CC951" s="37"/>
    </row>
    <row r="952">
      <c r="B952" s="72"/>
      <c r="D952" s="84"/>
      <c r="E952" s="74"/>
      <c r="H952" s="37"/>
      <c r="AC952" s="37"/>
      <c r="BZ952" s="37"/>
      <c r="CA952" s="37"/>
      <c r="CB952" s="37"/>
      <c r="CC952" s="37"/>
    </row>
    <row r="953">
      <c r="B953" s="72"/>
      <c r="D953" s="84"/>
      <c r="E953" s="74"/>
      <c r="H953" s="37"/>
      <c r="AC953" s="37"/>
      <c r="BZ953" s="37"/>
      <c r="CA953" s="37"/>
      <c r="CB953" s="37"/>
      <c r="CC953" s="37"/>
    </row>
    <row r="954">
      <c r="B954" s="72"/>
      <c r="D954" s="84"/>
      <c r="E954" s="74"/>
      <c r="H954" s="37"/>
      <c r="AC954" s="37"/>
      <c r="BZ954" s="37"/>
      <c r="CA954" s="37"/>
      <c r="CB954" s="37"/>
      <c r="CC954" s="37"/>
    </row>
    <row r="955">
      <c r="B955" s="72"/>
      <c r="D955" s="84"/>
      <c r="E955" s="74"/>
      <c r="H955" s="37"/>
      <c r="AC955" s="37"/>
      <c r="BZ955" s="37"/>
      <c r="CA955" s="37"/>
      <c r="CB955" s="37"/>
      <c r="CC955" s="37"/>
    </row>
    <row r="956">
      <c r="B956" s="72"/>
      <c r="D956" s="84"/>
      <c r="E956" s="74"/>
      <c r="H956" s="37"/>
      <c r="AC956" s="37"/>
      <c r="BZ956" s="37"/>
      <c r="CA956" s="37"/>
      <c r="CB956" s="37"/>
      <c r="CC956" s="37"/>
    </row>
    <row r="957">
      <c r="B957" s="72"/>
      <c r="D957" s="84"/>
      <c r="E957" s="74"/>
      <c r="H957" s="37"/>
      <c r="AC957" s="37"/>
      <c r="BZ957" s="37"/>
      <c r="CA957" s="37"/>
      <c r="CB957" s="37"/>
      <c r="CC957" s="37"/>
    </row>
    <row r="958">
      <c r="B958" s="72"/>
      <c r="D958" s="84"/>
      <c r="E958" s="74"/>
      <c r="H958" s="37"/>
      <c r="AC958" s="37"/>
      <c r="BZ958" s="37"/>
      <c r="CA958" s="37"/>
      <c r="CB958" s="37"/>
      <c r="CC958" s="37"/>
    </row>
    <row r="959">
      <c r="B959" s="72"/>
      <c r="D959" s="84"/>
      <c r="E959" s="74"/>
      <c r="H959" s="37"/>
      <c r="AC959" s="37"/>
      <c r="BZ959" s="37"/>
      <c r="CA959" s="37"/>
      <c r="CB959" s="37"/>
      <c r="CC959" s="37"/>
    </row>
    <row r="960">
      <c r="B960" s="72"/>
      <c r="D960" s="84"/>
      <c r="E960" s="74"/>
      <c r="H960" s="37"/>
      <c r="AC960" s="37"/>
      <c r="BZ960" s="37"/>
      <c r="CA960" s="37"/>
      <c r="CB960" s="37"/>
      <c r="CC960" s="37"/>
    </row>
    <row r="961">
      <c r="B961" s="72"/>
      <c r="D961" s="84"/>
      <c r="E961" s="74"/>
      <c r="H961" s="37"/>
      <c r="AC961" s="37"/>
      <c r="BZ961" s="37"/>
      <c r="CA961" s="37"/>
      <c r="CB961" s="37"/>
      <c r="CC961" s="37"/>
    </row>
    <row r="962">
      <c r="B962" s="72"/>
      <c r="D962" s="84"/>
      <c r="E962" s="74"/>
      <c r="H962" s="37"/>
      <c r="AC962" s="37"/>
      <c r="BZ962" s="37"/>
      <c r="CA962" s="37"/>
      <c r="CB962" s="37"/>
      <c r="CC962" s="37"/>
    </row>
    <row r="963">
      <c r="B963" s="72"/>
      <c r="D963" s="84"/>
      <c r="E963" s="74"/>
      <c r="H963" s="37"/>
      <c r="AC963" s="37"/>
      <c r="BZ963" s="37"/>
      <c r="CA963" s="37"/>
      <c r="CB963" s="37"/>
      <c r="CC963" s="37"/>
    </row>
    <row r="964">
      <c r="B964" s="72"/>
      <c r="D964" s="84"/>
      <c r="E964" s="74"/>
      <c r="H964" s="37"/>
      <c r="AC964" s="37"/>
      <c r="BZ964" s="37"/>
      <c r="CA964" s="37"/>
      <c r="CB964" s="37"/>
      <c r="CC964" s="37"/>
    </row>
    <row r="965">
      <c r="B965" s="72"/>
      <c r="D965" s="84"/>
      <c r="E965" s="74"/>
      <c r="H965" s="37"/>
      <c r="AC965" s="37"/>
      <c r="BZ965" s="37"/>
      <c r="CA965" s="37"/>
      <c r="CB965" s="37"/>
      <c r="CC965" s="37"/>
    </row>
    <row r="966">
      <c r="B966" s="72"/>
      <c r="D966" s="84"/>
      <c r="E966" s="74"/>
      <c r="H966" s="37"/>
      <c r="AC966" s="37"/>
      <c r="BZ966" s="37"/>
      <c r="CA966" s="37"/>
      <c r="CB966" s="37"/>
      <c r="CC966" s="37"/>
    </row>
    <row r="967">
      <c r="B967" s="72"/>
      <c r="D967" s="84"/>
      <c r="E967" s="74"/>
      <c r="H967" s="37"/>
      <c r="AC967" s="37"/>
      <c r="BZ967" s="37"/>
      <c r="CA967" s="37"/>
      <c r="CB967" s="37"/>
      <c r="CC967" s="37"/>
    </row>
    <row r="968">
      <c r="B968" s="72"/>
      <c r="D968" s="84"/>
      <c r="E968" s="74"/>
      <c r="H968" s="37"/>
      <c r="AC968" s="37"/>
      <c r="BZ968" s="37"/>
      <c r="CA968" s="37"/>
      <c r="CB968" s="37"/>
      <c r="CC968" s="37"/>
    </row>
    <row r="969">
      <c r="B969" s="72"/>
      <c r="D969" s="84"/>
      <c r="E969" s="74"/>
      <c r="H969" s="37"/>
      <c r="AC969" s="37"/>
      <c r="BZ969" s="37"/>
      <c r="CA969" s="37"/>
      <c r="CB969" s="37"/>
      <c r="CC969" s="37"/>
    </row>
    <row r="970">
      <c r="B970" s="72"/>
      <c r="D970" s="84"/>
      <c r="E970" s="74"/>
      <c r="H970" s="37"/>
      <c r="AC970" s="37"/>
      <c r="BZ970" s="37"/>
      <c r="CA970" s="37"/>
      <c r="CB970" s="37"/>
      <c r="CC970" s="37"/>
    </row>
    <row r="971">
      <c r="B971" s="72"/>
      <c r="D971" s="84"/>
      <c r="E971" s="74"/>
      <c r="H971" s="37"/>
      <c r="AC971" s="37"/>
      <c r="BZ971" s="37"/>
      <c r="CA971" s="37"/>
      <c r="CB971" s="37"/>
      <c r="CC971" s="37"/>
    </row>
    <row r="972">
      <c r="B972" s="72"/>
      <c r="D972" s="84"/>
      <c r="E972" s="74"/>
      <c r="H972" s="37"/>
      <c r="AC972" s="37"/>
      <c r="BZ972" s="37"/>
      <c r="CA972" s="37"/>
      <c r="CB972" s="37"/>
      <c r="CC972" s="37"/>
    </row>
    <row r="973">
      <c r="B973" s="72"/>
      <c r="D973" s="84"/>
      <c r="E973" s="74"/>
      <c r="H973" s="37"/>
      <c r="AC973" s="37"/>
      <c r="BZ973" s="37"/>
      <c r="CA973" s="37"/>
      <c r="CB973" s="37"/>
      <c r="CC973" s="37"/>
    </row>
    <row r="974">
      <c r="B974" s="72"/>
      <c r="D974" s="84"/>
      <c r="E974" s="74"/>
      <c r="H974" s="37"/>
      <c r="AC974" s="37"/>
      <c r="BZ974" s="37"/>
      <c r="CA974" s="37"/>
      <c r="CB974" s="37"/>
      <c r="CC974" s="37"/>
    </row>
    <row r="975">
      <c r="B975" s="72"/>
      <c r="D975" s="84"/>
      <c r="E975" s="74"/>
      <c r="H975" s="37"/>
      <c r="AC975" s="37"/>
      <c r="BZ975" s="37"/>
      <c r="CA975" s="37"/>
      <c r="CB975" s="37"/>
      <c r="CC975" s="37"/>
    </row>
    <row r="976">
      <c r="B976" s="72"/>
      <c r="D976" s="84"/>
      <c r="E976" s="74"/>
      <c r="H976" s="37"/>
      <c r="AC976" s="37"/>
      <c r="BZ976" s="37"/>
      <c r="CA976" s="37"/>
      <c r="CB976" s="37"/>
      <c r="CC976" s="37"/>
    </row>
    <row r="977">
      <c r="B977" s="72"/>
      <c r="D977" s="84"/>
      <c r="E977" s="74"/>
      <c r="H977" s="37"/>
      <c r="AC977" s="37"/>
      <c r="BZ977" s="37"/>
      <c r="CA977" s="37"/>
      <c r="CB977" s="37"/>
      <c r="CC977" s="37"/>
    </row>
    <row r="978">
      <c r="B978" s="72"/>
      <c r="D978" s="84"/>
      <c r="E978" s="74"/>
      <c r="H978" s="37"/>
      <c r="AC978" s="37"/>
      <c r="BZ978" s="37"/>
      <c r="CA978" s="37"/>
      <c r="CB978" s="37"/>
      <c r="CC978" s="37"/>
    </row>
    <row r="979">
      <c r="B979" s="72"/>
      <c r="D979" s="84"/>
      <c r="E979" s="74"/>
      <c r="H979" s="37"/>
      <c r="AC979" s="37"/>
      <c r="BZ979" s="37"/>
      <c r="CA979" s="37"/>
      <c r="CB979" s="37"/>
      <c r="CC979" s="37"/>
    </row>
    <row r="980">
      <c r="B980" s="72"/>
      <c r="D980" s="84"/>
      <c r="E980" s="74"/>
      <c r="H980" s="37"/>
      <c r="AC980" s="37"/>
      <c r="BZ980" s="37"/>
      <c r="CA980" s="37"/>
      <c r="CB980" s="37"/>
      <c r="CC980" s="37"/>
    </row>
    <row r="981">
      <c r="B981" s="72"/>
      <c r="D981" s="84"/>
      <c r="E981" s="74"/>
      <c r="H981" s="37"/>
      <c r="AC981" s="37"/>
      <c r="BZ981" s="37"/>
      <c r="CA981" s="37"/>
      <c r="CB981" s="37"/>
      <c r="CC981" s="37"/>
    </row>
    <row r="982">
      <c r="B982" s="72"/>
      <c r="D982" s="84"/>
      <c r="E982" s="74"/>
      <c r="H982" s="37"/>
      <c r="AC982" s="37"/>
      <c r="BZ982" s="37"/>
      <c r="CA982" s="37"/>
      <c r="CB982" s="37"/>
      <c r="CC982" s="37"/>
    </row>
    <row r="983">
      <c r="B983" s="72"/>
      <c r="D983" s="84"/>
      <c r="E983" s="74"/>
      <c r="H983" s="37"/>
      <c r="AC983" s="37"/>
      <c r="BZ983" s="37"/>
      <c r="CA983" s="37"/>
      <c r="CB983" s="37"/>
      <c r="CC983" s="37"/>
    </row>
    <row r="984">
      <c r="B984" s="72"/>
      <c r="D984" s="84"/>
      <c r="E984" s="74"/>
      <c r="H984" s="37"/>
      <c r="AC984" s="37"/>
      <c r="BZ984" s="37"/>
      <c r="CA984" s="37"/>
      <c r="CB984" s="37"/>
      <c r="CC984" s="37"/>
    </row>
    <row r="985">
      <c r="B985" s="72"/>
      <c r="D985" s="84"/>
      <c r="E985" s="74"/>
      <c r="H985" s="37"/>
      <c r="AC985" s="37"/>
      <c r="BZ985" s="37"/>
      <c r="CA985" s="37"/>
      <c r="CB985" s="37"/>
      <c r="CC985" s="37"/>
    </row>
    <row r="986">
      <c r="B986" s="72"/>
      <c r="D986" s="84"/>
      <c r="E986" s="74"/>
      <c r="H986" s="37"/>
      <c r="AC986" s="37"/>
      <c r="BZ986" s="37"/>
      <c r="CA986" s="37"/>
      <c r="CB986" s="37"/>
      <c r="CC986" s="37"/>
    </row>
    <row r="987">
      <c r="B987" s="72"/>
      <c r="D987" s="84"/>
      <c r="E987" s="74"/>
      <c r="H987" s="37"/>
      <c r="AC987" s="37"/>
      <c r="BZ987" s="37"/>
      <c r="CA987" s="37"/>
      <c r="CB987" s="37"/>
      <c r="CC987" s="37"/>
    </row>
    <row r="988">
      <c r="B988" s="72"/>
      <c r="D988" s="84"/>
      <c r="E988" s="74"/>
      <c r="H988" s="37"/>
      <c r="AC988" s="37"/>
      <c r="BZ988" s="37"/>
      <c r="CA988" s="37"/>
      <c r="CB988" s="37"/>
      <c r="CC988" s="37"/>
    </row>
    <row r="989">
      <c r="B989" s="72"/>
      <c r="D989" s="84"/>
      <c r="E989" s="74"/>
      <c r="H989" s="37"/>
      <c r="AC989" s="37"/>
      <c r="BZ989" s="37"/>
      <c r="CA989" s="37"/>
      <c r="CB989" s="37"/>
      <c r="CC989" s="37"/>
    </row>
    <row r="990">
      <c r="B990" s="72"/>
      <c r="D990" s="84"/>
      <c r="E990" s="74"/>
      <c r="H990" s="37"/>
      <c r="AC990" s="37"/>
      <c r="BZ990" s="37"/>
      <c r="CA990" s="37"/>
      <c r="CB990" s="37"/>
      <c r="CC990" s="37"/>
    </row>
    <row r="991">
      <c r="B991" s="72"/>
      <c r="D991" s="84"/>
      <c r="E991" s="74"/>
      <c r="H991" s="37"/>
      <c r="AC991" s="37"/>
      <c r="BZ991" s="37"/>
      <c r="CA991" s="37"/>
      <c r="CB991" s="37"/>
      <c r="CC991" s="37"/>
    </row>
    <row r="992">
      <c r="B992" s="72"/>
      <c r="D992" s="84"/>
      <c r="E992" s="74"/>
      <c r="H992" s="37"/>
      <c r="AC992" s="37"/>
      <c r="BZ992" s="37"/>
      <c r="CA992" s="37"/>
      <c r="CB992" s="37"/>
      <c r="CC992" s="37"/>
    </row>
    <row r="993">
      <c r="B993" s="72"/>
      <c r="D993" s="84"/>
      <c r="E993" s="74"/>
      <c r="H993" s="37"/>
      <c r="AC993" s="37"/>
      <c r="BZ993" s="37"/>
      <c r="CA993" s="37"/>
      <c r="CB993" s="37"/>
      <c r="CC993" s="37"/>
    </row>
    <row r="994">
      <c r="B994" s="72"/>
      <c r="D994" s="84"/>
      <c r="E994" s="74"/>
      <c r="H994" s="37"/>
      <c r="AC994" s="37"/>
      <c r="BZ994" s="37"/>
      <c r="CA994" s="37"/>
      <c r="CB994" s="37"/>
      <c r="CC994" s="37"/>
    </row>
    <row r="995">
      <c r="B995" s="72"/>
      <c r="D995" s="84"/>
      <c r="E995" s="74"/>
      <c r="H995" s="37"/>
      <c r="AC995" s="37"/>
      <c r="BZ995" s="37"/>
      <c r="CA995" s="37"/>
      <c r="CB995" s="37"/>
      <c r="CC995" s="37"/>
    </row>
    <row r="996">
      <c r="B996" s="72"/>
      <c r="D996" s="84"/>
      <c r="E996" s="74"/>
      <c r="H996" s="37"/>
      <c r="AC996" s="37"/>
      <c r="BZ996" s="37"/>
      <c r="CA996" s="37"/>
      <c r="CB996" s="37"/>
      <c r="CC996" s="37"/>
    </row>
    <row r="997">
      <c r="B997" s="72"/>
      <c r="D997" s="84"/>
      <c r="E997" s="74"/>
      <c r="H997" s="37"/>
      <c r="AC997" s="37"/>
      <c r="BZ997" s="37"/>
      <c r="CA997" s="37"/>
      <c r="CB997" s="37"/>
      <c r="CC997" s="37"/>
    </row>
    <row r="998">
      <c r="B998" s="72"/>
      <c r="D998" s="84"/>
      <c r="E998" s="74"/>
      <c r="H998" s="37"/>
      <c r="AC998" s="37"/>
      <c r="BZ998" s="37"/>
      <c r="CA998" s="37"/>
      <c r="CB998" s="37"/>
      <c r="CC998" s="37"/>
    </row>
    <row r="999">
      <c r="B999" s="72"/>
      <c r="D999" s="84"/>
      <c r="E999" s="74"/>
      <c r="H999" s="37"/>
      <c r="AC999" s="37"/>
      <c r="BZ999" s="37"/>
      <c r="CA999" s="37"/>
      <c r="CB999" s="37"/>
      <c r="CC999" s="37"/>
    </row>
    <row r="1000">
      <c r="B1000" s="72"/>
      <c r="D1000" s="84"/>
      <c r="E1000" s="74"/>
      <c r="H1000" s="37"/>
      <c r="AC1000" s="37"/>
      <c r="BZ1000" s="37"/>
      <c r="CA1000" s="37"/>
      <c r="CB1000" s="37"/>
      <c r="CC1000" s="37"/>
    </row>
    <row r="1001">
      <c r="B1001" s="72"/>
      <c r="D1001" s="84"/>
      <c r="E1001" s="74"/>
      <c r="H1001" s="37"/>
      <c r="AC1001" s="37"/>
      <c r="BZ1001" s="37"/>
      <c r="CA1001" s="37"/>
      <c r="CB1001" s="37"/>
      <c r="CC1001" s="37"/>
    </row>
    <row r="1002">
      <c r="B1002" s="72"/>
      <c r="D1002" s="84"/>
      <c r="E1002" s="74"/>
      <c r="H1002" s="37"/>
      <c r="AC1002" s="37"/>
      <c r="BZ1002" s="37"/>
      <c r="CA1002" s="37"/>
      <c r="CB1002" s="37"/>
      <c r="CC1002" s="37"/>
    </row>
    <row r="1003">
      <c r="B1003" s="72"/>
      <c r="D1003" s="84"/>
      <c r="E1003" s="74"/>
      <c r="H1003" s="37"/>
      <c r="AC1003" s="37"/>
      <c r="BZ1003" s="37"/>
      <c r="CA1003" s="37"/>
      <c r="CB1003" s="37"/>
      <c r="CC1003" s="37"/>
    </row>
    <row r="1004">
      <c r="B1004" s="72"/>
      <c r="D1004" s="84"/>
      <c r="E1004" s="74"/>
      <c r="H1004" s="37"/>
      <c r="AC1004" s="37"/>
      <c r="BZ1004" s="37"/>
      <c r="CA1004" s="37"/>
      <c r="CB1004" s="37"/>
      <c r="CC1004" s="37"/>
    </row>
    <row r="1005">
      <c r="B1005" s="72"/>
      <c r="D1005" s="84"/>
      <c r="E1005" s="74"/>
      <c r="H1005" s="37"/>
      <c r="AC1005" s="37"/>
      <c r="BZ1005" s="37"/>
      <c r="CA1005" s="37"/>
      <c r="CB1005" s="37"/>
      <c r="CC1005" s="37"/>
    </row>
    <row r="1006">
      <c r="B1006" s="72"/>
      <c r="D1006" s="84"/>
      <c r="E1006" s="74"/>
      <c r="H1006" s="37"/>
      <c r="AC1006" s="37"/>
      <c r="BZ1006" s="37"/>
      <c r="CA1006" s="37"/>
      <c r="CB1006" s="37"/>
      <c r="CC1006" s="37"/>
    </row>
    <row r="1007">
      <c r="B1007" s="72"/>
      <c r="D1007" s="84"/>
      <c r="E1007" s="74"/>
      <c r="H1007" s="37"/>
      <c r="AC1007" s="37"/>
      <c r="BZ1007" s="37"/>
      <c r="CA1007" s="37"/>
      <c r="CB1007" s="37"/>
      <c r="CC1007" s="37"/>
    </row>
    <row r="1008">
      <c r="B1008" s="72"/>
      <c r="D1008" s="84"/>
      <c r="E1008" s="74"/>
      <c r="H1008" s="37"/>
      <c r="AC1008" s="37"/>
      <c r="BZ1008" s="37"/>
      <c r="CA1008" s="37"/>
      <c r="CB1008" s="37"/>
      <c r="CC1008" s="37"/>
    </row>
    <row r="1009">
      <c r="B1009" s="72"/>
      <c r="D1009" s="84"/>
      <c r="E1009" s="74"/>
      <c r="H1009" s="37"/>
      <c r="AC1009" s="37"/>
      <c r="BZ1009" s="37"/>
      <c r="CA1009" s="37"/>
      <c r="CB1009" s="37"/>
      <c r="CC1009" s="37"/>
    </row>
    <row r="1010">
      <c r="B1010" s="72"/>
      <c r="D1010" s="84"/>
      <c r="E1010" s="74"/>
      <c r="H1010" s="37"/>
      <c r="AC1010" s="37"/>
      <c r="BZ1010" s="37"/>
      <c r="CA1010" s="37"/>
      <c r="CB1010" s="37"/>
      <c r="CC1010" s="37"/>
    </row>
    <row r="1011">
      <c r="B1011" s="72"/>
      <c r="D1011" s="84"/>
      <c r="E1011" s="74"/>
      <c r="H1011" s="37"/>
      <c r="AC1011" s="37"/>
      <c r="BZ1011" s="37"/>
      <c r="CA1011" s="37"/>
      <c r="CB1011" s="37"/>
      <c r="CC1011" s="37"/>
    </row>
    <row r="1012">
      <c r="B1012" s="72"/>
      <c r="D1012" s="84"/>
      <c r="E1012" s="74"/>
      <c r="H1012" s="37"/>
      <c r="AC1012" s="37"/>
      <c r="BZ1012" s="37"/>
      <c r="CA1012" s="37"/>
      <c r="CB1012" s="37"/>
      <c r="CC1012" s="37"/>
    </row>
    <row r="1013">
      <c r="B1013" s="72"/>
      <c r="D1013" s="84"/>
      <c r="E1013" s="74"/>
      <c r="H1013" s="37"/>
      <c r="AC1013" s="37"/>
      <c r="BZ1013" s="37"/>
      <c r="CA1013" s="37"/>
      <c r="CB1013" s="37"/>
      <c r="CC1013" s="37"/>
    </row>
    <row r="1014">
      <c r="B1014" s="72"/>
      <c r="D1014" s="84"/>
      <c r="E1014" s="74"/>
      <c r="H1014" s="37"/>
      <c r="AC1014" s="37"/>
      <c r="BZ1014" s="37"/>
      <c r="CA1014" s="37"/>
      <c r="CB1014" s="37"/>
      <c r="CC1014" s="37"/>
    </row>
    <row r="1015">
      <c r="B1015" s="72"/>
      <c r="D1015" s="84"/>
      <c r="E1015" s="74"/>
      <c r="H1015" s="37"/>
      <c r="AC1015" s="37"/>
      <c r="BZ1015" s="37"/>
      <c r="CA1015" s="37"/>
      <c r="CB1015" s="37"/>
      <c r="CC1015" s="37"/>
    </row>
    <row r="1016">
      <c r="B1016" s="72"/>
      <c r="D1016" s="84"/>
      <c r="E1016" s="74"/>
      <c r="H1016" s="37"/>
      <c r="AC1016" s="37"/>
      <c r="BZ1016" s="37"/>
      <c r="CA1016" s="37"/>
      <c r="CB1016" s="37"/>
      <c r="CC1016" s="37"/>
    </row>
    <row r="1017">
      <c r="B1017" s="72"/>
      <c r="D1017" s="84"/>
      <c r="E1017" s="74"/>
      <c r="H1017" s="37"/>
      <c r="AC1017" s="37"/>
      <c r="BZ1017" s="37"/>
      <c r="CA1017" s="37"/>
      <c r="CB1017" s="37"/>
      <c r="CC1017" s="37"/>
    </row>
    <row r="1018">
      <c r="B1018" s="72"/>
      <c r="D1018" s="84"/>
      <c r="E1018" s="74"/>
      <c r="H1018" s="37"/>
      <c r="AC1018" s="37"/>
      <c r="BZ1018" s="37"/>
      <c r="CA1018" s="37"/>
      <c r="CB1018" s="37"/>
      <c r="CC1018" s="37"/>
    </row>
    <row r="1019">
      <c r="B1019" s="72"/>
      <c r="D1019" s="84"/>
      <c r="E1019" s="74"/>
      <c r="H1019" s="37"/>
      <c r="AC1019" s="37"/>
      <c r="BZ1019" s="37"/>
      <c r="CA1019" s="37"/>
      <c r="CB1019" s="37"/>
      <c r="CC1019" s="37"/>
    </row>
    <row r="1020">
      <c r="B1020" s="72"/>
      <c r="D1020" s="84"/>
      <c r="E1020" s="74"/>
      <c r="H1020" s="37"/>
      <c r="AC1020" s="37"/>
      <c r="BZ1020" s="37"/>
      <c r="CA1020" s="37"/>
      <c r="CB1020" s="37"/>
      <c r="CC1020" s="37"/>
    </row>
    <row r="1021">
      <c r="B1021" s="72"/>
      <c r="D1021" s="84"/>
      <c r="E1021" s="74"/>
      <c r="H1021" s="37"/>
      <c r="AC1021" s="37"/>
      <c r="BZ1021" s="37"/>
      <c r="CA1021" s="37"/>
      <c r="CB1021" s="37"/>
      <c r="CC1021" s="37"/>
    </row>
    <row r="1022">
      <c r="B1022" s="72"/>
      <c r="D1022" s="84"/>
      <c r="E1022" s="74"/>
      <c r="H1022" s="37"/>
      <c r="AC1022" s="37"/>
      <c r="BZ1022" s="37"/>
      <c r="CA1022" s="37"/>
      <c r="CB1022" s="37"/>
      <c r="CC1022" s="37"/>
    </row>
    <row r="1023">
      <c r="B1023" s="72"/>
      <c r="D1023" s="84"/>
      <c r="E1023" s="74"/>
      <c r="H1023" s="37"/>
      <c r="AC1023" s="37"/>
      <c r="BZ1023" s="37"/>
      <c r="CA1023" s="37"/>
      <c r="CB1023" s="37"/>
      <c r="CC1023" s="37"/>
    </row>
    <row r="1024">
      <c r="B1024" s="72"/>
      <c r="D1024" s="84"/>
      <c r="E1024" s="74"/>
      <c r="H1024" s="37"/>
      <c r="AC1024" s="37"/>
      <c r="BZ1024" s="37"/>
      <c r="CA1024" s="37"/>
      <c r="CB1024" s="37"/>
      <c r="CC1024" s="37"/>
    </row>
    <row r="1025">
      <c r="B1025" s="72"/>
      <c r="D1025" s="84"/>
      <c r="E1025" s="74"/>
      <c r="H1025" s="37"/>
      <c r="AC1025" s="37"/>
      <c r="BZ1025" s="37"/>
      <c r="CA1025" s="37"/>
      <c r="CB1025" s="37"/>
      <c r="CC1025" s="37"/>
    </row>
    <row r="1026">
      <c r="B1026" s="72"/>
      <c r="D1026" s="84"/>
      <c r="E1026" s="74"/>
      <c r="H1026" s="37"/>
      <c r="AC1026" s="37"/>
      <c r="BZ1026" s="37"/>
      <c r="CA1026" s="37"/>
      <c r="CB1026" s="37"/>
      <c r="CC1026" s="37"/>
    </row>
    <row r="1027">
      <c r="B1027" s="72"/>
      <c r="D1027" s="84"/>
      <c r="E1027" s="74"/>
      <c r="H1027" s="37"/>
      <c r="AC1027" s="37"/>
      <c r="BZ1027" s="37"/>
      <c r="CA1027" s="37"/>
      <c r="CB1027" s="37"/>
      <c r="CC1027" s="37"/>
    </row>
    <row r="1028">
      <c r="B1028" s="72"/>
      <c r="D1028" s="84"/>
      <c r="E1028" s="74"/>
      <c r="H1028" s="37"/>
      <c r="AC1028" s="37"/>
      <c r="BZ1028" s="37"/>
      <c r="CA1028" s="37"/>
      <c r="CB1028" s="37"/>
      <c r="CC1028" s="37"/>
    </row>
    <row r="1029">
      <c r="B1029" s="72"/>
      <c r="D1029" s="84"/>
      <c r="E1029" s="74"/>
      <c r="H1029" s="37"/>
      <c r="AC1029" s="37"/>
      <c r="BZ1029" s="37"/>
      <c r="CA1029" s="37"/>
      <c r="CB1029" s="37"/>
      <c r="CC1029" s="37"/>
    </row>
    <row r="1030">
      <c r="B1030" s="72"/>
      <c r="D1030" s="84"/>
      <c r="E1030" s="74"/>
      <c r="H1030" s="37"/>
      <c r="AC1030" s="37"/>
      <c r="BZ1030" s="37"/>
      <c r="CA1030" s="37"/>
      <c r="CB1030" s="37"/>
      <c r="CC1030" s="37"/>
    </row>
    <row r="1031">
      <c r="B1031" s="72"/>
      <c r="D1031" s="84"/>
      <c r="E1031" s="74"/>
      <c r="H1031" s="37"/>
      <c r="AC1031" s="37"/>
      <c r="BZ1031" s="37"/>
      <c r="CA1031" s="37"/>
      <c r="CB1031" s="37"/>
      <c r="CC1031" s="37"/>
    </row>
    <row r="1032">
      <c r="B1032" s="72"/>
      <c r="D1032" s="84"/>
      <c r="E1032" s="74"/>
      <c r="H1032" s="37"/>
      <c r="AC1032" s="37"/>
      <c r="BZ1032" s="37"/>
      <c r="CA1032" s="37"/>
      <c r="CB1032" s="37"/>
      <c r="CC1032" s="37"/>
    </row>
    <row r="1033">
      <c r="B1033" s="72"/>
      <c r="D1033" s="84"/>
      <c r="E1033" s="74"/>
      <c r="H1033" s="37"/>
      <c r="AC1033" s="37"/>
      <c r="BZ1033" s="37"/>
      <c r="CA1033" s="37"/>
      <c r="CB1033" s="37"/>
      <c r="CC1033" s="37"/>
    </row>
    <row r="1034">
      <c r="B1034" s="72"/>
      <c r="D1034" s="84"/>
      <c r="E1034" s="74"/>
      <c r="H1034" s="37"/>
      <c r="AC1034" s="37"/>
      <c r="BZ1034" s="37"/>
      <c r="CA1034" s="37"/>
      <c r="CB1034" s="37"/>
      <c r="CC1034" s="37"/>
    </row>
    <row r="1035">
      <c r="B1035" s="72"/>
      <c r="D1035" s="84"/>
      <c r="E1035" s="74"/>
      <c r="H1035" s="37"/>
      <c r="AC1035" s="37"/>
      <c r="BZ1035" s="37"/>
      <c r="CA1035" s="37"/>
      <c r="CB1035" s="37"/>
      <c r="CC1035" s="37"/>
    </row>
    <row r="1036">
      <c r="B1036" s="72"/>
      <c r="D1036" s="84"/>
      <c r="E1036" s="74"/>
      <c r="H1036" s="37"/>
      <c r="AC1036" s="37"/>
      <c r="BZ1036" s="37"/>
      <c r="CA1036" s="37"/>
      <c r="CB1036" s="37"/>
      <c r="CC1036" s="37"/>
    </row>
    <row r="1037">
      <c r="B1037" s="72"/>
      <c r="D1037" s="84"/>
      <c r="E1037" s="74"/>
      <c r="H1037" s="37"/>
      <c r="AC1037" s="37"/>
      <c r="BZ1037" s="37"/>
      <c r="CA1037" s="37"/>
      <c r="CB1037" s="37"/>
      <c r="CC1037" s="37"/>
    </row>
    <row r="1038">
      <c r="B1038" s="72"/>
      <c r="D1038" s="84"/>
      <c r="E1038" s="74"/>
      <c r="H1038" s="37"/>
      <c r="AC1038" s="37"/>
      <c r="BZ1038" s="37"/>
      <c r="CA1038" s="37"/>
      <c r="CB1038" s="37"/>
      <c r="CC1038" s="37"/>
    </row>
    <row r="1039">
      <c r="B1039" s="72"/>
      <c r="D1039" s="84"/>
      <c r="E1039" s="74"/>
      <c r="H1039" s="37"/>
      <c r="AC1039" s="37"/>
      <c r="BZ1039" s="37"/>
      <c r="CA1039" s="37"/>
      <c r="CB1039" s="37"/>
      <c r="CC1039" s="37"/>
    </row>
    <row r="1040">
      <c r="B1040" s="72"/>
      <c r="D1040" s="84"/>
      <c r="E1040" s="74"/>
      <c r="H1040" s="37"/>
      <c r="AC1040" s="37"/>
      <c r="BZ1040" s="37"/>
      <c r="CA1040" s="37"/>
      <c r="CB1040" s="37"/>
      <c r="CC1040" s="37"/>
    </row>
    <row r="1041">
      <c r="B1041" s="72"/>
      <c r="D1041" s="84"/>
      <c r="E1041" s="74"/>
      <c r="H1041" s="37"/>
      <c r="AC1041" s="37"/>
      <c r="BZ1041" s="37"/>
      <c r="CA1041" s="37"/>
      <c r="CB1041" s="37"/>
      <c r="CC1041" s="37"/>
    </row>
    <row r="1042">
      <c r="B1042" s="72"/>
      <c r="D1042" s="84"/>
      <c r="E1042" s="74"/>
      <c r="H1042" s="37"/>
      <c r="AC1042" s="37"/>
      <c r="BZ1042" s="37"/>
      <c r="CA1042" s="37"/>
      <c r="CB1042" s="37"/>
      <c r="CC1042" s="37"/>
    </row>
    <row r="1043">
      <c r="B1043" s="72"/>
      <c r="D1043" s="84"/>
      <c r="E1043" s="74"/>
      <c r="H1043" s="37"/>
      <c r="AC1043" s="37"/>
      <c r="BZ1043" s="37"/>
      <c r="CA1043" s="37"/>
      <c r="CB1043" s="37"/>
      <c r="CC1043" s="37"/>
    </row>
    <row r="1044">
      <c r="B1044" s="72"/>
      <c r="D1044" s="84"/>
      <c r="E1044" s="74"/>
      <c r="H1044" s="37"/>
      <c r="AC1044" s="37"/>
      <c r="BZ1044" s="37"/>
      <c r="CA1044" s="37"/>
      <c r="CB1044" s="37"/>
      <c r="CC1044" s="37"/>
    </row>
    <row r="1045">
      <c r="B1045" s="72"/>
      <c r="D1045" s="84"/>
      <c r="E1045" s="74"/>
      <c r="H1045" s="37"/>
      <c r="AC1045" s="37"/>
      <c r="BZ1045" s="37"/>
      <c r="CA1045" s="37"/>
      <c r="CB1045" s="37"/>
      <c r="CC1045" s="37"/>
    </row>
    <row r="1046">
      <c r="B1046" s="72"/>
      <c r="D1046" s="84"/>
      <c r="E1046" s="74"/>
      <c r="H1046" s="37"/>
      <c r="AC1046" s="37"/>
      <c r="BZ1046" s="37"/>
      <c r="CA1046" s="37"/>
      <c r="CB1046" s="37"/>
      <c r="CC1046" s="37"/>
    </row>
    <row r="1047">
      <c r="B1047" s="72"/>
      <c r="D1047" s="84"/>
      <c r="E1047" s="74"/>
      <c r="H1047" s="37"/>
      <c r="AC1047" s="37"/>
      <c r="BZ1047" s="37"/>
      <c r="CA1047" s="37"/>
      <c r="CB1047" s="37"/>
      <c r="CC1047" s="37"/>
    </row>
    <row r="1048">
      <c r="B1048" s="72"/>
      <c r="D1048" s="84"/>
      <c r="E1048" s="74"/>
      <c r="H1048" s="37"/>
      <c r="AC1048" s="37"/>
      <c r="BZ1048" s="37"/>
      <c r="CA1048" s="37"/>
      <c r="CB1048" s="37"/>
      <c r="CC1048" s="37"/>
    </row>
    <row r="1049">
      <c r="B1049" s="72"/>
      <c r="D1049" s="84"/>
      <c r="E1049" s="74"/>
      <c r="H1049" s="37"/>
      <c r="AC1049" s="37"/>
      <c r="BZ1049" s="37"/>
      <c r="CA1049" s="37"/>
      <c r="CB1049" s="37"/>
      <c r="CC1049" s="37"/>
    </row>
    <row r="1050">
      <c r="B1050" s="72"/>
      <c r="D1050" s="84"/>
      <c r="E1050" s="74"/>
      <c r="H1050" s="37"/>
      <c r="AC1050" s="37"/>
      <c r="BZ1050" s="37"/>
      <c r="CA1050" s="37"/>
      <c r="CB1050" s="37"/>
      <c r="CC1050" s="37"/>
    </row>
    <row r="1051">
      <c r="B1051" s="72"/>
      <c r="D1051" s="84"/>
      <c r="E1051" s="74"/>
      <c r="H1051" s="37"/>
      <c r="AC1051" s="37"/>
      <c r="BZ1051" s="37"/>
      <c r="CA1051" s="37"/>
      <c r="CB1051" s="37"/>
      <c r="CC1051" s="37"/>
    </row>
    <row r="1052">
      <c r="B1052" s="72"/>
      <c r="D1052" s="84"/>
      <c r="E1052" s="74"/>
      <c r="H1052" s="37"/>
      <c r="AC1052" s="37"/>
      <c r="BZ1052" s="37"/>
      <c r="CA1052" s="37"/>
      <c r="CB1052" s="37"/>
      <c r="CC1052" s="37"/>
    </row>
    <row r="1053">
      <c r="B1053" s="72"/>
      <c r="D1053" s="84"/>
      <c r="E1053" s="74"/>
      <c r="H1053" s="37"/>
      <c r="AC1053" s="37"/>
      <c r="BZ1053" s="37"/>
      <c r="CA1053" s="37"/>
      <c r="CB1053" s="37"/>
      <c r="CC1053" s="37"/>
    </row>
    <row r="1054">
      <c r="B1054" s="72"/>
      <c r="D1054" s="84"/>
      <c r="E1054" s="74"/>
      <c r="H1054" s="37"/>
      <c r="AC1054" s="37"/>
      <c r="BZ1054" s="37"/>
      <c r="CA1054" s="37"/>
      <c r="CB1054" s="37"/>
      <c r="CC1054" s="37"/>
    </row>
    <row r="1055">
      <c r="B1055" s="72"/>
      <c r="D1055" s="84"/>
      <c r="E1055" s="74"/>
      <c r="H1055" s="37"/>
      <c r="AC1055" s="37"/>
      <c r="BZ1055" s="37"/>
      <c r="CA1055" s="37"/>
      <c r="CB1055" s="37"/>
      <c r="CC1055" s="37"/>
    </row>
    <row r="1056">
      <c r="B1056" s="72"/>
      <c r="D1056" s="84"/>
      <c r="E1056" s="74"/>
      <c r="H1056" s="37"/>
      <c r="AC1056" s="37"/>
      <c r="BZ1056" s="37"/>
      <c r="CA1056" s="37"/>
      <c r="CB1056" s="37"/>
      <c r="CC1056" s="37"/>
    </row>
    <row r="1057">
      <c r="B1057" s="72"/>
      <c r="D1057" s="84"/>
      <c r="E1057" s="74"/>
      <c r="H1057" s="37"/>
      <c r="AC1057" s="37"/>
      <c r="BZ1057" s="37"/>
      <c r="CA1057" s="37"/>
      <c r="CB1057" s="37"/>
      <c r="CC1057" s="37"/>
    </row>
    <row r="1058">
      <c r="B1058" s="72"/>
      <c r="D1058" s="84"/>
      <c r="E1058" s="74"/>
      <c r="H1058" s="37"/>
      <c r="AC1058" s="37"/>
      <c r="BZ1058" s="37"/>
      <c r="CA1058" s="37"/>
      <c r="CB1058" s="37"/>
      <c r="CC1058" s="37"/>
    </row>
    <row r="1059">
      <c r="B1059" s="72"/>
      <c r="D1059" s="84"/>
      <c r="E1059" s="74"/>
      <c r="H1059" s="37"/>
      <c r="AC1059" s="37"/>
      <c r="BZ1059" s="37"/>
      <c r="CA1059" s="37"/>
      <c r="CB1059" s="37"/>
      <c r="CC1059" s="37"/>
    </row>
    <row r="1060">
      <c r="B1060" s="72"/>
      <c r="D1060" s="84"/>
      <c r="E1060" s="74"/>
      <c r="H1060" s="37"/>
      <c r="AC1060" s="37"/>
      <c r="BZ1060" s="37"/>
      <c r="CA1060" s="37"/>
      <c r="CB1060" s="37"/>
      <c r="CC1060" s="37"/>
    </row>
    <row r="1061">
      <c r="B1061" s="72"/>
      <c r="D1061" s="84"/>
      <c r="E1061" s="74"/>
      <c r="H1061" s="37"/>
      <c r="AC1061" s="37"/>
      <c r="BZ1061" s="37"/>
      <c r="CA1061" s="37"/>
      <c r="CB1061" s="37"/>
      <c r="CC1061" s="37"/>
    </row>
    <row r="1062">
      <c r="B1062" s="72"/>
      <c r="D1062" s="84"/>
      <c r="E1062" s="74"/>
      <c r="H1062" s="37"/>
      <c r="AC1062" s="37"/>
      <c r="BZ1062" s="37"/>
      <c r="CA1062" s="37"/>
      <c r="CB1062" s="37"/>
      <c r="CC1062" s="37"/>
    </row>
    <row r="1063">
      <c r="B1063" s="72"/>
      <c r="D1063" s="84"/>
      <c r="E1063" s="74"/>
      <c r="H1063" s="37"/>
      <c r="AC1063" s="37"/>
      <c r="BZ1063" s="37"/>
      <c r="CA1063" s="37"/>
      <c r="CB1063" s="37"/>
      <c r="CC1063" s="37"/>
    </row>
    <row r="1064">
      <c r="B1064" s="72"/>
      <c r="D1064" s="84"/>
      <c r="E1064" s="74"/>
      <c r="H1064" s="37"/>
      <c r="AC1064" s="37"/>
      <c r="BZ1064" s="37"/>
      <c r="CA1064" s="37"/>
      <c r="CB1064" s="37"/>
      <c r="CC1064" s="37"/>
    </row>
    <row r="1065">
      <c r="B1065" s="72"/>
      <c r="D1065" s="84"/>
      <c r="E1065" s="74"/>
      <c r="H1065" s="37"/>
      <c r="AC1065" s="37"/>
      <c r="BZ1065" s="37"/>
      <c r="CA1065" s="37"/>
      <c r="CB1065" s="37"/>
      <c r="CC1065" s="37"/>
    </row>
    <row r="1066">
      <c r="B1066" s="72"/>
      <c r="D1066" s="84"/>
      <c r="E1066" s="74"/>
      <c r="H1066" s="37"/>
      <c r="AC1066" s="37"/>
      <c r="BZ1066" s="37"/>
      <c r="CA1066" s="37"/>
      <c r="CB1066" s="37"/>
      <c r="CC1066" s="37"/>
    </row>
    <row r="1067">
      <c r="B1067" s="72"/>
      <c r="D1067" s="84"/>
      <c r="E1067" s="74"/>
      <c r="H1067" s="37"/>
      <c r="AC1067" s="37"/>
      <c r="BZ1067" s="37"/>
      <c r="CA1067" s="37"/>
      <c r="CB1067" s="37"/>
      <c r="CC1067" s="37"/>
    </row>
    <row r="1068">
      <c r="B1068" s="72"/>
      <c r="D1068" s="84"/>
      <c r="E1068" s="74"/>
      <c r="H1068" s="37"/>
      <c r="AC1068" s="37"/>
      <c r="BZ1068" s="37"/>
      <c r="CA1068" s="37"/>
      <c r="CB1068" s="37"/>
      <c r="CC1068" s="37"/>
    </row>
    <row r="1069">
      <c r="B1069" s="72"/>
      <c r="D1069" s="84"/>
      <c r="E1069" s="74"/>
      <c r="H1069" s="37"/>
      <c r="AC1069" s="37"/>
      <c r="BZ1069" s="37"/>
      <c r="CA1069" s="37"/>
      <c r="CB1069" s="37"/>
      <c r="CC1069" s="37"/>
    </row>
    <row r="1070">
      <c r="B1070" s="72"/>
      <c r="D1070" s="84"/>
      <c r="E1070" s="74"/>
      <c r="H1070" s="37"/>
      <c r="AC1070" s="37"/>
      <c r="BZ1070" s="37"/>
      <c r="CA1070" s="37"/>
      <c r="CB1070" s="37"/>
      <c r="CC1070" s="37"/>
    </row>
    <row r="1071">
      <c r="B1071" s="72"/>
      <c r="D1071" s="84"/>
      <c r="E1071" s="74"/>
      <c r="H1071" s="37"/>
      <c r="AC1071" s="37"/>
      <c r="BZ1071" s="37"/>
      <c r="CA1071" s="37"/>
      <c r="CB1071" s="37"/>
      <c r="CC1071" s="37"/>
    </row>
    <row r="1072">
      <c r="B1072" s="72"/>
      <c r="D1072" s="84"/>
      <c r="E1072" s="74"/>
      <c r="H1072" s="37"/>
      <c r="AC1072" s="37"/>
      <c r="BZ1072" s="37"/>
      <c r="CA1072" s="37"/>
      <c r="CB1072" s="37"/>
      <c r="CC1072" s="37"/>
    </row>
    <row r="1073">
      <c r="B1073" s="72"/>
      <c r="D1073" s="84"/>
      <c r="E1073" s="74"/>
      <c r="H1073" s="37"/>
      <c r="AC1073" s="37"/>
      <c r="BZ1073" s="37"/>
      <c r="CA1073" s="37"/>
      <c r="CB1073" s="37"/>
      <c r="CC1073" s="37"/>
    </row>
    <row r="1074">
      <c r="B1074" s="72"/>
      <c r="D1074" s="84"/>
      <c r="E1074" s="74"/>
      <c r="H1074" s="37"/>
      <c r="AC1074" s="37"/>
      <c r="BZ1074" s="37"/>
      <c r="CA1074" s="37"/>
      <c r="CB1074" s="37"/>
      <c r="CC1074" s="37"/>
    </row>
    <row r="1075">
      <c r="B1075" s="72"/>
      <c r="D1075" s="84"/>
      <c r="E1075" s="74"/>
      <c r="H1075" s="37"/>
      <c r="AC1075" s="37"/>
      <c r="BZ1075" s="37"/>
      <c r="CA1075" s="37"/>
      <c r="CB1075" s="37"/>
      <c r="CC1075" s="37"/>
    </row>
    <row r="1076">
      <c r="B1076" s="72"/>
      <c r="D1076" s="84"/>
      <c r="E1076" s="74"/>
      <c r="H1076" s="37"/>
      <c r="AC1076" s="37"/>
      <c r="BZ1076" s="37"/>
      <c r="CA1076" s="37"/>
      <c r="CB1076" s="37"/>
      <c r="CC1076" s="37"/>
    </row>
    <row r="1077">
      <c r="B1077" s="72"/>
      <c r="D1077" s="84"/>
      <c r="E1077" s="74"/>
      <c r="H1077" s="37"/>
      <c r="AC1077" s="37"/>
      <c r="BZ1077" s="37"/>
      <c r="CA1077" s="37"/>
      <c r="CB1077" s="37"/>
      <c r="CC1077" s="37"/>
    </row>
    <row r="1078">
      <c r="B1078" s="72"/>
      <c r="D1078" s="84"/>
      <c r="E1078" s="74"/>
      <c r="H1078" s="37"/>
      <c r="AC1078" s="37"/>
      <c r="BZ1078" s="37"/>
      <c r="CA1078" s="37"/>
      <c r="CB1078" s="37"/>
      <c r="CC1078" s="37"/>
    </row>
    <row r="1079">
      <c r="B1079" s="72"/>
      <c r="D1079" s="84"/>
      <c r="E1079" s="74"/>
      <c r="H1079" s="37"/>
      <c r="AC1079" s="37"/>
      <c r="BZ1079" s="37"/>
      <c r="CA1079" s="37"/>
      <c r="CB1079" s="37"/>
      <c r="CC1079" s="37"/>
    </row>
    <row r="1080">
      <c r="B1080" s="72"/>
      <c r="D1080" s="84"/>
      <c r="E1080" s="74"/>
      <c r="H1080" s="37"/>
      <c r="AC1080" s="37"/>
      <c r="BZ1080" s="37"/>
      <c r="CA1080" s="37"/>
      <c r="CB1080" s="37"/>
      <c r="CC1080" s="37"/>
    </row>
    <row r="1081">
      <c r="B1081" s="72"/>
      <c r="D1081" s="84"/>
      <c r="E1081" s="74"/>
      <c r="H1081" s="37"/>
      <c r="AC1081" s="37"/>
      <c r="BZ1081" s="37"/>
      <c r="CA1081" s="37"/>
      <c r="CB1081" s="37"/>
      <c r="CC1081" s="37"/>
    </row>
    <row r="1082">
      <c r="B1082" s="72"/>
      <c r="D1082" s="84"/>
      <c r="E1082" s="74"/>
      <c r="H1082" s="37"/>
      <c r="AC1082" s="37"/>
      <c r="BZ1082" s="37"/>
      <c r="CA1082" s="37"/>
      <c r="CB1082" s="37"/>
      <c r="CC1082" s="37"/>
    </row>
    <row r="1083">
      <c r="B1083" s="72"/>
      <c r="D1083" s="84"/>
      <c r="E1083" s="74"/>
      <c r="H1083" s="37"/>
      <c r="AC1083" s="37"/>
      <c r="BZ1083" s="37"/>
      <c r="CA1083" s="37"/>
      <c r="CB1083" s="37"/>
      <c r="CC1083" s="37"/>
    </row>
    <row r="1084">
      <c r="B1084" s="72"/>
      <c r="D1084" s="84"/>
      <c r="E1084" s="74"/>
      <c r="H1084" s="37"/>
      <c r="AC1084" s="37"/>
      <c r="BZ1084" s="37"/>
      <c r="CA1084" s="37"/>
      <c r="CB1084" s="37"/>
      <c r="CC1084" s="37"/>
    </row>
    <row r="1085">
      <c r="B1085" s="72"/>
      <c r="D1085" s="84"/>
      <c r="E1085" s="74"/>
      <c r="H1085" s="37"/>
      <c r="AC1085" s="37"/>
      <c r="BZ1085" s="37"/>
      <c r="CA1085" s="37"/>
      <c r="CB1085" s="37"/>
      <c r="CC1085" s="37"/>
    </row>
    <row r="1086">
      <c r="B1086" s="72"/>
      <c r="D1086" s="84"/>
      <c r="E1086" s="74"/>
      <c r="H1086" s="37"/>
      <c r="AC1086" s="37"/>
      <c r="BZ1086" s="37"/>
      <c r="CA1086" s="37"/>
      <c r="CB1086" s="37"/>
      <c r="CC1086" s="37"/>
    </row>
    <row r="1087">
      <c r="B1087" s="72"/>
      <c r="D1087" s="84"/>
      <c r="E1087" s="74"/>
      <c r="H1087" s="37"/>
      <c r="AC1087" s="37"/>
      <c r="BZ1087" s="37"/>
      <c r="CA1087" s="37"/>
      <c r="CB1087" s="37"/>
      <c r="CC1087" s="37"/>
    </row>
    <row r="1088">
      <c r="B1088" s="72"/>
      <c r="D1088" s="84"/>
      <c r="E1088" s="74"/>
      <c r="H1088" s="37"/>
      <c r="AC1088" s="37"/>
      <c r="BZ1088" s="37"/>
      <c r="CA1088" s="37"/>
      <c r="CB1088" s="37"/>
      <c r="CC1088" s="37"/>
    </row>
    <row r="1089">
      <c r="B1089" s="72"/>
      <c r="D1089" s="84"/>
      <c r="E1089" s="74"/>
      <c r="H1089" s="37"/>
      <c r="AC1089" s="37"/>
      <c r="BZ1089" s="37"/>
      <c r="CA1089" s="37"/>
      <c r="CB1089" s="37"/>
      <c r="CC1089" s="37"/>
    </row>
    <row r="1090">
      <c r="B1090" s="72"/>
      <c r="D1090" s="84"/>
      <c r="E1090" s="74"/>
      <c r="H1090" s="37"/>
      <c r="AC1090" s="37"/>
      <c r="BZ1090" s="37"/>
      <c r="CA1090" s="37"/>
      <c r="CB1090" s="37"/>
      <c r="CC1090" s="37"/>
    </row>
    <row r="1091">
      <c r="B1091" s="72"/>
      <c r="D1091" s="84"/>
      <c r="E1091" s="74"/>
      <c r="H1091" s="37"/>
      <c r="AC1091" s="37"/>
      <c r="BZ1091" s="37"/>
      <c r="CA1091" s="37"/>
      <c r="CB1091" s="37"/>
      <c r="CC1091" s="37"/>
    </row>
    <row r="1092">
      <c r="B1092" s="72"/>
      <c r="D1092" s="84"/>
      <c r="E1092" s="74"/>
      <c r="H1092" s="37"/>
      <c r="AC1092" s="37"/>
      <c r="BZ1092" s="37"/>
      <c r="CA1092" s="37"/>
      <c r="CB1092" s="37"/>
      <c r="CC1092" s="37"/>
    </row>
    <row r="1093">
      <c r="B1093" s="72"/>
      <c r="D1093" s="84"/>
      <c r="E1093" s="74"/>
      <c r="H1093" s="37"/>
      <c r="AC1093" s="37"/>
      <c r="BZ1093" s="37"/>
      <c r="CA1093" s="37"/>
      <c r="CB1093" s="37"/>
      <c r="CC1093" s="37"/>
    </row>
    <row r="1094">
      <c r="B1094" s="72"/>
      <c r="D1094" s="84"/>
      <c r="E1094" s="74"/>
      <c r="H1094" s="37"/>
      <c r="AC1094" s="37"/>
      <c r="BZ1094" s="37"/>
      <c r="CA1094" s="37"/>
      <c r="CB1094" s="37"/>
      <c r="CC1094" s="37"/>
    </row>
    <row r="1095">
      <c r="B1095" s="72"/>
      <c r="D1095" s="84"/>
      <c r="E1095" s="74"/>
      <c r="H1095" s="37"/>
      <c r="AC1095" s="37"/>
      <c r="BZ1095" s="37"/>
      <c r="CA1095" s="37"/>
      <c r="CB1095" s="37"/>
      <c r="CC1095" s="37"/>
    </row>
    <row r="1096">
      <c r="B1096" s="72"/>
      <c r="D1096" s="84"/>
      <c r="E1096" s="74"/>
      <c r="H1096" s="37"/>
      <c r="AC1096" s="37"/>
      <c r="BZ1096" s="37"/>
      <c r="CA1096" s="37"/>
      <c r="CB1096" s="37"/>
      <c r="CC1096" s="37"/>
    </row>
    <row r="1097">
      <c r="B1097" s="72"/>
      <c r="D1097" s="84"/>
      <c r="E1097" s="74"/>
      <c r="H1097" s="37"/>
      <c r="AC1097" s="37"/>
      <c r="BZ1097" s="37"/>
      <c r="CA1097" s="37"/>
      <c r="CB1097" s="37"/>
      <c r="CC1097" s="37"/>
    </row>
    <row r="1098">
      <c r="B1098" s="72"/>
      <c r="D1098" s="84"/>
      <c r="E1098" s="74"/>
      <c r="H1098" s="37"/>
      <c r="AC1098" s="37"/>
      <c r="BZ1098" s="37"/>
      <c r="CA1098" s="37"/>
      <c r="CB1098" s="37"/>
      <c r="CC1098" s="37"/>
    </row>
    <row r="1099">
      <c r="B1099" s="72"/>
      <c r="D1099" s="84"/>
      <c r="E1099" s="74"/>
      <c r="H1099" s="37"/>
      <c r="AC1099" s="37"/>
      <c r="BZ1099" s="37"/>
      <c r="CA1099" s="37"/>
      <c r="CB1099" s="37"/>
      <c r="CC1099" s="37"/>
    </row>
    <row r="1100">
      <c r="B1100" s="72"/>
      <c r="D1100" s="84"/>
      <c r="E1100" s="74"/>
      <c r="H1100" s="37"/>
      <c r="AC1100" s="37"/>
      <c r="BZ1100" s="37"/>
      <c r="CA1100" s="37"/>
      <c r="CB1100" s="37"/>
      <c r="CC1100" s="37"/>
    </row>
    <row r="1101">
      <c r="B1101" s="72"/>
      <c r="D1101" s="84"/>
      <c r="E1101" s="74"/>
      <c r="H1101" s="37"/>
      <c r="AC1101" s="37"/>
      <c r="BZ1101" s="37"/>
      <c r="CA1101" s="37"/>
      <c r="CB1101" s="37"/>
      <c r="CC1101" s="37"/>
    </row>
    <row r="1102">
      <c r="B1102" s="72"/>
      <c r="D1102" s="84"/>
      <c r="E1102" s="74"/>
      <c r="H1102" s="37"/>
      <c r="AC1102" s="37"/>
      <c r="BZ1102" s="37"/>
      <c r="CA1102" s="37"/>
      <c r="CB1102" s="37"/>
      <c r="CC1102" s="37"/>
    </row>
    <row r="1103">
      <c r="B1103" s="72"/>
      <c r="D1103" s="84"/>
      <c r="E1103" s="74"/>
      <c r="H1103" s="37"/>
      <c r="AC1103" s="37"/>
      <c r="BZ1103" s="37"/>
      <c r="CA1103" s="37"/>
      <c r="CB1103" s="37"/>
      <c r="CC1103" s="37"/>
    </row>
    <row r="1104">
      <c r="B1104" s="72"/>
      <c r="D1104" s="84"/>
      <c r="E1104" s="74"/>
      <c r="H1104" s="37"/>
      <c r="AC1104" s="37"/>
      <c r="BZ1104" s="37"/>
      <c r="CA1104" s="37"/>
      <c r="CB1104" s="37"/>
      <c r="CC1104" s="37"/>
    </row>
    <row r="1105">
      <c r="B1105" s="72"/>
      <c r="D1105" s="84"/>
      <c r="E1105" s="74"/>
      <c r="H1105" s="37"/>
      <c r="AC1105" s="37"/>
      <c r="BZ1105" s="37"/>
      <c r="CA1105" s="37"/>
      <c r="CB1105" s="37"/>
      <c r="CC1105" s="37"/>
    </row>
    <row r="1106">
      <c r="B1106" s="72"/>
      <c r="D1106" s="84"/>
      <c r="E1106" s="74"/>
      <c r="H1106" s="37"/>
      <c r="AC1106" s="37"/>
      <c r="BZ1106" s="37"/>
      <c r="CA1106" s="37"/>
      <c r="CB1106" s="37"/>
      <c r="CC1106" s="37"/>
    </row>
    <row r="1107">
      <c r="B1107" s="72"/>
      <c r="D1107" s="84"/>
      <c r="E1107" s="74"/>
      <c r="H1107" s="37"/>
      <c r="AC1107" s="37"/>
      <c r="BZ1107" s="37"/>
      <c r="CA1107" s="37"/>
      <c r="CB1107" s="37"/>
      <c r="CC1107" s="37"/>
    </row>
    <row r="1108">
      <c r="B1108" s="72"/>
      <c r="D1108" s="84"/>
      <c r="E1108" s="74"/>
      <c r="H1108" s="37"/>
      <c r="AC1108" s="37"/>
      <c r="BZ1108" s="37"/>
      <c r="CA1108" s="37"/>
      <c r="CB1108" s="37"/>
      <c r="CC1108" s="37"/>
    </row>
    <row r="1109">
      <c r="B1109" s="72"/>
      <c r="D1109" s="84"/>
      <c r="E1109" s="74"/>
      <c r="H1109" s="37"/>
      <c r="AC1109" s="37"/>
      <c r="BZ1109" s="37"/>
      <c r="CA1109" s="37"/>
      <c r="CB1109" s="37"/>
      <c r="CC1109" s="37"/>
    </row>
    <row r="1110">
      <c r="B1110" s="72"/>
      <c r="D1110" s="84"/>
      <c r="E1110" s="74"/>
      <c r="H1110" s="37"/>
      <c r="AC1110" s="37"/>
      <c r="BZ1110" s="37"/>
      <c r="CA1110" s="37"/>
      <c r="CB1110" s="37"/>
      <c r="CC1110" s="37"/>
    </row>
    <row r="1111">
      <c r="B1111" s="72"/>
      <c r="D1111" s="84"/>
      <c r="E1111" s="74"/>
      <c r="H1111" s="37"/>
      <c r="AC1111" s="37"/>
      <c r="BZ1111" s="37"/>
      <c r="CA1111" s="37"/>
      <c r="CB1111" s="37"/>
      <c r="CC1111" s="37"/>
    </row>
    <row r="1112">
      <c r="B1112" s="72"/>
      <c r="D1112" s="84"/>
      <c r="E1112" s="74"/>
      <c r="H1112" s="37"/>
      <c r="AC1112" s="37"/>
      <c r="BZ1112" s="37"/>
      <c r="CA1112" s="37"/>
      <c r="CB1112" s="37"/>
      <c r="CC1112" s="37"/>
    </row>
    <row r="1113">
      <c r="B1113" s="72"/>
      <c r="D1113" s="84"/>
      <c r="E1113" s="74"/>
      <c r="H1113" s="37"/>
      <c r="AC1113" s="37"/>
      <c r="BZ1113" s="37"/>
      <c r="CA1113" s="37"/>
      <c r="CB1113" s="37"/>
      <c r="CC1113" s="37"/>
    </row>
    <row r="1114">
      <c r="B1114" s="72"/>
      <c r="D1114" s="84"/>
      <c r="E1114" s="74"/>
      <c r="H1114" s="37"/>
      <c r="AC1114" s="37"/>
      <c r="BZ1114" s="37"/>
      <c r="CA1114" s="37"/>
      <c r="CB1114" s="37"/>
      <c r="CC1114" s="37"/>
    </row>
    <row r="1115">
      <c r="B1115" s="72"/>
      <c r="D1115" s="84"/>
      <c r="E1115" s="74"/>
      <c r="H1115" s="37"/>
      <c r="AC1115" s="37"/>
      <c r="BZ1115" s="37"/>
      <c r="CA1115" s="37"/>
      <c r="CB1115" s="37"/>
      <c r="CC1115" s="37"/>
    </row>
    <row r="1116">
      <c r="B1116" s="72"/>
      <c r="D1116" s="84"/>
      <c r="E1116" s="74"/>
      <c r="H1116" s="37"/>
      <c r="AC1116" s="37"/>
      <c r="BZ1116" s="37"/>
      <c r="CA1116" s="37"/>
      <c r="CB1116" s="37"/>
      <c r="CC1116" s="37"/>
    </row>
    <row r="1117">
      <c r="B1117" s="72"/>
      <c r="D1117" s="84"/>
      <c r="E1117" s="74"/>
      <c r="H1117" s="37"/>
      <c r="AC1117" s="37"/>
      <c r="BZ1117" s="37"/>
      <c r="CA1117" s="37"/>
      <c r="CB1117" s="37"/>
      <c r="CC1117" s="37"/>
    </row>
    <row r="1118">
      <c r="B1118" s="72"/>
      <c r="D1118" s="84"/>
      <c r="E1118" s="74"/>
      <c r="H1118" s="37"/>
      <c r="AC1118" s="37"/>
      <c r="BZ1118" s="37"/>
      <c r="CA1118" s="37"/>
      <c r="CB1118" s="37"/>
      <c r="CC1118" s="37"/>
    </row>
    <row r="1119">
      <c r="B1119" s="72"/>
      <c r="D1119" s="84"/>
      <c r="E1119" s="74"/>
      <c r="H1119" s="37"/>
      <c r="AC1119" s="37"/>
      <c r="BZ1119" s="37"/>
      <c r="CA1119" s="37"/>
      <c r="CB1119" s="37"/>
      <c r="CC1119" s="37"/>
    </row>
    <row r="1120">
      <c r="B1120" s="72"/>
      <c r="D1120" s="84"/>
      <c r="E1120" s="74"/>
      <c r="H1120" s="37"/>
      <c r="AC1120" s="37"/>
      <c r="BZ1120" s="37"/>
      <c r="CA1120" s="37"/>
      <c r="CB1120" s="37"/>
      <c r="CC1120" s="37"/>
    </row>
    <row r="1121">
      <c r="B1121" s="72"/>
      <c r="D1121" s="84"/>
      <c r="E1121" s="74"/>
      <c r="H1121" s="37"/>
      <c r="AC1121" s="37"/>
      <c r="BZ1121" s="37"/>
      <c r="CA1121" s="37"/>
      <c r="CB1121" s="37"/>
      <c r="CC1121" s="37"/>
    </row>
    <row r="1122">
      <c r="B1122" s="72"/>
      <c r="D1122" s="84"/>
      <c r="E1122" s="74"/>
      <c r="H1122" s="37"/>
      <c r="AC1122" s="37"/>
      <c r="BZ1122" s="37"/>
      <c r="CA1122" s="37"/>
      <c r="CB1122" s="37"/>
      <c r="CC1122" s="37"/>
    </row>
    <row r="1123">
      <c r="B1123" s="72"/>
      <c r="D1123" s="84"/>
      <c r="E1123" s="74"/>
      <c r="H1123" s="37"/>
      <c r="AC1123" s="37"/>
      <c r="BZ1123" s="37"/>
      <c r="CA1123" s="37"/>
      <c r="CB1123" s="37"/>
      <c r="CC1123" s="37"/>
    </row>
    <row r="1124">
      <c r="B1124" s="72"/>
      <c r="D1124" s="84"/>
      <c r="E1124" s="74"/>
      <c r="H1124" s="37"/>
      <c r="AC1124" s="37"/>
      <c r="BZ1124" s="37"/>
      <c r="CA1124" s="37"/>
      <c r="CB1124" s="37"/>
      <c r="CC1124" s="37"/>
    </row>
    <row r="1125">
      <c r="B1125" s="72"/>
      <c r="D1125" s="84"/>
      <c r="E1125" s="74"/>
      <c r="H1125" s="37"/>
      <c r="AC1125" s="37"/>
      <c r="BZ1125" s="37"/>
      <c r="CA1125" s="37"/>
      <c r="CB1125" s="37"/>
      <c r="CC1125" s="37"/>
    </row>
    <row r="1126">
      <c r="B1126" s="72"/>
      <c r="D1126" s="84"/>
      <c r="E1126" s="74"/>
      <c r="H1126" s="37"/>
      <c r="AC1126" s="37"/>
      <c r="BZ1126" s="37"/>
      <c r="CA1126" s="37"/>
      <c r="CB1126" s="37"/>
      <c r="CC1126" s="37"/>
    </row>
    <row r="1127">
      <c r="B1127" s="72"/>
      <c r="D1127" s="84"/>
      <c r="E1127" s="74"/>
      <c r="H1127" s="37"/>
      <c r="AC1127" s="37"/>
      <c r="BZ1127" s="37"/>
      <c r="CA1127" s="37"/>
      <c r="CB1127" s="37"/>
      <c r="CC1127" s="37"/>
    </row>
    <row r="1128">
      <c r="B1128" s="72"/>
      <c r="D1128" s="84"/>
      <c r="E1128" s="74"/>
      <c r="H1128" s="37"/>
      <c r="AC1128" s="37"/>
      <c r="BZ1128" s="37"/>
      <c r="CA1128" s="37"/>
      <c r="CB1128" s="37"/>
      <c r="CC1128" s="37"/>
    </row>
    <row r="1129">
      <c r="B1129" s="72"/>
      <c r="D1129" s="84"/>
      <c r="E1129" s="74"/>
      <c r="H1129" s="37"/>
      <c r="AC1129" s="37"/>
      <c r="BZ1129" s="37"/>
      <c r="CA1129" s="37"/>
      <c r="CB1129" s="37"/>
      <c r="CC1129" s="37"/>
    </row>
    <row r="1130">
      <c r="B1130" s="72"/>
      <c r="D1130" s="84"/>
      <c r="E1130" s="74"/>
      <c r="H1130" s="37"/>
      <c r="AC1130" s="37"/>
      <c r="BZ1130" s="37"/>
      <c r="CA1130" s="37"/>
      <c r="CB1130" s="37"/>
      <c r="CC1130" s="37"/>
    </row>
    <row r="1131">
      <c r="B1131" s="72"/>
      <c r="D1131" s="84"/>
      <c r="E1131" s="74"/>
      <c r="H1131" s="37"/>
      <c r="AC1131" s="37"/>
      <c r="BZ1131" s="37"/>
      <c r="CA1131" s="37"/>
      <c r="CB1131" s="37"/>
      <c r="CC1131" s="37"/>
    </row>
    <row r="1132">
      <c r="B1132" s="72"/>
      <c r="D1132" s="84"/>
      <c r="E1132" s="74"/>
      <c r="H1132" s="37"/>
      <c r="AC1132" s="37"/>
      <c r="BZ1132" s="37"/>
      <c r="CA1132" s="37"/>
      <c r="CB1132" s="37"/>
      <c r="CC1132" s="37"/>
    </row>
    <row r="1133">
      <c r="B1133" s="72"/>
      <c r="D1133" s="84"/>
      <c r="E1133" s="74"/>
      <c r="H1133" s="37"/>
      <c r="AC1133" s="37"/>
      <c r="BZ1133" s="37"/>
      <c r="CA1133" s="37"/>
      <c r="CB1133" s="37"/>
      <c r="CC1133" s="37"/>
    </row>
    <row r="1134">
      <c r="B1134" s="72"/>
      <c r="D1134" s="84"/>
      <c r="E1134" s="74"/>
      <c r="H1134" s="37"/>
      <c r="AC1134" s="37"/>
      <c r="BZ1134" s="37"/>
      <c r="CA1134" s="37"/>
      <c r="CB1134" s="37"/>
      <c r="CC1134" s="37"/>
    </row>
    <row r="1135">
      <c r="B1135" s="72"/>
      <c r="D1135" s="84"/>
      <c r="E1135" s="74"/>
      <c r="H1135" s="37"/>
      <c r="AC1135" s="37"/>
      <c r="BZ1135" s="37"/>
      <c r="CA1135" s="37"/>
      <c r="CB1135" s="37"/>
      <c r="CC1135" s="37"/>
    </row>
    <row r="1136">
      <c r="B1136" s="72"/>
      <c r="D1136" s="84"/>
      <c r="E1136" s="74"/>
      <c r="H1136" s="37"/>
      <c r="AC1136" s="37"/>
      <c r="BZ1136" s="37"/>
      <c r="CA1136" s="37"/>
      <c r="CB1136" s="37"/>
      <c r="CC1136" s="37"/>
    </row>
    <row r="1137">
      <c r="B1137" s="72"/>
      <c r="D1137" s="84"/>
      <c r="E1137" s="74"/>
      <c r="H1137" s="37"/>
      <c r="AC1137" s="37"/>
      <c r="BZ1137" s="37"/>
      <c r="CA1137" s="37"/>
      <c r="CB1137" s="37"/>
      <c r="CC1137" s="37"/>
    </row>
    <row r="1138">
      <c r="B1138" s="72"/>
      <c r="D1138" s="84"/>
      <c r="E1138" s="74"/>
      <c r="H1138" s="37"/>
      <c r="AC1138" s="37"/>
      <c r="BZ1138" s="37"/>
      <c r="CA1138" s="37"/>
      <c r="CB1138" s="37"/>
      <c r="CC1138" s="37"/>
    </row>
    <row r="1139">
      <c r="B1139" s="72"/>
      <c r="D1139" s="84"/>
      <c r="E1139" s="74"/>
      <c r="H1139" s="37"/>
      <c r="AC1139" s="37"/>
      <c r="BZ1139" s="37"/>
      <c r="CA1139" s="37"/>
      <c r="CB1139" s="37"/>
      <c r="CC1139" s="37"/>
    </row>
    <row r="1140">
      <c r="B1140" s="72"/>
      <c r="D1140" s="84"/>
      <c r="E1140" s="74"/>
      <c r="H1140" s="37"/>
      <c r="AC1140" s="37"/>
      <c r="BZ1140" s="37"/>
      <c r="CA1140" s="37"/>
      <c r="CB1140" s="37"/>
      <c r="CC1140" s="37"/>
    </row>
    <row r="1141">
      <c r="B1141" s="72"/>
      <c r="D1141" s="84"/>
      <c r="E1141" s="74"/>
      <c r="H1141" s="37"/>
      <c r="AC1141" s="37"/>
      <c r="BZ1141" s="37"/>
      <c r="CA1141" s="37"/>
      <c r="CB1141" s="37"/>
      <c r="CC1141" s="37"/>
    </row>
    <row r="1142">
      <c r="B1142" s="72"/>
      <c r="D1142" s="84"/>
      <c r="E1142" s="74"/>
      <c r="H1142" s="37"/>
      <c r="AC1142" s="37"/>
      <c r="BZ1142" s="37"/>
      <c r="CA1142" s="37"/>
      <c r="CB1142" s="37"/>
      <c r="CC1142" s="37"/>
    </row>
    <row r="1143">
      <c r="B1143" s="72"/>
      <c r="D1143" s="84"/>
      <c r="E1143" s="74"/>
      <c r="H1143" s="37"/>
      <c r="AC1143" s="37"/>
      <c r="BZ1143" s="37"/>
      <c r="CA1143" s="37"/>
      <c r="CB1143" s="37"/>
      <c r="CC1143" s="37"/>
    </row>
    <row r="1144">
      <c r="B1144" s="72"/>
      <c r="D1144" s="84"/>
      <c r="E1144" s="74"/>
      <c r="H1144" s="37"/>
      <c r="AC1144" s="37"/>
      <c r="BZ1144" s="37"/>
      <c r="CA1144" s="37"/>
      <c r="CB1144" s="37"/>
      <c r="CC1144" s="37"/>
    </row>
    <row r="1145">
      <c r="B1145" s="72"/>
      <c r="D1145" s="84"/>
      <c r="E1145" s="74"/>
      <c r="H1145" s="37"/>
      <c r="AC1145" s="37"/>
      <c r="BZ1145" s="37"/>
      <c r="CA1145" s="37"/>
      <c r="CB1145" s="37"/>
      <c r="CC1145" s="37"/>
    </row>
    <row r="1146">
      <c r="B1146" s="72"/>
      <c r="D1146" s="84"/>
      <c r="E1146" s="74"/>
      <c r="H1146" s="37"/>
      <c r="AC1146" s="37"/>
      <c r="BZ1146" s="37"/>
      <c r="CA1146" s="37"/>
      <c r="CB1146" s="37"/>
      <c r="CC1146" s="37"/>
    </row>
    <row r="1147">
      <c r="B1147" s="72"/>
      <c r="D1147" s="84"/>
      <c r="E1147" s="74"/>
      <c r="H1147" s="37"/>
      <c r="AC1147" s="37"/>
      <c r="BZ1147" s="37"/>
      <c r="CA1147" s="37"/>
      <c r="CB1147" s="37"/>
      <c r="CC1147" s="37"/>
    </row>
    <row r="1148">
      <c r="B1148" s="72"/>
      <c r="D1148" s="84"/>
      <c r="E1148" s="74"/>
      <c r="H1148" s="37"/>
      <c r="AC1148" s="37"/>
      <c r="BZ1148" s="37"/>
      <c r="CA1148" s="37"/>
      <c r="CB1148" s="37"/>
      <c r="CC1148" s="37"/>
    </row>
    <row r="1149">
      <c r="B1149" s="72"/>
      <c r="D1149" s="84"/>
      <c r="E1149" s="74"/>
      <c r="H1149" s="37"/>
      <c r="AC1149" s="37"/>
      <c r="BZ1149" s="37"/>
      <c r="CA1149" s="37"/>
      <c r="CB1149" s="37"/>
      <c r="CC1149" s="37"/>
    </row>
    <row r="1150">
      <c r="B1150" s="72"/>
      <c r="D1150" s="84"/>
      <c r="E1150" s="74"/>
      <c r="H1150" s="37"/>
      <c r="AC1150" s="37"/>
      <c r="BZ1150" s="37"/>
      <c r="CA1150" s="37"/>
      <c r="CB1150" s="37"/>
      <c r="CC1150" s="37"/>
    </row>
    <row r="1151">
      <c r="B1151" s="72"/>
      <c r="D1151" s="84"/>
      <c r="E1151" s="74"/>
      <c r="H1151" s="37"/>
      <c r="AC1151" s="37"/>
      <c r="BZ1151" s="37"/>
      <c r="CA1151" s="37"/>
      <c r="CB1151" s="37"/>
      <c r="CC1151" s="37"/>
    </row>
    <row r="1152">
      <c r="B1152" s="72"/>
      <c r="D1152" s="84"/>
      <c r="E1152" s="74"/>
      <c r="H1152" s="37"/>
      <c r="AC1152" s="37"/>
      <c r="BZ1152" s="37"/>
      <c r="CA1152" s="37"/>
      <c r="CB1152" s="37"/>
      <c r="CC1152" s="37"/>
    </row>
    <row r="1153">
      <c r="B1153" s="72"/>
      <c r="D1153" s="84"/>
      <c r="E1153" s="74"/>
      <c r="H1153" s="37"/>
      <c r="AC1153" s="37"/>
      <c r="BZ1153" s="37"/>
      <c r="CA1153" s="37"/>
      <c r="CB1153" s="37"/>
      <c r="CC1153" s="37"/>
    </row>
    <row r="1154">
      <c r="B1154" s="72"/>
      <c r="D1154" s="84"/>
      <c r="E1154" s="74"/>
      <c r="H1154" s="37"/>
      <c r="AC1154" s="37"/>
      <c r="BZ1154" s="37"/>
      <c r="CA1154" s="37"/>
      <c r="CB1154" s="37"/>
      <c r="CC1154" s="37"/>
    </row>
    <row r="1155">
      <c r="B1155" s="72"/>
      <c r="D1155" s="84"/>
      <c r="E1155" s="74"/>
      <c r="H1155" s="37"/>
      <c r="AC1155" s="37"/>
      <c r="BZ1155" s="37"/>
      <c r="CA1155" s="37"/>
      <c r="CB1155" s="37"/>
      <c r="CC1155" s="37"/>
    </row>
    <row r="1156">
      <c r="B1156" s="72"/>
      <c r="D1156" s="84"/>
      <c r="E1156" s="74"/>
      <c r="H1156" s="37"/>
      <c r="AC1156" s="37"/>
      <c r="BZ1156" s="37"/>
      <c r="CA1156" s="37"/>
      <c r="CB1156" s="37"/>
      <c r="CC1156" s="37"/>
    </row>
    <row r="1157">
      <c r="B1157" s="72"/>
      <c r="D1157" s="84"/>
      <c r="E1157" s="74"/>
      <c r="H1157" s="37"/>
      <c r="AC1157" s="37"/>
      <c r="BZ1157" s="37"/>
      <c r="CA1157" s="37"/>
      <c r="CB1157" s="37"/>
      <c r="CC1157" s="37"/>
    </row>
    <row r="1158">
      <c r="B1158" s="72"/>
      <c r="D1158" s="84"/>
      <c r="E1158" s="74"/>
      <c r="H1158" s="37"/>
      <c r="AC1158" s="37"/>
      <c r="BZ1158" s="37"/>
      <c r="CA1158" s="37"/>
      <c r="CB1158" s="37"/>
      <c r="CC1158" s="37"/>
    </row>
    <row r="1159">
      <c r="B1159" s="72"/>
      <c r="D1159" s="84"/>
      <c r="E1159" s="74"/>
      <c r="H1159" s="37"/>
      <c r="AC1159" s="37"/>
      <c r="BZ1159" s="37"/>
      <c r="CA1159" s="37"/>
      <c r="CB1159" s="37"/>
      <c r="CC1159" s="37"/>
    </row>
    <row r="1160">
      <c r="B1160" s="72"/>
      <c r="D1160" s="84"/>
      <c r="E1160" s="74"/>
      <c r="H1160" s="37"/>
      <c r="AC1160" s="37"/>
      <c r="BZ1160" s="37"/>
      <c r="CA1160" s="37"/>
      <c r="CB1160" s="37"/>
      <c r="CC1160" s="37"/>
    </row>
    <row r="1161">
      <c r="B1161" s="72"/>
      <c r="D1161" s="84"/>
      <c r="E1161" s="74"/>
      <c r="H1161" s="37"/>
      <c r="AC1161" s="37"/>
      <c r="BZ1161" s="37"/>
      <c r="CA1161" s="37"/>
      <c r="CB1161" s="37"/>
      <c r="CC1161" s="37"/>
    </row>
    <row r="1162">
      <c r="B1162" s="72"/>
      <c r="D1162" s="84"/>
      <c r="E1162" s="74"/>
      <c r="H1162" s="37"/>
      <c r="AC1162" s="37"/>
      <c r="BZ1162" s="37"/>
      <c r="CA1162" s="37"/>
      <c r="CB1162" s="37"/>
      <c r="CC1162" s="37"/>
    </row>
    <row r="1163">
      <c r="B1163" s="72"/>
      <c r="D1163" s="84"/>
      <c r="E1163" s="74"/>
      <c r="H1163" s="37"/>
      <c r="AC1163" s="37"/>
      <c r="BZ1163" s="37"/>
      <c r="CA1163" s="37"/>
      <c r="CB1163" s="37"/>
      <c r="CC1163" s="37"/>
    </row>
    <row r="1164">
      <c r="B1164" s="72"/>
      <c r="D1164" s="84"/>
      <c r="E1164" s="74"/>
      <c r="H1164" s="37"/>
      <c r="AC1164" s="37"/>
      <c r="BZ1164" s="37"/>
      <c r="CA1164" s="37"/>
      <c r="CB1164" s="37"/>
      <c r="CC1164" s="37"/>
    </row>
    <row r="1165">
      <c r="B1165" s="72"/>
      <c r="D1165" s="84"/>
      <c r="E1165" s="74"/>
      <c r="H1165" s="37"/>
      <c r="AC1165" s="37"/>
      <c r="BZ1165" s="37"/>
      <c r="CA1165" s="37"/>
      <c r="CB1165" s="37"/>
      <c r="CC1165" s="37"/>
    </row>
    <row r="1166">
      <c r="B1166" s="72"/>
      <c r="D1166" s="84"/>
      <c r="E1166" s="74"/>
      <c r="H1166" s="37"/>
      <c r="AC1166" s="37"/>
      <c r="BZ1166" s="37"/>
      <c r="CA1166" s="37"/>
      <c r="CB1166" s="37"/>
      <c r="CC1166" s="37"/>
    </row>
    <row r="1167">
      <c r="B1167" s="72"/>
      <c r="D1167" s="84"/>
      <c r="E1167" s="74"/>
      <c r="H1167" s="37"/>
      <c r="AC1167" s="37"/>
      <c r="BZ1167" s="37"/>
      <c r="CA1167" s="37"/>
      <c r="CB1167" s="37"/>
      <c r="CC1167" s="37"/>
    </row>
    <row r="1168">
      <c r="B1168" s="72"/>
      <c r="D1168" s="84"/>
      <c r="E1168" s="74"/>
      <c r="H1168" s="37"/>
      <c r="AC1168" s="37"/>
      <c r="BZ1168" s="37"/>
      <c r="CA1168" s="37"/>
      <c r="CB1168" s="37"/>
      <c r="CC1168" s="37"/>
    </row>
    <row r="1169">
      <c r="B1169" s="72"/>
      <c r="D1169" s="84"/>
      <c r="E1169" s="74"/>
      <c r="H1169" s="37"/>
      <c r="AC1169" s="37"/>
      <c r="BZ1169" s="37"/>
      <c r="CA1169" s="37"/>
      <c r="CB1169" s="37"/>
      <c r="CC1169" s="37"/>
    </row>
  </sheetData>
  <hyperlinks>
    <hyperlink r:id="rId1" ref="BE83"/>
  </hyperlinks>
  <printOptions gridLines="1" horizontalCentered="1"/>
  <pageMargins bottom="0.75" footer="0.0" header="0.0" left="0.25" right="0.25" top="0.75"/>
  <pageSetup scale="6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5"/>
    <col customWidth="1" min="2" max="2" width="72.0"/>
    <col customWidth="1" min="3" max="3" width="26.38"/>
    <col customWidth="1" min="4" max="4" width="55.0"/>
    <col customWidth="1" min="5" max="5" width="23.13"/>
    <col customWidth="1" min="6" max="6" width="18.0"/>
    <col customWidth="1" min="7" max="7" width="16.5"/>
    <col customWidth="1" min="8" max="8" width="26.38"/>
    <col customWidth="1" min="9" max="9" width="87.63"/>
    <col customWidth="1" min="10" max="10" width="17.63"/>
    <col customWidth="1" min="11" max="11" width="17.88"/>
    <col customWidth="1" min="12" max="12" width="18.75"/>
    <col customWidth="1" min="13" max="13" width="72.25"/>
    <col customWidth="1" min="14" max="14" width="54.63"/>
    <col customWidth="1" min="15" max="15" width="218.88"/>
    <col customWidth="1" min="16" max="16" width="33.88"/>
    <col customWidth="1" min="17" max="17" width="25.63"/>
  </cols>
  <sheetData>
    <row r="1">
      <c r="A1" s="31" t="s">
        <v>968</v>
      </c>
    </row>
    <row r="2">
      <c r="A2" s="31" t="s">
        <v>969</v>
      </c>
      <c r="B2" s="31" t="s">
        <v>970</v>
      </c>
      <c r="C2" s="31" t="s">
        <v>971</v>
      </c>
      <c r="D2" s="31" t="s">
        <v>972</v>
      </c>
      <c r="E2" s="31" t="s">
        <v>973</v>
      </c>
      <c r="F2" s="31" t="s">
        <v>974</v>
      </c>
      <c r="G2" s="31" t="s">
        <v>975</v>
      </c>
      <c r="H2" s="31" t="s">
        <v>976</v>
      </c>
      <c r="I2" s="31" t="s">
        <v>977</v>
      </c>
      <c r="J2" s="31" t="s">
        <v>978</v>
      </c>
      <c r="K2" s="31" t="s">
        <v>979</v>
      </c>
      <c r="L2" s="31" t="s">
        <v>980</v>
      </c>
      <c r="M2" s="31" t="s">
        <v>981</v>
      </c>
      <c r="N2" s="31" t="s">
        <v>982</v>
      </c>
      <c r="O2" s="31" t="s">
        <v>983</v>
      </c>
      <c r="P2" s="31" t="s">
        <v>984</v>
      </c>
      <c r="Q2" s="31" t="s">
        <v>985</v>
      </c>
    </row>
    <row r="3">
      <c r="A3" s="31">
        <v>1.0</v>
      </c>
      <c r="B3" s="31" t="s">
        <v>986</v>
      </c>
      <c r="C3" s="31" t="s">
        <v>987</v>
      </c>
      <c r="D3" s="31" t="s">
        <v>977</v>
      </c>
      <c r="E3" s="117">
        <v>44013.0</v>
      </c>
      <c r="H3" s="31" t="s">
        <v>988</v>
      </c>
      <c r="I3" s="31" t="s">
        <v>989</v>
      </c>
      <c r="M3" s="31" t="s">
        <v>990</v>
      </c>
      <c r="N3" s="31" t="s">
        <v>987</v>
      </c>
      <c r="O3" s="31" t="s">
        <v>991</v>
      </c>
    </row>
    <row r="4">
      <c r="A4" s="31">
        <v>2.0</v>
      </c>
      <c r="B4" s="31" t="s">
        <v>992</v>
      </c>
      <c r="C4" s="31" t="s">
        <v>993</v>
      </c>
      <c r="D4" s="31" t="s">
        <v>977</v>
      </c>
      <c r="E4" s="117">
        <v>44013.0</v>
      </c>
      <c r="H4" s="31" t="s">
        <v>993</v>
      </c>
      <c r="I4" s="31" t="s">
        <v>994</v>
      </c>
      <c r="M4" s="31" t="s">
        <v>990</v>
      </c>
      <c r="N4" s="31" t="s">
        <v>995</v>
      </c>
      <c r="O4" s="31" t="s">
        <v>996</v>
      </c>
    </row>
  </sheetData>
  <drawing r:id="rId1"/>
</worksheet>
</file>