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050"/>
  </bookViews>
  <sheets>
    <sheet name="KM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9" i="1" l="1"/>
  <c r="I119" i="1"/>
  <c r="H119" i="1"/>
  <c r="G119" i="1"/>
  <c r="F119" i="1"/>
  <c r="D119" i="1"/>
  <c r="J118" i="1"/>
  <c r="I118" i="1"/>
  <c r="H118" i="1"/>
  <c r="G118" i="1"/>
  <c r="F118" i="1"/>
  <c r="D118" i="1"/>
  <c r="J117" i="1"/>
  <c r="I117" i="1"/>
  <c r="H117" i="1"/>
  <c r="G117" i="1"/>
  <c r="F117" i="1"/>
  <c r="D117" i="1"/>
  <c r="J116" i="1"/>
  <c r="I116" i="1"/>
  <c r="H116" i="1"/>
  <c r="G116" i="1"/>
  <c r="F116" i="1"/>
  <c r="D116" i="1"/>
  <c r="J115" i="1"/>
  <c r="I115" i="1"/>
  <c r="H115" i="1"/>
  <c r="G115" i="1"/>
  <c r="F115" i="1"/>
  <c r="D115" i="1"/>
  <c r="J114" i="1"/>
  <c r="I114" i="1"/>
  <c r="H114" i="1"/>
  <c r="G114" i="1"/>
  <c r="F114" i="1"/>
  <c r="D114" i="1"/>
  <c r="J113" i="1"/>
  <c r="I113" i="1"/>
  <c r="H113" i="1"/>
  <c r="G113" i="1"/>
  <c r="F113" i="1"/>
  <c r="D113" i="1"/>
  <c r="J112" i="1"/>
  <c r="I112" i="1"/>
  <c r="H112" i="1"/>
  <c r="G112" i="1"/>
  <c r="F112" i="1"/>
  <c r="D112" i="1"/>
  <c r="J111" i="1"/>
  <c r="I111" i="1"/>
  <c r="H111" i="1"/>
  <c r="G111" i="1"/>
  <c r="F111" i="1"/>
  <c r="D111" i="1"/>
  <c r="J110" i="1"/>
  <c r="I110" i="1"/>
  <c r="H110" i="1"/>
  <c r="G110" i="1"/>
  <c r="F110" i="1"/>
  <c r="D110" i="1"/>
  <c r="J109" i="1"/>
  <c r="I109" i="1"/>
  <c r="H109" i="1"/>
  <c r="G109" i="1"/>
  <c r="F109" i="1"/>
  <c r="D109" i="1"/>
  <c r="J108" i="1"/>
  <c r="I108" i="1"/>
  <c r="H108" i="1"/>
  <c r="G108" i="1"/>
  <c r="F108" i="1"/>
  <c r="D108" i="1"/>
  <c r="J107" i="1"/>
  <c r="I107" i="1"/>
  <c r="H107" i="1"/>
  <c r="G107" i="1"/>
  <c r="F107" i="1"/>
  <c r="D107" i="1"/>
  <c r="J106" i="1"/>
  <c r="I106" i="1"/>
  <c r="H106" i="1"/>
  <c r="G106" i="1"/>
  <c r="F106" i="1"/>
  <c r="D106" i="1"/>
  <c r="J105" i="1"/>
  <c r="I105" i="1"/>
  <c r="H105" i="1"/>
  <c r="G105" i="1"/>
  <c r="F105" i="1"/>
  <c r="D105" i="1"/>
  <c r="J104" i="1"/>
  <c r="I104" i="1"/>
  <c r="H104" i="1"/>
  <c r="G104" i="1"/>
  <c r="F104" i="1"/>
  <c r="D104" i="1"/>
  <c r="J103" i="1"/>
  <c r="I103" i="1"/>
  <c r="H103" i="1"/>
  <c r="G103" i="1"/>
  <c r="F103" i="1"/>
  <c r="D103" i="1"/>
  <c r="J102" i="1"/>
  <c r="I102" i="1"/>
  <c r="H102" i="1"/>
  <c r="G102" i="1"/>
  <c r="F102" i="1"/>
  <c r="D102" i="1"/>
  <c r="J101" i="1"/>
  <c r="I101" i="1"/>
  <c r="H101" i="1"/>
  <c r="G101" i="1"/>
  <c r="F101" i="1"/>
  <c r="D101" i="1"/>
  <c r="J100" i="1"/>
  <c r="I100" i="1"/>
  <c r="H100" i="1"/>
  <c r="G100" i="1"/>
  <c r="F100" i="1"/>
  <c r="D100" i="1"/>
  <c r="J99" i="1"/>
  <c r="I99" i="1"/>
  <c r="H99" i="1"/>
  <c r="G99" i="1"/>
  <c r="F99" i="1"/>
  <c r="D99" i="1"/>
  <c r="J98" i="1"/>
  <c r="I98" i="1"/>
  <c r="H98" i="1"/>
  <c r="G98" i="1"/>
  <c r="F98" i="1"/>
  <c r="D98" i="1"/>
  <c r="J97" i="1"/>
  <c r="I97" i="1"/>
  <c r="H97" i="1"/>
  <c r="G97" i="1"/>
  <c r="F97" i="1"/>
  <c r="D97" i="1"/>
  <c r="J96" i="1"/>
  <c r="I96" i="1"/>
  <c r="H96" i="1"/>
  <c r="G96" i="1"/>
  <c r="F96" i="1"/>
  <c r="D96" i="1"/>
  <c r="J95" i="1"/>
  <c r="I95" i="1"/>
  <c r="H95" i="1"/>
  <c r="G95" i="1"/>
  <c r="F95" i="1"/>
  <c r="D95" i="1"/>
  <c r="J94" i="1"/>
  <c r="I94" i="1"/>
  <c r="H94" i="1"/>
  <c r="G94" i="1"/>
  <c r="F94" i="1"/>
  <c r="D94" i="1"/>
  <c r="J93" i="1"/>
  <c r="I93" i="1"/>
  <c r="H93" i="1"/>
  <c r="G93" i="1"/>
  <c r="F93" i="1"/>
  <c r="D93" i="1"/>
  <c r="J92" i="1"/>
  <c r="I92" i="1"/>
  <c r="H92" i="1"/>
  <c r="G92" i="1"/>
  <c r="F92" i="1"/>
  <c r="D92" i="1"/>
  <c r="J91" i="1"/>
  <c r="I91" i="1"/>
  <c r="H91" i="1"/>
  <c r="G91" i="1"/>
  <c r="F91" i="1"/>
  <c r="D91" i="1"/>
  <c r="J90" i="1"/>
  <c r="I90" i="1"/>
  <c r="H90" i="1"/>
  <c r="G90" i="1"/>
  <c r="F90" i="1"/>
  <c r="D90" i="1"/>
  <c r="J89" i="1"/>
  <c r="I89" i="1"/>
  <c r="H89" i="1"/>
  <c r="G89" i="1"/>
  <c r="F89" i="1"/>
  <c r="D89" i="1"/>
  <c r="J88" i="1"/>
  <c r="I88" i="1"/>
  <c r="H88" i="1"/>
  <c r="G88" i="1"/>
  <c r="F88" i="1"/>
  <c r="D88" i="1"/>
  <c r="J87" i="1"/>
  <c r="I87" i="1"/>
  <c r="H87" i="1"/>
  <c r="G87" i="1"/>
  <c r="F87" i="1"/>
  <c r="D87" i="1"/>
  <c r="J86" i="1"/>
  <c r="I86" i="1"/>
  <c r="H86" i="1"/>
  <c r="G86" i="1"/>
  <c r="F86" i="1"/>
  <c r="D86" i="1"/>
  <c r="J85" i="1"/>
  <c r="I85" i="1"/>
  <c r="H85" i="1"/>
  <c r="G85" i="1"/>
  <c r="F85" i="1"/>
  <c r="D85" i="1"/>
  <c r="J84" i="1"/>
  <c r="I84" i="1"/>
  <c r="H84" i="1"/>
  <c r="G84" i="1"/>
  <c r="F84" i="1"/>
  <c r="D84" i="1"/>
  <c r="J83" i="1"/>
  <c r="I83" i="1"/>
  <c r="H83" i="1"/>
  <c r="G83" i="1"/>
  <c r="F83" i="1"/>
  <c r="D83" i="1"/>
  <c r="J82" i="1"/>
  <c r="I82" i="1"/>
  <c r="H82" i="1"/>
  <c r="G82" i="1"/>
  <c r="F82" i="1"/>
  <c r="D82" i="1"/>
  <c r="J81" i="1"/>
  <c r="I81" i="1"/>
  <c r="H81" i="1"/>
  <c r="G81" i="1"/>
  <c r="F81" i="1"/>
  <c r="D81" i="1"/>
  <c r="J80" i="1"/>
  <c r="I80" i="1"/>
  <c r="H80" i="1"/>
  <c r="G80" i="1"/>
  <c r="F80" i="1"/>
  <c r="D80" i="1"/>
  <c r="J79" i="1"/>
  <c r="I79" i="1"/>
  <c r="H79" i="1"/>
  <c r="G79" i="1"/>
  <c r="F79" i="1"/>
  <c r="D79" i="1"/>
  <c r="J78" i="1"/>
  <c r="I78" i="1"/>
  <c r="H78" i="1"/>
  <c r="G78" i="1"/>
  <c r="F78" i="1"/>
  <c r="D78" i="1"/>
  <c r="J77" i="1"/>
  <c r="I77" i="1"/>
  <c r="H77" i="1"/>
  <c r="G77" i="1"/>
  <c r="F77" i="1"/>
  <c r="D77" i="1"/>
  <c r="J76" i="1"/>
  <c r="I76" i="1"/>
  <c r="H76" i="1"/>
  <c r="G76" i="1"/>
  <c r="F76" i="1"/>
  <c r="D76" i="1"/>
  <c r="J75" i="1"/>
  <c r="I75" i="1"/>
  <c r="H75" i="1"/>
  <c r="G75" i="1"/>
  <c r="F75" i="1"/>
  <c r="D75" i="1"/>
  <c r="J74" i="1"/>
  <c r="I74" i="1"/>
  <c r="H74" i="1"/>
  <c r="G74" i="1"/>
  <c r="F74" i="1"/>
  <c r="D74" i="1"/>
  <c r="J73" i="1"/>
  <c r="I73" i="1"/>
  <c r="H73" i="1"/>
  <c r="G73" i="1"/>
  <c r="F73" i="1"/>
  <c r="D73" i="1"/>
  <c r="J72" i="1"/>
  <c r="I72" i="1"/>
  <c r="H72" i="1"/>
  <c r="G72" i="1"/>
  <c r="F72" i="1"/>
  <c r="D72" i="1"/>
  <c r="J71" i="1"/>
  <c r="I71" i="1"/>
  <c r="H71" i="1"/>
  <c r="G71" i="1"/>
  <c r="F71" i="1"/>
  <c r="D71" i="1"/>
  <c r="J70" i="1"/>
  <c r="I70" i="1"/>
  <c r="H70" i="1"/>
  <c r="G70" i="1"/>
  <c r="F70" i="1"/>
  <c r="D70" i="1"/>
  <c r="J69" i="1"/>
  <c r="I69" i="1"/>
  <c r="H69" i="1"/>
  <c r="G69" i="1"/>
  <c r="F69" i="1"/>
  <c r="D69" i="1"/>
  <c r="J68" i="1"/>
  <c r="I68" i="1"/>
  <c r="H68" i="1"/>
  <c r="G68" i="1"/>
  <c r="F68" i="1"/>
  <c r="D68" i="1"/>
  <c r="J67" i="1"/>
  <c r="I67" i="1"/>
  <c r="H67" i="1"/>
  <c r="G67" i="1"/>
  <c r="F67" i="1"/>
  <c r="D67" i="1"/>
  <c r="J66" i="1"/>
  <c r="I66" i="1"/>
  <c r="H66" i="1"/>
  <c r="G66" i="1"/>
  <c r="F66" i="1"/>
  <c r="D66" i="1"/>
  <c r="J65" i="1"/>
  <c r="I65" i="1"/>
  <c r="H65" i="1"/>
  <c r="G65" i="1"/>
  <c r="F65" i="1"/>
  <c r="D65" i="1"/>
  <c r="J64" i="1"/>
  <c r="I64" i="1"/>
  <c r="H64" i="1"/>
  <c r="G64" i="1"/>
  <c r="F64" i="1"/>
  <c r="D64" i="1"/>
  <c r="J63" i="1"/>
  <c r="I63" i="1"/>
  <c r="H63" i="1"/>
  <c r="G63" i="1"/>
  <c r="F63" i="1"/>
  <c r="D63" i="1"/>
  <c r="J62" i="1"/>
  <c r="I62" i="1"/>
  <c r="H62" i="1"/>
  <c r="G62" i="1"/>
  <c r="F62" i="1"/>
  <c r="D62" i="1"/>
  <c r="J61" i="1"/>
  <c r="I61" i="1"/>
  <c r="H61" i="1"/>
  <c r="G61" i="1"/>
  <c r="F61" i="1"/>
  <c r="D61" i="1"/>
  <c r="J60" i="1"/>
  <c r="I60" i="1"/>
  <c r="H60" i="1"/>
  <c r="G60" i="1"/>
  <c r="F60" i="1"/>
  <c r="D60" i="1"/>
  <c r="J59" i="1"/>
  <c r="I59" i="1"/>
  <c r="H59" i="1"/>
  <c r="G59" i="1"/>
  <c r="F59" i="1"/>
  <c r="D59" i="1"/>
  <c r="J58" i="1"/>
  <c r="I58" i="1"/>
  <c r="H58" i="1"/>
  <c r="G58" i="1"/>
  <c r="F58" i="1"/>
  <c r="D58" i="1"/>
  <c r="J57" i="1"/>
  <c r="I57" i="1"/>
  <c r="H57" i="1"/>
  <c r="G57" i="1"/>
  <c r="F57" i="1"/>
  <c r="D57" i="1"/>
  <c r="J56" i="1"/>
  <c r="I56" i="1"/>
  <c r="H56" i="1"/>
  <c r="G56" i="1"/>
  <c r="F56" i="1"/>
  <c r="D56" i="1"/>
  <c r="J55" i="1"/>
  <c r="I55" i="1"/>
  <c r="H55" i="1"/>
  <c r="G55" i="1"/>
  <c r="F55" i="1"/>
  <c r="D55" i="1"/>
  <c r="J54" i="1"/>
  <c r="I54" i="1"/>
  <c r="H54" i="1"/>
  <c r="G54" i="1"/>
  <c r="F54" i="1"/>
  <c r="D54" i="1"/>
  <c r="J53" i="1"/>
  <c r="I53" i="1"/>
  <c r="H53" i="1"/>
  <c r="G53" i="1"/>
  <c r="F53" i="1"/>
  <c r="D53" i="1"/>
  <c r="J52" i="1"/>
  <c r="I52" i="1"/>
  <c r="H52" i="1"/>
  <c r="G52" i="1"/>
  <c r="F52" i="1"/>
  <c r="D52" i="1"/>
  <c r="J51" i="1"/>
  <c r="I51" i="1"/>
  <c r="H51" i="1"/>
  <c r="G51" i="1"/>
  <c r="F51" i="1"/>
  <c r="D51" i="1"/>
  <c r="J50" i="1"/>
  <c r="I50" i="1"/>
  <c r="H50" i="1"/>
  <c r="G50" i="1"/>
  <c r="F50" i="1"/>
  <c r="D50" i="1"/>
  <c r="J49" i="1"/>
  <c r="I49" i="1"/>
  <c r="H49" i="1"/>
  <c r="G49" i="1"/>
  <c r="F49" i="1"/>
  <c r="D49" i="1"/>
  <c r="J48" i="1"/>
  <c r="I48" i="1"/>
  <c r="H48" i="1"/>
  <c r="G48" i="1"/>
  <c r="F48" i="1"/>
  <c r="D48" i="1"/>
  <c r="J47" i="1"/>
  <c r="I47" i="1"/>
  <c r="H47" i="1"/>
  <c r="G47" i="1"/>
  <c r="F47" i="1"/>
  <c r="D47" i="1"/>
  <c r="J46" i="1"/>
  <c r="I46" i="1"/>
  <c r="H46" i="1"/>
  <c r="G46" i="1"/>
  <c r="F46" i="1"/>
  <c r="D46" i="1"/>
  <c r="J45" i="1"/>
  <c r="I45" i="1"/>
  <c r="H45" i="1"/>
  <c r="G45" i="1"/>
  <c r="F45" i="1"/>
  <c r="D45" i="1"/>
  <c r="J44" i="1"/>
  <c r="I44" i="1"/>
  <c r="H44" i="1"/>
  <c r="G44" i="1"/>
  <c r="F44" i="1"/>
  <c r="D44" i="1"/>
  <c r="J43" i="1"/>
  <c r="I43" i="1"/>
  <c r="H43" i="1"/>
  <c r="G43" i="1"/>
  <c r="F43" i="1"/>
  <c r="D43" i="1"/>
  <c r="J42" i="1"/>
  <c r="I42" i="1"/>
  <c r="H42" i="1"/>
  <c r="G42" i="1"/>
  <c r="F42" i="1"/>
  <c r="D42" i="1"/>
  <c r="J41" i="1"/>
  <c r="I41" i="1"/>
  <c r="H41" i="1"/>
  <c r="G41" i="1"/>
  <c r="F41" i="1"/>
  <c r="D41" i="1"/>
  <c r="J40" i="1"/>
  <c r="I40" i="1"/>
  <c r="H40" i="1"/>
  <c r="G40" i="1"/>
  <c r="F40" i="1"/>
  <c r="D40" i="1"/>
  <c r="J39" i="1"/>
  <c r="I39" i="1"/>
  <c r="H39" i="1"/>
  <c r="G39" i="1"/>
  <c r="F39" i="1"/>
  <c r="D39" i="1"/>
  <c r="J38" i="1"/>
  <c r="I38" i="1"/>
  <c r="H38" i="1"/>
  <c r="G38" i="1"/>
  <c r="F38" i="1"/>
  <c r="D38" i="1"/>
  <c r="J37" i="1"/>
  <c r="I37" i="1"/>
  <c r="H37" i="1"/>
  <c r="G37" i="1"/>
  <c r="F37" i="1"/>
  <c r="D37" i="1"/>
  <c r="J36" i="1"/>
  <c r="I36" i="1"/>
  <c r="H36" i="1"/>
  <c r="G36" i="1"/>
  <c r="F36" i="1"/>
  <c r="D36" i="1"/>
  <c r="J35" i="1"/>
  <c r="I35" i="1"/>
  <c r="H35" i="1"/>
  <c r="G35" i="1"/>
  <c r="F35" i="1"/>
  <c r="D35" i="1"/>
  <c r="J34" i="1"/>
  <c r="I34" i="1"/>
  <c r="H34" i="1"/>
  <c r="G34" i="1"/>
  <c r="F34" i="1"/>
  <c r="D34" i="1"/>
  <c r="J33" i="1"/>
  <c r="I33" i="1"/>
  <c r="H33" i="1"/>
  <c r="G33" i="1"/>
  <c r="F33" i="1"/>
  <c r="D33" i="1"/>
  <c r="J32" i="1"/>
  <c r="I32" i="1"/>
  <c r="H32" i="1"/>
  <c r="G32" i="1"/>
  <c r="F32" i="1"/>
  <c r="D32" i="1"/>
  <c r="J31" i="1"/>
  <c r="I31" i="1"/>
  <c r="H31" i="1"/>
  <c r="G31" i="1"/>
  <c r="F31" i="1"/>
  <c r="D31" i="1"/>
  <c r="J30" i="1"/>
  <c r="I30" i="1"/>
  <c r="H30" i="1"/>
  <c r="G30" i="1"/>
  <c r="F30" i="1"/>
  <c r="D30" i="1"/>
  <c r="J29" i="1"/>
  <c r="I29" i="1"/>
  <c r="H29" i="1"/>
  <c r="G29" i="1"/>
  <c r="F29" i="1"/>
  <c r="D29" i="1"/>
  <c r="J28" i="1"/>
  <c r="I28" i="1"/>
  <c r="H28" i="1"/>
  <c r="G28" i="1"/>
  <c r="F28" i="1"/>
  <c r="D28" i="1"/>
  <c r="J27" i="1"/>
  <c r="I27" i="1"/>
  <c r="H27" i="1"/>
  <c r="G27" i="1"/>
  <c r="F27" i="1"/>
  <c r="D27" i="1"/>
  <c r="J26" i="1"/>
  <c r="I26" i="1"/>
  <c r="H26" i="1"/>
  <c r="G26" i="1"/>
  <c r="F26" i="1"/>
  <c r="D26" i="1"/>
  <c r="J25" i="1"/>
  <c r="I25" i="1"/>
  <c r="H25" i="1"/>
  <c r="G25" i="1"/>
  <c r="F25" i="1"/>
  <c r="D25" i="1"/>
  <c r="J24" i="1"/>
  <c r="I24" i="1"/>
  <c r="H24" i="1"/>
  <c r="G24" i="1"/>
  <c r="F24" i="1"/>
  <c r="D24" i="1"/>
  <c r="J23" i="1"/>
  <c r="I23" i="1"/>
  <c r="H23" i="1"/>
  <c r="G23" i="1"/>
  <c r="F23" i="1"/>
  <c r="D23" i="1"/>
  <c r="J22" i="1"/>
  <c r="I22" i="1"/>
  <c r="H22" i="1"/>
  <c r="G22" i="1"/>
  <c r="F22" i="1"/>
  <c r="D22" i="1"/>
  <c r="J21" i="1"/>
  <c r="I21" i="1"/>
  <c r="H21" i="1"/>
  <c r="G21" i="1"/>
  <c r="F21" i="1"/>
  <c r="D21" i="1"/>
  <c r="J20" i="1"/>
  <c r="I20" i="1"/>
  <c r="H20" i="1"/>
  <c r="G20" i="1"/>
  <c r="F20" i="1"/>
  <c r="D20" i="1"/>
  <c r="J19" i="1"/>
  <c r="I19" i="1"/>
  <c r="H19" i="1"/>
  <c r="G19" i="1"/>
  <c r="F19" i="1"/>
  <c r="D19" i="1"/>
  <c r="J18" i="1"/>
  <c r="I18" i="1"/>
  <c r="H18" i="1"/>
  <c r="G18" i="1"/>
  <c r="F18" i="1"/>
  <c r="D18" i="1"/>
  <c r="J17" i="1"/>
  <c r="I17" i="1"/>
  <c r="H17" i="1"/>
  <c r="G17" i="1"/>
  <c r="F17" i="1"/>
  <c r="D17" i="1"/>
  <c r="J16" i="1"/>
  <c r="I16" i="1"/>
  <c r="H16" i="1"/>
  <c r="G16" i="1"/>
  <c r="F16" i="1"/>
  <c r="D16" i="1"/>
  <c r="J15" i="1"/>
  <c r="I15" i="1"/>
  <c r="H15" i="1"/>
  <c r="G15" i="1"/>
  <c r="F15" i="1"/>
  <c r="D15" i="1"/>
  <c r="J14" i="1"/>
  <c r="I14" i="1"/>
  <c r="H14" i="1"/>
  <c r="G14" i="1"/>
  <c r="F14" i="1"/>
  <c r="D14" i="1"/>
  <c r="J13" i="1"/>
  <c r="I13" i="1"/>
  <c r="H13" i="1"/>
  <c r="G13" i="1"/>
  <c r="F13" i="1"/>
  <c r="D13" i="1"/>
  <c r="J12" i="1"/>
  <c r="I12" i="1"/>
  <c r="H12" i="1"/>
  <c r="G12" i="1"/>
  <c r="F12" i="1"/>
  <c r="D12" i="1"/>
  <c r="J11" i="1"/>
  <c r="I11" i="1"/>
  <c r="H11" i="1"/>
  <c r="G11" i="1"/>
  <c r="F11" i="1"/>
  <c r="D11" i="1"/>
  <c r="J10" i="1"/>
  <c r="I10" i="1"/>
  <c r="H10" i="1"/>
  <c r="G10" i="1"/>
  <c r="F10" i="1"/>
  <c r="D10" i="1"/>
  <c r="J9" i="1"/>
  <c r="I9" i="1"/>
  <c r="H9" i="1"/>
  <c r="G9" i="1"/>
  <c r="F9" i="1"/>
  <c r="D9" i="1"/>
  <c r="J8" i="1"/>
  <c r="I8" i="1"/>
  <c r="H8" i="1"/>
  <c r="G8" i="1"/>
  <c r="F8" i="1"/>
  <c r="D8" i="1"/>
  <c r="J7" i="1"/>
  <c r="I7" i="1"/>
  <c r="H7" i="1"/>
  <c r="G7" i="1"/>
  <c r="F7" i="1"/>
  <c r="D7" i="1"/>
  <c r="J6" i="1"/>
  <c r="I6" i="1"/>
  <c r="H6" i="1"/>
  <c r="G6" i="1"/>
  <c r="F6" i="1"/>
  <c r="D6" i="1"/>
  <c r="J5" i="1"/>
  <c r="I5" i="1"/>
  <c r="H5" i="1"/>
  <c r="G5" i="1"/>
  <c r="F5" i="1"/>
  <c r="D5" i="1"/>
  <c r="J4" i="1"/>
  <c r="I4" i="1"/>
  <c r="H4" i="1"/>
  <c r="G4" i="1"/>
  <c r="F4" i="1"/>
  <c r="D4" i="1"/>
  <c r="J3" i="1"/>
  <c r="I3" i="1"/>
  <c r="H3" i="1"/>
  <c r="G3" i="1"/>
  <c r="F3" i="1"/>
  <c r="D3" i="1"/>
</calcChain>
</file>

<file path=xl/sharedStrings.xml><?xml version="1.0" encoding="utf-8"?>
<sst xmlns="http://schemas.openxmlformats.org/spreadsheetml/2006/main" count="10" uniqueCount="10">
  <si>
    <t>0</t>
  </si>
  <si>
    <t>CO.Fabrica</t>
  </si>
  <si>
    <t>Fabrica</t>
  </si>
  <si>
    <t>CO.Cliente</t>
  </si>
  <si>
    <t>Cliente</t>
  </si>
  <si>
    <t>Lat Fab</t>
  </si>
  <si>
    <t>Long Fab</t>
  </si>
  <si>
    <t>Lat Clie</t>
  </si>
  <si>
    <t>Long Clie</t>
  </si>
  <si>
    <t>KM (Rotas do Google MAPS)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</si>
</sst>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CCCCCC"/>
        </right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E"/>
      <sheetName val="FÁBRICA"/>
      <sheetName val="ROTAS"/>
      <sheetName val="Planilha1"/>
      <sheetName val="Planilha2"/>
      <sheetName val="QTD ROTAS"/>
      <sheetName val="KM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1" name="Tabela5" displayName="Tabela5" ref="B2:K119" totalsRowShown="0" tableBorderDxfId="10">
  <autoFilter ref="B2:K119"/>
  <tableColumns count="10">
    <tableColumn id="1" name="0" dataDxfId="9"/>
    <tableColumn id="2" name="CO.Fabrica" dataDxfId="8"/>
    <tableColumn id="8" name="Fabrica" dataDxfId="7">
      <calculatedColumnFormula>VLOOKUP(Tabela5[[#This Row],[CO.Fabrica]],[1]!Tabela2[#Data],3,0)</calculatedColumnFormula>
    </tableColumn>
    <tableColumn id="3" name="CO.Cliente" dataDxfId="6"/>
    <tableColumn id="9" name="Cliente" dataDxfId="5">
      <calculatedColumnFormula>VLOOKUP(Tabela5[[#This Row],[CO.Cliente]],[1]!Tabela3[#Data],2,0)</calculatedColumnFormula>
    </tableColumn>
    <tableColumn id="4" name="Lat Fab" dataDxfId="4">
      <calculatedColumnFormula>VLOOKUP(Tabela5[[#This Row],[CO.Fabrica]],[1]!Tabela2[#Data],5,0)</calculatedColumnFormula>
    </tableColumn>
    <tableColumn id="5" name="Long Fab" dataDxfId="3">
      <calculatedColumnFormula>VLOOKUP(Tabela5[[#This Row],[CO.Fabrica]],[1]!Tabela2[#Data],6,0)</calculatedColumnFormula>
    </tableColumn>
    <tableColumn id="6" name="Lat Clie" dataDxfId="2">
      <calculatedColumnFormula>VLOOKUP(Tabela5[[#This Row],[CO.Cliente]],[1]!Tabela3[#Data],3,0)</calculatedColumnFormula>
    </tableColumn>
    <tableColumn id="7" name="Long Clie" dataDxfId="1">
      <calculatedColumnFormula>VLOOKUP(Tabela5[[#This Row],[CO.Cliente]],[1]!Tabela3[#Data],4,0)</calculatedColumnFormula>
    </tableColumn>
    <tableColumn id="10" name="KM (Rotas do Google MAPS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9"/>
  <sheetViews>
    <sheetView tabSelected="1" zoomScale="85" zoomScaleNormal="85" workbookViewId="0">
      <selection activeCell="K5" sqref="K5"/>
    </sheetView>
  </sheetViews>
  <sheetFormatPr defaultRowHeight="15" x14ac:dyDescent="0.25"/>
  <cols>
    <col min="2" max="2" width="6.5703125" bestFit="1" customWidth="1"/>
    <col min="3" max="3" width="15" bestFit="1" customWidth="1"/>
    <col min="4" max="4" width="11.42578125" bestFit="1" customWidth="1"/>
    <col min="5" max="5" width="15.140625" bestFit="1" customWidth="1"/>
    <col min="6" max="6" width="25.85546875" bestFit="1" customWidth="1"/>
    <col min="7" max="7" width="13" bestFit="1" customWidth="1"/>
    <col min="8" max="8" width="12.7109375" customWidth="1"/>
    <col min="9" max="10" width="11.7109375" bestFit="1" customWidth="1"/>
    <col min="11" max="11" width="31.140625" bestFit="1" customWidth="1"/>
  </cols>
  <sheetData>
    <row r="2" spans="2:11" ht="15.75" thickBot="1" x14ac:dyDescent="0.3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t="s">
        <v>5</v>
      </c>
      <c r="H2" t="s">
        <v>6</v>
      </c>
      <c r="I2" t="s">
        <v>7</v>
      </c>
      <c r="J2" t="s">
        <v>8</v>
      </c>
      <c r="K2" s="6" t="s">
        <v>9</v>
      </c>
    </row>
    <row r="3" spans="2:11" ht="15.75" thickBot="1" x14ac:dyDescent="0.3">
      <c r="B3" s="7">
        <v>1</v>
      </c>
      <c r="C3" s="8">
        <v>3424402</v>
      </c>
      <c r="D3" s="9" t="str">
        <f>VLOOKUP(Tabela5[[#This Row],[CO.Fabrica]],[1]!Tabela2[#Data],3,0)</f>
        <v>Jacareí</v>
      </c>
      <c r="E3" s="10">
        <v>2351</v>
      </c>
      <c r="F3" s="11" t="str">
        <f>VLOOKUP(Tabela5[[#This Row],[CO.Cliente]],[1]!Tabela3[#Data],2,0)</f>
        <v>BAURU</v>
      </c>
      <c r="G3">
        <f>VLOOKUP(Tabela5[[#This Row],[CO.Fabrica]],[1]!Tabela2[#Data],5,0)</f>
        <v>-2328713588</v>
      </c>
      <c r="H3">
        <f>VLOOKUP(Tabela5[[#This Row],[CO.Fabrica]],[1]!Tabela2[#Data],6,0)</f>
        <v>-459849763</v>
      </c>
      <c r="I3">
        <f>VLOOKUP(Tabela5[[#This Row],[CO.Cliente]],[1]!Tabela3[#Data],3,0)</f>
        <v>-2231628</v>
      </c>
      <c r="J3" s="12">
        <f>VLOOKUP(Tabela5[[#This Row],[CO.Cliente]],[1]!Tabela3[#Data],4,0)</f>
        <v>-4906815</v>
      </c>
      <c r="K3" s="13">
        <v>402</v>
      </c>
    </row>
    <row r="4" spans="2:11" ht="15.75" thickBot="1" x14ac:dyDescent="0.3">
      <c r="B4" s="7">
        <v>2</v>
      </c>
      <c r="C4" s="8">
        <v>3403208</v>
      </c>
      <c r="D4" s="9" t="str">
        <f>VLOOKUP(Tabela5[[#This Row],[CO.Fabrica]],[1]!Tabela2[#Data],3,0)</f>
        <v>Araraquara</v>
      </c>
      <c r="E4" s="10">
        <v>2339</v>
      </c>
      <c r="F4" s="11" t="str">
        <f>VLOOKUP(Tabela5[[#This Row],[CO.Cliente]],[1]!Tabela3[#Data],2,0)</f>
        <v>TAUBATE</v>
      </c>
      <c r="G4">
        <f>VLOOKUP(Tabela5[[#This Row],[CO.Fabrica]],[1]!Tabela2[#Data],5,0)</f>
        <v>-2182093539</v>
      </c>
      <c r="H4">
        <f>VLOOKUP(Tabela5[[#This Row],[CO.Fabrica]],[1]!Tabela2[#Data],6,0)</f>
        <v>-4817232722</v>
      </c>
      <c r="I4">
        <f>VLOOKUP(Tabela5[[#This Row],[CO.Cliente]],[1]!Tabela3[#Data],3,0)</f>
        <v>-2301733</v>
      </c>
      <c r="J4" s="12">
        <f>VLOOKUP(Tabela5[[#This Row],[CO.Cliente]],[1]!Tabela3[#Data],4,0)</f>
        <v>-4555106</v>
      </c>
      <c r="K4" s="13">
        <v>375</v>
      </c>
    </row>
    <row r="5" spans="2:11" ht="15.75" thickBot="1" x14ac:dyDescent="0.3">
      <c r="B5" s="7">
        <v>3</v>
      </c>
      <c r="C5" s="8">
        <v>3424402</v>
      </c>
      <c r="D5" s="9" t="str">
        <f>VLOOKUP(Tabela5[[#This Row],[CO.Fabrica]],[1]!Tabela2[#Data],3,0)</f>
        <v>Jacareí</v>
      </c>
      <c r="E5" s="10">
        <v>2349</v>
      </c>
      <c r="F5" s="11" t="str">
        <f>VLOOKUP(Tabela5[[#This Row],[CO.Cliente]],[1]!Tabela3[#Data],2,0)</f>
        <v>RIBEIRAO PRETO</v>
      </c>
      <c r="G5">
        <f>VLOOKUP(Tabela5[[#This Row],[CO.Fabrica]],[1]!Tabela2[#Data],5,0)</f>
        <v>-2328713588</v>
      </c>
      <c r="H5">
        <f>VLOOKUP(Tabela5[[#This Row],[CO.Fabrica]],[1]!Tabela2[#Data],6,0)</f>
        <v>-459849763</v>
      </c>
      <c r="I5">
        <f>VLOOKUP(Tabela5[[#This Row],[CO.Cliente]],[1]!Tabela3[#Data],3,0)</f>
        <v>-2117516</v>
      </c>
      <c r="J5" s="12">
        <f>VLOOKUP(Tabela5[[#This Row],[CO.Cliente]],[1]!Tabela3[#Data],4,0)</f>
        <v>-4779455</v>
      </c>
      <c r="K5" s="13">
        <v>362</v>
      </c>
    </row>
    <row r="6" spans="2:11" ht="15.75" thickBot="1" x14ac:dyDescent="0.3">
      <c r="B6" s="7">
        <v>4</v>
      </c>
      <c r="C6" s="8">
        <v>3424402</v>
      </c>
      <c r="D6" s="9" t="str">
        <f>VLOOKUP(Tabela5[[#This Row],[CO.Fabrica]],[1]!Tabela2[#Data],3,0)</f>
        <v>Jacareí</v>
      </c>
      <c r="E6" s="10">
        <v>2347</v>
      </c>
      <c r="F6" s="11" t="str">
        <f>VLOOKUP(Tabela5[[#This Row],[CO.Cliente]],[1]!Tabela3[#Data],2,0)</f>
        <v>RIBEIRAO PRETO</v>
      </c>
      <c r="G6">
        <f>VLOOKUP(Tabela5[[#This Row],[CO.Fabrica]],[1]!Tabela2[#Data],5,0)</f>
        <v>-2328713588</v>
      </c>
      <c r="H6">
        <f>VLOOKUP(Tabela5[[#This Row],[CO.Fabrica]],[1]!Tabela2[#Data],6,0)</f>
        <v>-459849763</v>
      </c>
      <c r="I6">
        <f>VLOOKUP(Tabela5[[#This Row],[CO.Cliente]],[1]!Tabela3[#Data],3,0)</f>
        <v>-2119498</v>
      </c>
      <c r="J6" s="12">
        <f>VLOOKUP(Tabela5[[#This Row],[CO.Cliente]],[1]!Tabela3[#Data],4,0)</f>
        <v>-4775589</v>
      </c>
      <c r="K6" s="13">
        <v>358</v>
      </c>
    </row>
    <row r="7" spans="2:11" ht="15.75" thickBot="1" x14ac:dyDescent="0.3">
      <c r="B7" s="7">
        <v>5</v>
      </c>
      <c r="C7" s="8">
        <v>3403208</v>
      </c>
      <c r="D7" s="9" t="str">
        <f>VLOOKUP(Tabela5[[#This Row],[CO.Fabrica]],[1]!Tabela2[#Data],3,0)</f>
        <v>Araraquara</v>
      </c>
      <c r="E7" s="10">
        <v>2342</v>
      </c>
      <c r="F7" s="11" t="str">
        <f>VLOOKUP(Tabela5[[#This Row],[CO.Cliente]],[1]!Tabela3[#Data],2,0)</f>
        <v>CACAPAVA</v>
      </c>
      <c r="G7">
        <f>VLOOKUP(Tabela5[[#This Row],[CO.Fabrica]],[1]!Tabela2[#Data],5,0)</f>
        <v>-2182093539</v>
      </c>
      <c r="H7">
        <f>VLOOKUP(Tabela5[[#This Row],[CO.Fabrica]],[1]!Tabela2[#Data],6,0)</f>
        <v>-4817232722</v>
      </c>
      <c r="I7">
        <f>VLOOKUP(Tabela5[[#This Row],[CO.Cliente]],[1]!Tabela3[#Data],3,0)</f>
        <v>-2311919</v>
      </c>
      <c r="J7" s="12">
        <f>VLOOKUP(Tabela5[[#This Row],[CO.Cliente]],[1]!Tabela3[#Data],4,0)</f>
        <v>-4571347</v>
      </c>
      <c r="K7" s="13">
        <v>353</v>
      </c>
    </row>
    <row r="8" spans="2:11" ht="15.75" thickBot="1" x14ac:dyDescent="0.3">
      <c r="B8" s="7">
        <v>6</v>
      </c>
      <c r="C8" s="8">
        <v>3403208</v>
      </c>
      <c r="D8" s="9" t="str">
        <f>VLOOKUP(Tabela5[[#This Row],[CO.Fabrica]],[1]!Tabela2[#Data],3,0)</f>
        <v>Araraquara</v>
      </c>
      <c r="E8" s="10">
        <v>2318</v>
      </c>
      <c r="F8" s="11" t="str">
        <f>VLOOKUP(Tabela5[[#This Row],[CO.Cliente]],[1]!Tabela3[#Data],2,0)</f>
        <v>SAO JOSE DOS CAMPOS</v>
      </c>
      <c r="G8">
        <f>VLOOKUP(Tabela5[[#This Row],[CO.Fabrica]],[1]!Tabela2[#Data],5,0)</f>
        <v>-2182093539</v>
      </c>
      <c r="H8">
        <f>VLOOKUP(Tabela5[[#This Row],[CO.Fabrica]],[1]!Tabela2[#Data],6,0)</f>
        <v>-4817232722</v>
      </c>
      <c r="I8">
        <f>VLOOKUP(Tabela5[[#This Row],[CO.Cliente]],[1]!Tabela3[#Data],3,0)</f>
        <v>-2317422</v>
      </c>
      <c r="J8" s="12">
        <f>VLOOKUP(Tabela5[[#This Row],[CO.Cliente]],[1]!Tabela3[#Data],4,0)</f>
        <v>-4581629</v>
      </c>
      <c r="K8" s="13">
        <v>340</v>
      </c>
    </row>
    <row r="9" spans="2:11" ht="15.75" thickBot="1" x14ac:dyDescent="0.3">
      <c r="B9" s="7">
        <v>7</v>
      </c>
      <c r="C9" s="8">
        <v>3403208</v>
      </c>
      <c r="D9" s="9" t="str">
        <f>VLOOKUP(Tabela5[[#This Row],[CO.Fabrica]],[1]!Tabela2[#Data],3,0)</f>
        <v>Araraquara</v>
      </c>
      <c r="E9" s="10">
        <v>2317</v>
      </c>
      <c r="F9" s="11" t="str">
        <f>VLOOKUP(Tabela5[[#This Row],[CO.Cliente]],[1]!Tabela3[#Data],2,0)</f>
        <v>SAO JOSE DOS CAMPOS</v>
      </c>
      <c r="G9">
        <f>VLOOKUP(Tabela5[[#This Row],[CO.Fabrica]],[1]!Tabela2[#Data],5,0)</f>
        <v>-2182093539</v>
      </c>
      <c r="H9">
        <f>VLOOKUP(Tabela5[[#This Row],[CO.Fabrica]],[1]!Tabela2[#Data],6,0)</f>
        <v>-4817232722</v>
      </c>
      <c r="I9">
        <f>VLOOKUP(Tabela5[[#This Row],[CO.Cliente]],[1]!Tabela3[#Data],3,0)</f>
        <v>-2322836</v>
      </c>
      <c r="J9" s="12">
        <f>VLOOKUP(Tabela5[[#This Row],[CO.Cliente]],[1]!Tabela3[#Data],4,0)</f>
        <v>-4591124</v>
      </c>
      <c r="K9" s="13">
        <v>332</v>
      </c>
    </row>
    <row r="10" spans="2:11" ht="15.75" thickBot="1" x14ac:dyDescent="0.3">
      <c r="B10" s="7">
        <v>8</v>
      </c>
      <c r="C10" s="8">
        <v>3403208</v>
      </c>
      <c r="D10" s="9" t="str">
        <f>VLOOKUP(Tabela5[[#This Row],[CO.Fabrica]],[1]!Tabela2[#Data],3,0)</f>
        <v>Araraquara</v>
      </c>
      <c r="E10" s="10">
        <v>2313</v>
      </c>
      <c r="F10" s="11" t="str">
        <f>VLOOKUP(Tabela5[[#This Row],[CO.Cliente]],[1]!Tabela3[#Data],2,0)</f>
        <v>SAO JOSE DOS CAMPOS</v>
      </c>
      <c r="G10">
        <f>VLOOKUP(Tabela5[[#This Row],[CO.Fabrica]],[1]!Tabela2[#Data],5,0)</f>
        <v>-2182093539</v>
      </c>
      <c r="H10">
        <f>VLOOKUP(Tabela5[[#This Row],[CO.Fabrica]],[1]!Tabela2[#Data],6,0)</f>
        <v>-4817232722</v>
      </c>
      <c r="I10">
        <f>VLOOKUP(Tabela5[[#This Row],[CO.Cliente]],[1]!Tabela3[#Data],3,0)</f>
        <v>-2322299</v>
      </c>
      <c r="J10" s="12">
        <f>VLOOKUP(Tabela5[[#This Row],[CO.Cliente]],[1]!Tabela3[#Data],4,0)</f>
        <v>-4590595</v>
      </c>
      <c r="K10" s="13">
        <v>331</v>
      </c>
    </row>
    <row r="11" spans="2:11" ht="15.75" thickBot="1" x14ac:dyDescent="0.3">
      <c r="B11" s="7">
        <v>9</v>
      </c>
      <c r="C11" s="8">
        <v>3403208</v>
      </c>
      <c r="D11" s="9" t="str">
        <f>VLOOKUP(Tabela5[[#This Row],[CO.Fabrica]],[1]!Tabela2[#Data],3,0)</f>
        <v>Araraquara</v>
      </c>
      <c r="E11" s="10">
        <v>2314</v>
      </c>
      <c r="F11" s="11" t="str">
        <f>VLOOKUP(Tabela5[[#This Row],[CO.Cliente]],[1]!Tabela3[#Data],2,0)</f>
        <v>SAO JOSE DOS CAMPOS</v>
      </c>
      <c r="G11">
        <f>VLOOKUP(Tabela5[[#This Row],[CO.Fabrica]],[1]!Tabela2[#Data],5,0)</f>
        <v>-2182093539</v>
      </c>
      <c r="H11">
        <f>VLOOKUP(Tabela5[[#This Row],[CO.Fabrica]],[1]!Tabela2[#Data],6,0)</f>
        <v>-4817232722</v>
      </c>
      <c r="I11">
        <f>VLOOKUP(Tabela5[[#This Row],[CO.Cliente]],[1]!Tabela3[#Data],3,0)</f>
        <v>-2322828463</v>
      </c>
      <c r="J11" s="12">
        <f>VLOOKUP(Tabela5[[#This Row],[CO.Cliente]],[1]!Tabela3[#Data],4,0)</f>
        <v>-4590852209</v>
      </c>
      <c r="K11" s="13">
        <v>328</v>
      </c>
    </row>
    <row r="12" spans="2:11" ht="15.75" thickBot="1" x14ac:dyDescent="0.3">
      <c r="B12" s="7">
        <v>10</v>
      </c>
      <c r="C12" s="8">
        <v>3403208</v>
      </c>
      <c r="D12" s="9" t="str">
        <f>VLOOKUP(Tabela5[[#This Row],[CO.Fabrica]],[1]!Tabela2[#Data],3,0)</f>
        <v>Araraquara</v>
      </c>
      <c r="E12" s="10">
        <v>2330</v>
      </c>
      <c r="F12" s="11" t="str">
        <f>VLOOKUP(Tabela5[[#This Row],[CO.Cliente]],[1]!Tabela3[#Data],2,0)</f>
        <v>MAUA</v>
      </c>
      <c r="G12">
        <f>VLOOKUP(Tabela5[[#This Row],[CO.Fabrica]],[1]!Tabela2[#Data],5,0)</f>
        <v>-2182093539</v>
      </c>
      <c r="H12">
        <f>VLOOKUP(Tabela5[[#This Row],[CO.Fabrica]],[1]!Tabela2[#Data],6,0)</f>
        <v>-4817232722</v>
      </c>
      <c r="I12">
        <f>VLOOKUP(Tabela5[[#This Row],[CO.Cliente]],[1]!Tabela3[#Data],3,0)</f>
        <v>-2366289</v>
      </c>
      <c r="J12" s="12">
        <f>VLOOKUP(Tabela5[[#This Row],[CO.Cliente]],[1]!Tabela3[#Data],4,0)</f>
        <v>-4648223</v>
      </c>
      <c r="K12" s="13">
        <v>315</v>
      </c>
    </row>
    <row r="13" spans="2:11" ht="15.75" thickBot="1" x14ac:dyDescent="0.3">
      <c r="B13" s="7">
        <v>11</v>
      </c>
      <c r="C13" s="8">
        <v>3403208</v>
      </c>
      <c r="D13" s="9" t="str">
        <f>VLOOKUP(Tabela5[[#This Row],[CO.Fabrica]],[1]!Tabela2[#Data],3,0)</f>
        <v>Araraquara</v>
      </c>
      <c r="E13" s="10">
        <v>2329</v>
      </c>
      <c r="F13" s="11" t="str">
        <f>VLOOKUP(Tabela5[[#This Row],[CO.Cliente]],[1]!Tabela3[#Data],2,0)</f>
        <v>SAO BERNARDO DO CAMPO</v>
      </c>
      <c r="G13">
        <f>VLOOKUP(Tabela5[[#This Row],[CO.Fabrica]],[1]!Tabela2[#Data],5,0)</f>
        <v>-2182093539</v>
      </c>
      <c r="H13">
        <f>VLOOKUP(Tabela5[[#This Row],[CO.Fabrica]],[1]!Tabela2[#Data],6,0)</f>
        <v>-4817232722</v>
      </c>
      <c r="I13">
        <f>VLOOKUP(Tabela5[[#This Row],[CO.Cliente]],[1]!Tabela3[#Data],3,0)</f>
        <v>-2367408</v>
      </c>
      <c r="J13" s="12">
        <f>VLOOKUP(Tabela5[[#This Row],[CO.Cliente]],[1]!Tabela3[#Data],4,0)</f>
        <v>-4657141</v>
      </c>
      <c r="K13" s="13">
        <v>300</v>
      </c>
    </row>
    <row r="14" spans="2:11" ht="15.75" thickBot="1" x14ac:dyDescent="0.3">
      <c r="B14" s="7">
        <v>12</v>
      </c>
      <c r="C14" s="8">
        <v>3403208</v>
      </c>
      <c r="D14" s="9" t="str">
        <f>VLOOKUP(Tabela5[[#This Row],[CO.Fabrica]],[1]!Tabela2[#Data],3,0)</f>
        <v>Araraquara</v>
      </c>
      <c r="E14" s="10">
        <v>2327</v>
      </c>
      <c r="F14" s="11" t="str">
        <f>VLOOKUP(Tabela5[[#This Row],[CO.Cliente]],[1]!Tabela3[#Data],2,0)</f>
        <v>SAO PAULO</v>
      </c>
      <c r="G14">
        <f>VLOOKUP(Tabela5[[#This Row],[CO.Fabrica]],[1]!Tabela2[#Data],5,0)</f>
        <v>-2182093539</v>
      </c>
      <c r="H14">
        <f>VLOOKUP(Tabela5[[#This Row],[CO.Fabrica]],[1]!Tabela2[#Data],6,0)</f>
        <v>-4817232722</v>
      </c>
      <c r="I14">
        <f>VLOOKUP(Tabela5[[#This Row],[CO.Cliente]],[1]!Tabela3[#Data],3,0)</f>
        <v>-2361184</v>
      </c>
      <c r="J14" s="12">
        <f>VLOOKUP(Tabela5[[#This Row],[CO.Cliente]],[1]!Tabela3[#Data],4,0)</f>
        <v>-4674081</v>
      </c>
      <c r="K14" s="13">
        <v>288</v>
      </c>
    </row>
    <row r="15" spans="2:11" ht="15.75" thickBot="1" x14ac:dyDescent="0.3">
      <c r="B15" s="7">
        <v>13</v>
      </c>
      <c r="C15" s="8">
        <v>3403208</v>
      </c>
      <c r="D15" s="9" t="str">
        <f>VLOOKUP(Tabela5[[#This Row],[CO.Fabrica]],[1]!Tabela2[#Data],3,0)</f>
        <v>Araraquara</v>
      </c>
      <c r="E15" s="10">
        <v>2325</v>
      </c>
      <c r="F15" s="11" t="str">
        <f>VLOOKUP(Tabela5[[#This Row],[CO.Cliente]],[1]!Tabela3[#Data],2,0)</f>
        <v>SAO PAULO</v>
      </c>
      <c r="G15">
        <f>VLOOKUP(Tabela5[[#This Row],[CO.Fabrica]],[1]!Tabela2[#Data],5,0)</f>
        <v>-2182093539</v>
      </c>
      <c r="H15">
        <f>VLOOKUP(Tabela5[[#This Row],[CO.Fabrica]],[1]!Tabela2[#Data],6,0)</f>
        <v>-4817232722</v>
      </c>
      <c r="I15">
        <f>VLOOKUP(Tabela5[[#This Row],[CO.Cliente]],[1]!Tabela3[#Data],3,0)</f>
        <v>-2360962</v>
      </c>
      <c r="J15" s="12">
        <f>VLOOKUP(Tabela5[[#This Row],[CO.Cliente]],[1]!Tabela3[#Data],4,0)</f>
        <v>-4675296</v>
      </c>
      <c r="K15" s="13">
        <v>304</v>
      </c>
    </row>
    <row r="16" spans="2:11" ht="15.75" thickBot="1" x14ac:dyDescent="0.3">
      <c r="B16" s="7">
        <v>14</v>
      </c>
      <c r="C16" s="8">
        <v>3403208</v>
      </c>
      <c r="D16" s="9" t="str">
        <f>VLOOKUP(Tabela5[[#This Row],[CO.Fabrica]],[1]!Tabela2[#Data],3,0)</f>
        <v>Araraquara</v>
      </c>
      <c r="E16" s="10">
        <v>2333</v>
      </c>
      <c r="F16" s="11" t="str">
        <f>VLOOKUP(Tabela5[[#This Row],[CO.Cliente]],[1]!Tabela3[#Data],2,0)</f>
        <v>SAO PAULO</v>
      </c>
      <c r="G16">
        <f>VLOOKUP(Tabela5[[#This Row],[CO.Fabrica]],[1]!Tabela2[#Data],5,0)</f>
        <v>-2182093539</v>
      </c>
      <c r="H16">
        <f>VLOOKUP(Tabela5[[#This Row],[CO.Fabrica]],[1]!Tabela2[#Data],6,0)</f>
        <v>-4817232722</v>
      </c>
      <c r="I16">
        <f>VLOOKUP(Tabela5[[#This Row],[CO.Cliente]],[1]!Tabela3[#Data],3,0)</f>
        <v>-2346722</v>
      </c>
      <c r="J16" s="12">
        <f>VLOOKUP(Tabela5[[#This Row],[CO.Cliente]],[1]!Tabela3[#Data],4,0)</f>
        <v>-4658475</v>
      </c>
      <c r="K16" s="13">
        <v>297</v>
      </c>
    </row>
    <row r="17" spans="2:11" ht="15.75" thickBot="1" x14ac:dyDescent="0.3">
      <c r="B17" s="7">
        <v>15</v>
      </c>
      <c r="C17" s="8">
        <v>3403208</v>
      </c>
      <c r="D17" s="9" t="str">
        <f>VLOOKUP(Tabela5[[#This Row],[CO.Fabrica]],[1]!Tabela2[#Data],3,0)</f>
        <v>Araraquara</v>
      </c>
      <c r="E17" s="10">
        <v>2328</v>
      </c>
      <c r="F17" s="11" t="str">
        <f>VLOOKUP(Tabela5[[#This Row],[CO.Cliente]],[1]!Tabela3[#Data],2,0)</f>
        <v>SAO PAULO</v>
      </c>
      <c r="G17">
        <f>VLOOKUP(Tabela5[[#This Row],[CO.Fabrica]],[1]!Tabela2[#Data],5,0)</f>
        <v>-2182093539</v>
      </c>
      <c r="H17">
        <f>VLOOKUP(Tabela5[[#This Row],[CO.Fabrica]],[1]!Tabela2[#Data],6,0)</f>
        <v>-4817232722</v>
      </c>
      <c r="I17">
        <f>VLOOKUP(Tabela5[[#This Row],[CO.Cliente]],[1]!Tabela3[#Data],3,0)</f>
        <v>-236705</v>
      </c>
      <c r="J17" s="12">
        <f>VLOOKUP(Tabela5[[#This Row],[CO.Cliente]],[1]!Tabela3[#Data],4,0)</f>
        <v>-4664785</v>
      </c>
      <c r="K17" s="13">
        <v>296</v>
      </c>
    </row>
    <row r="18" spans="2:11" ht="15.75" thickBot="1" x14ac:dyDescent="0.3">
      <c r="B18" s="7">
        <v>16</v>
      </c>
      <c r="C18" s="8">
        <v>3424402</v>
      </c>
      <c r="D18" s="9" t="str">
        <f>VLOOKUP(Tabela5[[#This Row],[CO.Fabrica]],[1]!Tabela2[#Data],3,0)</f>
        <v>Jacareí</v>
      </c>
      <c r="E18" s="10">
        <v>2337</v>
      </c>
      <c r="F18" s="11" t="str">
        <f>VLOOKUP(Tabela5[[#This Row],[CO.Cliente]],[1]!Tabela3[#Data],2,0)</f>
        <v>SAO CARLOS</v>
      </c>
      <c r="G18">
        <f>VLOOKUP(Tabela5[[#This Row],[CO.Fabrica]],[1]!Tabela2[#Data],5,0)</f>
        <v>-2328713588</v>
      </c>
      <c r="H18">
        <f>VLOOKUP(Tabela5[[#This Row],[CO.Fabrica]],[1]!Tabela2[#Data],6,0)</f>
        <v>-459849763</v>
      </c>
      <c r="I18">
        <f>VLOOKUP(Tabela5[[#This Row],[CO.Cliente]],[1]!Tabela3[#Data],3,0)</f>
        <v>-2202384</v>
      </c>
      <c r="J18" s="12">
        <f>VLOOKUP(Tabela5[[#This Row],[CO.Cliente]],[1]!Tabela3[#Data],4,0)</f>
        <v>-4788021</v>
      </c>
      <c r="K18" s="13">
        <v>281</v>
      </c>
    </row>
    <row r="19" spans="2:11" ht="15.75" thickBot="1" x14ac:dyDescent="0.3">
      <c r="B19" s="7">
        <v>17</v>
      </c>
      <c r="C19" s="8">
        <v>3403208</v>
      </c>
      <c r="D19" s="9" t="str">
        <f>VLOOKUP(Tabela5[[#This Row],[CO.Fabrica]],[1]!Tabela2[#Data],3,0)</f>
        <v>Araraquara</v>
      </c>
      <c r="E19" s="10">
        <v>2324</v>
      </c>
      <c r="F19" s="11" t="str">
        <f>VLOOKUP(Tabela5[[#This Row],[CO.Cliente]],[1]!Tabela3[#Data],2,0)</f>
        <v>SAO PAULO</v>
      </c>
      <c r="G19">
        <f>VLOOKUP(Tabela5[[#This Row],[CO.Fabrica]],[1]!Tabela2[#Data],5,0)</f>
        <v>-2182093539</v>
      </c>
      <c r="H19">
        <f>VLOOKUP(Tabela5[[#This Row],[CO.Fabrica]],[1]!Tabela2[#Data],6,0)</f>
        <v>-4817232722</v>
      </c>
      <c r="I19">
        <f>VLOOKUP(Tabela5[[#This Row],[CO.Cliente]],[1]!Tabela3[#Data],3,0)</f>
        <v>-2359551</v>
      </c>
      <c r="J19" s="12">
        <f>VLOOKUP(Tabela5[[#This Row],[CO.Cliente]],[1]!Tabela3[#Data],4,0)</f>
        <v>-4673765</v>
      </c>
      <c r="K19" s="13">
        <v>287</v>
      </c>
    </row>
    <row r="20" spans="2:11" ht="15.75" thickBot="1" x14ac:dyDescent="0.3">
      <c r="B20" s="7">
        <v>18</v>
      </c>
      <c r="C20" s="8">
        <v>3403208</v>
      </c>
      <c r="D20" s="9" t="str">
        <f>VLOOKUP(Tabela5[[#This Row],[CO.Fabrica]],[1]!Tabela2[#Data],3,0)</f>
        <v>Araraquara</v>
      </c>
      <c r="E20" s="10">
        <v>2323</v>
      </c>
      <c r="F20" s="11" t="str">
        <f>VLOOKUP(Tabela5[[#This Row],[CO.Cliente]],[1]!Tabela3[#Data],2,0)</f>
        <v>SAO PAULO</v>
      </c>
      <c r="G20">
        <f>VLOOKUP(Tabela5[[#This Row],[CO.Fabrica]],[1]!Tabela2[#Data],5,0)</f>
        <v>-2182093539</v>
      </c>
      <c r="H20">
        <f>VLOOKUP(Tabela5[[#This Row],[CO.Fabrica]],[1]!Tabela2[#Data],6,0)</f>
        <v>-4817232722</v>
      </c>
      <c r="I20">
        <f>VLOOKUP(Tabela5[[#This Row],[CO.Cliente]],[1]!Tabela3[#Data],3,0)</f>
        <v>-2359032</v>
      </c>
      <c r="J20" s="12">
        <f>VLOOKUP(Tabela5[[#This Row],[CO.Cliente]],[1]!Tabela3[#Data],4,0)</f>
        <v>-4673951</v>
      </c>
      <c r="K20" s="13">
        <v>286</v>
      </c>
    </row>
    <row r="21" spans="2:11" ht="15.75" thickBot="1" x14ac:dyDescent="0.3">
      <c r="B21" s="7">
        <v>19</v>
      </c>
      <c r="C21" s="8">
        <v>3423909</v>
      </c>
      <c r="D21" s="9" t="str">
        <f>VLOOKUP(Tabela5[[#This Row],[CO.Fabrica]],[1]!Tabela2[#Data],3,0)</f>
        <v>Itu</v>
      </c>
      <c r="E21" s="10">
        <v>2349</v>
      </c>
      <c r="F21" s="11" t="str">
        <f>VLOOKUP(Tabela5[[#This Row],[CO.Cliente]],[1]!Tabela3[#Data],2,0)</f>
        <v>RIBEIRAO PRETO</v>
      </c>
      <c r="G21">
        <f>VLOOKUP(Tabela5[[#This Row],[CO.Fabrica]],[1]!Tabela2[#Data],5,0)</f>
        <v>-2325178418</v>
      </c>
      <c r="H21">
        <f>VLOOKUP(Tabela5[[#This Row],[CO.Fabrica]],[1]!Tabela2[#Data],6,0)</f>
        <v>-473439079</v>
      </c>
      <c r="I21">
        <f>VLOOKUP(Tabela5[[#This Row],[CO.Cliente]],[1]!Tabela3[#Data],3,0)</f>
        <v>-2117516</v>
      </c>
      <c r="J21" s="12">
        <f>VLOOKUP(Tabela5[[#This Row],[CO.Cliente]],[1]!Tabela3[#Data],4,0)</f>
        <v>-4779455</v>
      </c>
      <c r="K21" s="13">
        <v>268</v>
      </c>
    </row>
    <row r="22" spans="2:11" ht="15.75" thickBot="1" x14ac:dyDescent="0.3">
      <c r="B22" s="7">
        <v>20</v>
      </c>
      <c r="C22" s="8">
        <v>3403208</v>
      </c>
      <c r="D22" s="9" t="str">
        <f>VLOOKUP(Tabela5[[#This Row],[CO.Fabrica]],[1]!Tabela2[#Data],3,0)</f>
        <v>Araraquara</v>
      </c>
      <c r="E22" s="10">
        <v>2326</v>
      </c>
      <c r="F22" s="11" t="str">
        <f>VLOOKUP(Tabela5[[#This Row],[CO.Cliente]],[1]!Tabela3[#Data],2,0)</f>
        <v>COTIA</v>
      </c>
      <c r="G22">
        <f>VLOOKUP(Tabela5[[#This Row],[CO.Fabrica]],[1]!Tabela2[#Data],5,0)</f>
        <v>-2182093539</v>
      </c>
      <c r="H22">
        <f>VLOOKUP(Tabela5[[#This Row],[CO.Fabrica]],[1]!Tabela2[#Data],6,0)</f>
        <v>-4817232722</v>
      </c>
      <c r="I22">
        <f>VLOOKUP(Tabela5[[#This Row],[CO.Cliente]],[1]!Tabela3[#Data],3,0)</f>
        <v>-2358915</v>
      </c>
      <c r="J22" s="12">
        <f>VLOOKUP(Tabela5[[#This Row],[CO.Cliente]],[1]!Tabela3[#Data],4,0)</f>
        <v>-468169</v>
      </c>
      <c r="K22" s="13">
        <v>282</v>
      </c>
    </row>
    <row r="23" spans="2:11" ht="15.75" thickBot="1" x14ac:dyDescent="0.3">
      <c r="B23" s="7">
        <v>21</v>
      </c>
      <c r="C23" s="8">
        <v>3403208</v>
      </c>
      <c r="D23" s="9" t="str">
        <f>VLOOKUP(Tabela5[[#This Row],[CO.Fabrica]],[1]!Tabela2[#Data],3,0)</f>
        <v>Araraquara</v>
      </c>
      <c r="E23" s="10">
        <v>2335</v>
      </c>
      <c r="F23" s="11" t="str">
        <f>VLOOKUP(Tabela5[[#This Row],[CO.Cliente]],[1]!Tabela3[#Data],2,0)</f>
        <v>SANTANA DE PARNAIBA</v>
      </c>
      <c r="G23">
        <f>VLOOKUP(Tabela5[[#This Row],[CO.Fabrica]],[1]!Tabela2[#Data],5,0)</f>
        <v>-2182093539</v>
      </c>
      <c r="H23">
        <f>VLOOKUP(Tabela5[[#This Row],[CO.Fabrica]],[1]!Tabela2[#Data],6,0)</f>
        <v>-4817232722</v>
      </c>
      <c r="I23">
        <f>VLOOKUP(Tabela5[[#This Row],[CO.Cliente]],[1]!Tabela3[#Data],3,0)</f>
        <v>-2346236</v>
      </c>
      <c r="J23" s="12">
        <f>VLOOKUP(Tabela5[[#This Row],[CO.Cliente]],[1]!Tabela3[#Data],4,0)</f>
        <v>-4687601</v>
      </c>
      <c r="K23" s="13">
        <v>281</v>
      </c>
    </row>
    <row r="24" spans="2:11" ht="15.75" thickBot="1" x14ac:dyDescent="0.3">
      <c r="B24" s="7">
        <v>22</v>
      </c>
      <c r="C24" s="8">
        <v>3403208</v>
      </c>
      <c r="D24" s="9" t="str">
        <f>VLOOKUP(Tabela5[[#This Row],[CO.Fabrica]],[1]!Tabela2[#Data],3,0)</f>
        <v>Araraquara</v>
      </c>
      <c r="E24" s="10">
        <v>2331</v>
      </c>
      <c r="F24" s="11" t="str">
        <f>VLOOKUP(Tabela5[[#This Row],[CO.Cliente]],[1]!Tabela3[#Data],2,0)</f>
        <v>OSASCO</v>
      </c>
      <c r="G24">
        <f>VLOOKUP(Tabela5[[#This Row],[CO.Fabrica]],[1]!Tabela2[#Data],5,0)</f>
        <v>-2182093539</v>
      </c>
      <c r="H24">
        <f>VLOOKUP(Tabela5[[#This Row],[CO.Fabrica]],[1]!Tabela2[#Data],6,0)</f>
        <v>-4817232722</v>
      </c>
      <c r="I24">
        <f>VLOOKUP(Tabela5[[#This Row],[CO.Cliente]],[1]!Tabela3[#Data],3,0)</f>
        <v>-2355164</v>
      </c>
      <c r="J24" s="12">
        <f>VLOOKUP(Tabela5[[#This Row],[CO.Cliente]],[1]!Tabela3[#Data],4,0)</f>
        <v>-4679466</v>
      </c>
      <c r="K24" s="13">
        <v>283</v>
      </c>
    </row>
    <row r="25" spans="2:11" ht="15.75" thickBot="1" x14ac:dyDescent="0.3">
      <c r="B25" s="7">
        <v>23</v>
      </c>
      <c r="C25" s="8">
        <v>3403208</v>
      </c>
      <c r="D25" s="9" t="str">
        <f>VLOOKUP(Tabela5[[#This Row],[CO.Fabrica]],[1]!Tabela2[#Data],3,0)</f>
        <v>Araraquara</v>
      </c>
      <c r="E25" s="10">
        <v>2320</v>
      </c>
      <c r="F25" s="11" t="str">
        <f>VLOOKUP(Tabela5[[#This Row],[CO.Cliente]],[1]!Tabela3[#Data],2,0)</f>
        <v>SAO PAULO</v>
      </c>
      <c r="G25">
        <f>VLOOKUP(Tabela5[[#This Row],[CO.Fabrica]],[1]!Tabela2[#Data],5,0)</f>
        <v>-2182093539</v>
      </c>
      <c r="H25">
        <f>VLOOKUP(Tabela5[[#This Row],[CO.Fabrica]],[1]!Tabela2[#Data],6,0)</f>
        <v>-4817232722</v>
      </c>
      <c r="I25">
        <f>VLOOKUP(Tabela5[[#This Row],[CO.Cliente]],[1]!Tabela3[#Data],3,0)</f>
        <v>-2355224</v>
      </c>
      <c r="J25" s="12">
        <f>VLOOKUP(Tabela5[[#This Row],[CO.Cliente]],[1]!Tabela3[#Data],4,0)</f>
        <v>-4674232</v>
      </c>
      <c r="K25" s="13">
        <v>278</v>
      </c>
    </row>
    <row r="26" spans="2:11" ht="15.75" thickBot="1" x14ac:dyDescent="0.3">
      <c r="B26" s="7">
        <v>24</v>
      </c>
      <c r="C26" s="8">
        <v>3423909</v>
      </c>
      <c r="D26" s="9" t="str">
        <f>VLOOKUP(Tabela5[[#This Row],[CO.Fabrica]],[1]!Tabela2[#Data],3,0)</f>
        <v>Itu</v>
      </c>
      <c r="E26" s="10">
        <v>2347</v>
      </c>
      <c r="F26" s="11" t="str">
        <f>VLOOKUP(Tabela5[[#This Row],[CO.Cliente]],[1]!Tabela3[#Data],2,0)</f>
        <v>RIBEIRAO PRETO</v>
      </c>
      <c r="G26">
        <f>VLOOKUP(Tabela5[[#This Row],[CO.Fabrica]],[1]!Tabela2[#Data],5,0)</f>
        <v>-2325178418</v>
      </c>
      <c r="H26">
        <f>VLOOKUP(Tabela5[[#This Row],[CO.Fabrica]],[1]!Tabela2[#Data],6,0)</f>
        <v>-473439079</v>
      </c>
      <c r="I26">
        <f>VLOOKUP(Tabela5[[#This Row],[CO.Cliente]],[1]!Tabela3[#Data],3,0)</f>
        <v>-2119498</v>
      </c>
      <c r="J26" s="12">
        <f>VLOOKUP(Tabela5[[#This Row],[CO.Cliente]],[1]!Tabela3[#Data],4,0)</f>
        <v>-4775589</v>
      </c>
      <c r="K26" s="13">
        <v>264</v>
      </c>
    </row>
    <row r="27" spans="2:11" ht="15.75" thickBot="1" x14ac:dyDescent="0.3">
      <c r="B27" s="7">
        <v>25</v>
      </c>
      <c r="C27" s="8">
        <v>3403208</v>
      </c>
      <c r="D27" s="9" t="str">
        <f>VLOOKUP(Tabela5[[#This Row],[CO.Fabrica]],[1]!Tabela2[#Data],3,0)</f>
        <v>Araraquara</v>
      </c>
      <c r="E27" s="10">
        <v>2321</v>
      </c>
      <c r="F27" s="11" t="str">
        <f>VLOOKUP(Tabela5[[#This Row],[CO.Cliente]],[1]!Tabela3[#Data],2,0)</f>
        <v>SAO PAULO</v>
      </c>
      <c r="G27">
        <f>VLOOKUP(Tabela5[[#This Row],[CO.Fabrica]],[1]!Tabela2[#Data],5,0)</f>
        <v>-2182093539</v>
      </c>
      <c r="H27">
        <f>VLOOKUP(Tabela5[[#This Row],[CO.Fabrica]],[1]!Tabela2[#Data],6,0)</f>
        <v>-4817232722</v>
      </c>
      <c r="I27">
        <f>VLOOKUP(Tabela5[[#This Row],[CO.Cliente]],[1]!Tabela3[#Data],3,0)</f>
        <v>-2354149</v>
      </c>
      <c r="J27" s="12">
        <f>VLOOKUP(Tabela5[[#This Row],[CO.Cliente]],[1]!Tabela3[#Data],4,0)</f>
        <v>-467306</v>
      </c>
      <c r="K27" s="13">
        <v>278</v>
      </c>
    </row>
    <row r="28" spans="2:11" ht="15.75" thickBot="1" x14ac:dyDescent="0.3">
      <c r="B28" s="7">
        <v>26</v>
      </c>
      <c r="C28" s="8">
        <v>3403208</v>
      </c>
      <c r="D28" s="9" t="str">
        <f>VLOOKUP(Tabela5[[#This Row],[CO.Fabrica]],[1]!Tabela2[#Data],3,0)</f>
        <v>Araraquara</v>
      </c>
      <c r="E28" s="10">
        <v>2332</v>
      </c>
      <c r="F28" s="11" t="str">
        <f>VLOOKUP(Tabela5[[#This Row],[CO.Cliente]],[1]!Tabela3[#Data],2,0)</f>
        <v>SAO PAULO</v>
      </c>
      <c r="G28">
        <f>VLOOKUP(Tabela5[[#This Row],[CO.Fabrica]],[1]!Tabela2[#Data],5,0)</f>
        <v>-2182093539</v>
      </c>
      <c r="H28">
        <f>VLOOKUP(Tabela5[[#This Row],[CO.Fabrica]],[1]!Tabela2[#Data],6,0)</f>
        <v>-4817232722</v>
      </c>
      <c r="I28">
        <f>VLOOKUP(Tabela5[[#This Row],[CO.Cliente]],[1]!Tabela3[#Data],3,0)</f>
        <v>-2348552</v>
      </c>
      <c r="J28" s="12">
        <f>VLOOKUP(Tabela5[[#This Row],[CO.Cliente]],[1]!Tabela3[#Data],4,0)</f>
        <v>-4673883</v>
      </c>
      <c r="K28" s="13">
        <v>275</v>
      </c>
    </row>
    <row r="29" spans="2:11" ht="15.75" thickBot="1" x14ac:dyDescent="0.3">
      <c r="B29" s="7">
        <v>27</v>
      </c>
      <c r="C29" s="8">
        <v>3423909</v>
      </c>
      <c r="D29" s="9" t="str">
        <f>VLOOKUP(Tabela5[[#This Row],[CO.Fabrica]],[1]!Tabela2[#Data],3,0)</f>
        <v>Itu</v>
      </c>
      <c r="E29" s="10">
        <v>2351</v>
      </c>
      <c r="F29" s="11" t="str">
        <f>VLOOKUP(Tabela5[[#This Row],[CO.Cliente]],[1]!Tabela3[#Data],2,0)</f>
        <v>BAURU</v>
      </c>
      <c r="G29">
        <f>VLOOKUP(Tabela5[[#This Row],[CO.Fabrica]],[1]!Tabela2[#Data],5,0)</f>
        <v>-2325178418</v>
      </c>
      <c r="H29">
        <f>VLOOKUP(Tabela5[[#This Row],[CO.Fabrica]],[1]!Tabela2[#Data],6,0)</f>
        <v>-473439079</v>
      </c>
      <c r="I29">
        <f>VLOOKUP(Tabela5[[#This Row],[CO.Cliente]],[1]!Tabela3[#Data],3,0)</f>
        <v>-2231628</v>
      </c>
      <c r="J29" s="12">
        <f>VLOOKUP(Tabela5[[#This Row],[CO.Cliente]],[1]!Tabela3[#Data],4,0)</f>
        <v>-4906815</v>
      </c>
      <c r="K29" s="13">
        <v>251</v>
      </c>
    </row>
    <row r="30" spans="2:11" ht="15.75" thickBot="1" x14ac:dyDescent="0.3">
      <c r="B30" s="7">
        <v>28</v>
      </c>
      <c r="C30" s="8">
        <v>3403208</v>
      </c>
      <c r="D30" s="9" t="str">
        <f>VLOOKUP(Tabela5[[#This Row],[CO.Fabrica]],[1]!Tabela2[#Data],3,0)</f>
        <v>Araraquara</v>
      </c>
      <c r="E30" s="10">
        <v>2346</v>
      </c>
      <c r="F30" s="11" t="str">
        <f>VLOOKUP(Tabela5[[#This Row],[CO.Cliente]],[1]!Tabela3[#Data],2,0)</f>
        <v>SOROCABA</v>
      </c>
      <c r="G30">
        <f>VLOOKUP(Tabela5[[#This Row],[CO.Fabrica]],[1]!Tabela2[#Data],5,0)</f>
        <v>-2182093539</v>
      </c>
      <c r="H30">
        <f>VLOOKUP(Tabela5[[#This Row],[CO.Fabrica]],[1]!Tabela2[#Data],6,0)</f>
        <v>-4817232722</v>
      </c>
      <c r="I30">
        <f>VLOOKUP(Tabela5[[#This Row],[CO.Cliente]],[1]!Tabela3[#Data],3,0)</f>
        <v>-2348649</v>
      </c>
      <c r="J30" s="12">
        <f>VLOOKUP(Tabela5[[#This Row],[CO.Cliente]],[1]!Tabela3[#Data],4,0)</f>
        <v>-4747117</v>
      </c>
      <c r="K30" s="13">
        <v>239</v>
      </c>
    </row>
    <row r="31" spans="2:11" ht="15.75" thickBot="1" x14ac:dyDescent="0.3">
      <c r="B31" s="7">
        <v>29</v>
      </c>
      <c r="C31" s="8">
        <v>3423909</v>
      </c>
      <c r="D31" s="9" t="str">
        <f>VLOOKUP(Tabela5[[#This Row],[CO.Fabrica]],[1]!Tabela2[#Data],3,0)</f>
        <v>Itu</v>
      </c>
      <c r="E31" s="10">
        <v>2339</v>
      </c>
      <c r="F31" s="11" t="str">
        <f>VLOOKUP(Tabela5[[#This Row],[CO.Cliente]],[1]!Tabela3[#Data],2,0)</f>
        <v>TAUBATE</v>
      </c>
      <c r="G31">
        <f>VLOOKUP(Tabela5[[#This Row],[CO.Fabrica]],[1]!Tabela2[#Data],5,0)</f>
        <v>-2325178418</v>
      </c>
      <c r="H31">
        <f>VLOOKUP(Tabela5[[#This Row],[CO.Fabrica]],[1]!Tabela2[#Data],6,0)</f>
        <v>-473439079</v>
      </c>
      <c r="I31">
        <f>VLOOKUP(Tabela5[[#This Row],[CO.Cliente]],[1]!Tabela3[#Data],3,0)</f>
        <v>-2301733</v>
      </c>
      <c r="J31" s="12">
        <f>VLOOKUP(Tabela5[[#This Row],[CO.Cliente]],[1]!Tabela3[#Data],4,0)</f>
        <v>-4555106</v>
      </c>
      <c r="K31" s="13">
        <v>245</v>
      </c>
    </row>
    <row r="32" spans="2:11" ht="15.75" thickBot="1" x14ac:dyDescent="0.3">
      <c r="B32" s="7">
        <v>30</v>
      </c>
      <c r="C32" s="8">
        <v>3423909</v>
      </c>
      <c r="D32" s="9" t="str">
        <f>VLOOKUP(Tabela5[[#This Row],[CO.Fabrica]],[1]!Tabela2[#Data],3,0)</f>
        <v>Itu</v>
      </c>
      <c r="E32" s="10">
        <v>2342</v>
      </c>
      <c r="F32" s="11" t="str">
        <f>VLOOKUP(Tabela5[[#This Row],[CO.Cliente]],[1]!Tabela3[#Data],2,0)</f>
        <v>CACAPAVA</v>
      </c>
      <c r="G32">
        <f>VLOOKUP(Tabela5[[#This Row],[CO.Fabrica]],[1]!Tabela2[#Data],5,0)</f>
        <v>-2325178418</v>
      </c>
      <c r="H32">
        <f>VLOOKUP(Tabela5[[#This Row],[CO.Fabrica]],[1]!Tabela2[#Data],6,0)</f>
        <v>-473439079</v>
      </c>
      <c r="I32">
        <f>VLOOKUP(Tabela5[[#This Row],[CO.Cliente]],[1]!Tabela3[#Data],3,0)</f>
        <v>-2311919</v>
      </c>
      <c r="J32" s="12">
        <f>VLOOKUP(Tabela5[[#This Row],[CO.Cliente]],[1]!Tabela3[#Data],4,0)</f>
        <v>-4571347</v>
      </c>
      <c r="K32" s="13">
        <v>224</v>
      </c>
    </row>
    <row r="33" spans="2:11" ht="15.75" thickBot="1" x14ac:dyDescent="0.3">
      <c r="B33" s="7">
        <v>31</v>
      </c>
      <c r="C33" s="8">
        <v>3424402</v>
      </c>
      <c r="D33" s="9" t="str">
        <f>VLOOKUP(Tabela5[[#This Row],[CO.Fabrica]],[1]!Tabela2[#Data],3,0)</f>
        <v>Jacareí</v>
      </c>
      <c r="E33" s="10">
        <v>2311</v>
      </c>
      <c r="F33" s="11" t="str">
        <f>VLOOKUP(Tabela5[[#This Row],[CO.Cliente]],[1]!Tabela3[#Data],2,0)</f>
        <v>PIRACICABA</v>
      </c>
      <c r="G33">
        <f>VLOOKUP(Tabela5[[#This Row],[CO.Fabrica]],[1]!Tabela2[#Data],5,0)</f>
        <v>-2328713588</v>
      </c>
      <c r="H33">
        <f>VLOOKUP(Tabela5[[#This Row],[CO.Fabrica]],[1]!Tabela2[#Data],6,0)</f>
        <v>-459849763</v>
      </c>
      <c r="I33">
        <f>VLOOKUP(Tabela5[[#This Row],[CO.Cliente]],[1]!Tabela3[#Data],3,0)</f>
        <v>-2274145</v>
      </c>
      <c r="J33" s="12">
        <f>VLOOKUP(Tabela5[[#This Row],[CO.Cliente]],[1]!Tabela3[#Data],4,0)</f>
        <v>-4760181</v>
      </c>
      <c r="K33" s="13">
        <v>209</v>
      </c>
    </row>
    <row r="34" spans="2:11" ht="15.75" thickBot="1" x14ac:dyDescent="0.3">
      <c r="B34" s="7">
        <v>32</v>
      </c>
      <c r="C34" s="8">
        <v>3403208</v>
      </c>
      <c r="D34" s="9" t="str">
        <f>VLOOKUP(Tabela5[[#This Row],[CO.Fabrica]],[1]!Tabela2[#Data],3,0)</f>
        <v>Araraquara</v>
      </c>
      <c r="E34" s="10">
        <v>2308</v>
      </c>
      <c r="F34" s="11" t="str">
        <f>VLOOKUP(Tabela5[[#This Row],[CO.Cliente]],[1]!Tabela3[#Data],2,0)</f>
        <v xml:space="preserve">CAMPINAS </v>
      </c>
      <c r="G34">
        <f>VLOOKUP(Tabela5[[#This Row],[CO.Fabrica]],[1]!Tabela2[#Data],5,0)</f>
        <v>-2182093539</v>
      </c>
      <c r="H34">
        <f>VLOOKUP(Tabela5[[#This Row],[CO.Fabrica]],[1]!Tabela2[#Data],6,0)</f>
        <v>-4817232722</v>
      </c>
      <c r="I34">
        <f>VLOOKUP(Tabela5[[#This Row],[CO.Cliente]],[1]!Tabela3[#Data],3,0)</f>
        <v>-2288062</v>
      </c>
      <c r="J34" s="12">
        <f>VLOOKUP(Tabela5[[#This Row],[CO.Cliente]],[1]!Tabela3[#Data],4,0)</f>
        <v>-4696944</v>
      </c>
      <c r="K34" s="13">
        <v>196</v>
      </c>
    </row>
    <row r="35" spans="2:11" ht="15.75" thickBot="1" x14ac:dyDescent="0.3">
      <c r="B35" s="7">
        <v>33</v>
      </c>
      <c r="C35" s="8">
        <v>3403208</v>
      </c>
      <c r="D35" s="9" t="str">
        <f>VLOOKUP(Tabela5[[#This Row],[CO.Fabrica]],[1]!Tabela2[#Data],3,0)</f>
        <v>Araraquara</v>
      </c>
      <c r="E35" s="10">
        <v>2306</v>
      </c>
      <c r="F35" s="11" t="str">
        <f>VLOOKUP(Tabela5[[#This Row],[CO.Cliente]],[1]!Tabela3[#Data],2,0)</f>
        <v>VALINHOS</v>
      </c>
      <c r="G35">
        <f>VLOOKUP(Tabela5[[#This Row],[CO.Fabrica]],[1]!Tabela2[#Data],5,0)</f>
        <v>-2182093539</v>
      </c>
      <c r="H35">
        <f>VLOOKUP(Tabela5[[#This Row],[CO.Fabrica]],[1]!Tabela2[#Data],6,0)</f>
        <v>-4817232722</v>
      </c>
      <c r="I35">
        <f>VLOOKUP(Tabela5[[#This Row],[CO.Cliente]],[1]!Tabela3[#Data],3,0)</f>
        <v>-2297509</v>
      </c>
      <c r="J35" s="12">
        <f>VLOOKUP(Tabela5[[#This Row],[CO.Cliente]],[1]!Tabela3[#Data],4,0)</f>
        <v>-4701478</v>
      </c>
      <c r="K35" s="13">
        <v>194</v>
      </c>
    </row>
    <row r="36" spans="2:11" ht="15.75" thickBot="1" x14ac:dyDescent="0.3">
      <c r="B36" s="7">
        <v>34</v>
      </c>
      <c r="C36" s="8">
        <v>3403208</v>
      </c>
      <c r="D36" s="9" t="str">
        <f>VLOOKUP(Tabela5[[#This Row],[CO.Fabrica]],[1]!Tabela2[#Data],3,0)</f>
        <v>Araraquara</v>
      </c>
      <c r="E36" s="10">
        <v>2301</v>
      </c>
      <c r="F36" s="11" t="str">
        <f>VLOOKUP(Tabela5[[#This Row],[CO.Cliente]],[1]!Tabela3[#Data],2,0)</f>
        <v>VALINHOS</v>
      </c>
      <c r="G36">
        <f>VLOOKUP(Tabela5[[#This Row],[CO.Fabrica]],[1]!Tabela2[#Data],5,0)</f>
        <v>-2182093539</v>
      </c>
      <c r="H36">
        <f>VLOOKUP(Tabela5[[#This Row],[CO.Fabrica]],[1]!Tabela2[#Data],6,0)</f>
        <v>-4817232722</v>
      </c>
      <c r="I36">
        <f>VLOOKUP(Tabela5[[#This Row],[CO.Cliente]],[1]!Tabela3[#Data],3,0)</f>
        <v>-2295188</v>
      </c>
      <c r="J36" s="12">
        <f>VLOOKUP(Tabela5[[#This Row],[CO.Cliente]],[1]!Tabela3[#Data],4,0)</f>
        <v>-4702779</v>
      </c>
      <c r="K36" s="13">
        <v>194</v>
      </c>
    </row>
    <row r="37" spans="2:11" ht="15.75" thickBot="1" x14ac:dyDescent="0.3">
      <c r="B37" s="7">
        <v>35</v>
      </c>
      <c r="C37" s="8">
        <v>3403208</v>
      </c>
      <c r="D37" s="9" t="str">
        <f>VLOOKUP(Tabela5[[#This Row],[CO.Fabrica]],[1]!Tabela2[#Data],3,0)</f>
        <v>Araraquara</v>
      </c>
      <c r="E37" s="10">
        <v>2303</v>
      </c>
      <c r="F37" s="11" t="str">
        <f>VLOOKUP(Tabela5[[#This Row],[CO.Cliente]],[1]!Tabela3[#Data],2,0)</f>
        <v xml:space="preserve">CAMPINAS </v>
      </c>
      <c r="G37">
        <f>VLOOKUP(Tabela5[[#This Row],[CO.Fabrica]],[1]!Tabela2[#Data],5,0)</f>
        <v>-2182093539</v>
      </c>
      <c r="H37">
        <f>VLOOKUP(Tabela5[[#This Row],[CO.Fabrica]],[1]!Tabela2[#Data],6,0)</f>
        <v>-4817232722</v>
      </c>
      <c r="I37">
        <f>VLOOKUP(Tabela5[[#This Row],[CO.Cliente]],[1]!Tabela3[#Data],3,0)</f>
        <v>-2292634</v>
      </c>
      <c r="J37" s="12">
        <f>VLOOKUP(Tabela5[[#This Row],[CO.Cliente]],[1]!Tabela3[#Data],4,0)</f>
        <v>-4703974</v>
      </c>
      <c r="K37" s="13">
        <v>187</v>
      </c>
    </row>
    <row r="38" spans="2:11" ht="15.75" thickBot="1" x14ac:dyDescent="0.3">
      <c r="B38" s="7">
        <v>36</v>
      </c>
      <c r="C38" s="8">
        <v>3403208</v>
      </c>
      <c r="D38" s="9" t="str">
        <f>VLOOKUP(Tabela5[[#This Row],[CO.Fabrica]],[1]!Tabela2[#Data],3,0)</f>
        <v>Araraquara</v>
      </c>
      <c r="E38" s="10">
        <v>2307</v>
      </c>
      <c r="F38" s="11" t="str">
        <f>VLOOKUP(Tabela5[[#This Row],[CO.Cliente]],[1]!Tabela3[#Data],2,0)</f>
        <v xml:space="preserve">CAMPINAS </v>
      </c>
      <c r="G38">
        <f>VLOOKUP(Tabela5[[#This Row],[CO.Fabrica]],[1]!Tabela2[#Data],5,0)</f>
        <v>-2182093539</v>
      </c>
      <c r="H38">
        <f>VLOOKUP(Tabela5[[#This Row],[CO.Fabrica]],[1]!Tabela2[#Data],6,0)</f>
        <v>-4817232722</v>
      </c>
      <c r="I38">
        <f>VLOOKUP(Tabela5[[#This Row],[CO.Cliente]],[1]!Tabela3[#Data],3,0)</f>
        <v>-2294956</v>
      </c>
      <c r="J38" s="12">
        <f>VLOOKUP(Tabela5[[#This Row],[CO.Cliente]],[1]!Tabela3[#Data],4,0)</f>
        <v>-4709268</v>
      </c>
      <c r="K38" s="13">
        <v>184</v>
      </c>
    </row>
    <row r="39" spans="2:11" ht="15.75" thickBot="1" x14ac:dyDescent="0.3">
      <c r="B39" s="7">
        <v>37</v>
      </c>
      <c r="C39" s="8">
        <v>3403208</v>
      </c>
      <c r="D39" s="9" t="str">
        <f>VLOOKUP(Tabela5[[#This Row],[CO.Fabrica]],[1]!Tabela2[#Data],3,0)</f>
        <v>Araraquara</v>
      </c>
      <c r="E39" s="10">
        <v>2302</v>
      </c>
      <c r="F39" s="11" t="str">
        <f>VLOOKUP(Tabela5[[#This Row],[CO.Cliente]],[1]!Tabela3[#Data],2,0)</f>
        <v xml:space="preserve">CAMPINAS </v>
      </c>
      <c r="G39">
        <f>VLOOKUP(Tabela5[[#This Row],[CO.Fabrica]],[1]!Tabela2[#Data],5,0)</f>
        <v>-2182093539</v>
      </c>
      <c r="H39">
        <f>VLOOKUP(Tabela5[[#This Row],[CO.Fabrica]],[1]!Tabela2[#Data],6,0)</f>
        <v>-4817232722</v>
      </c>
      <c r="I39">
        <f>VLOOKUP(Tabela5[[#This Row],[CO.Cliente]],[1]!Tabela3[#Data],3,0)</f>
        <v>-2289429</v>
      </c>
      <c r="J39" s="12">
        <f>VLOOKUP(Tabela5[[#This Row],[CO.Cliente]],[1]!Tabela3[#Data],4,0)</f>
        <v>-4705822</v>
      </c>
      <c r="K39" s="13">
        <v>183</v>
      </c>
    </row>
    <row r="40" spans="2:11" ht="15.75" thickBot="1" x14ac:dyDescent="0.3">
      <c r="B40" s="7">
        <v>38</v>
      </c>
      <c r="C40" s="8">
        <v>3403208</v>
      </c>
      <c r="D40" s="9" t="str">
        <f>VLOOKUP(Tabela5[[#This Row],[CO.Fabrica]],[1]!Tabela2[#Data],3,0)</f>
        <v>Araraquara</v>
      </c>
      <c r="E40" s="10">
        <v>2305</v>
      </c>
      <c r="F40" s="11" t="str">
        <f>VLOOKUP(Tabela5[[#This Row],[CO.Cliente]],[1]!Tabela3[#Data],2,0)</f>
        <v xml:space="preserve">CAMPINAS </v>
      </c>
      <c r="G40">
        <f>VLOOKUP(Tabela5[[#This Row],[CO.Fabrica]],[1]!Tabela2[#Data],5,0)</f>
        <v>-2182093539</v>
      </c>
      <c r="H40">
        <f>VLOOKUP(Tabela5[[#This Row],[CO.Fabrica]],[1]!Tabela2[#Data],6,0)</f>
        <v>-4817232722</v>
      </c>
      <c r="I40">
        <f>VLOOKUP(Tabela5[[#This Row],[CO.Cliente]],[1]!Tabela3[#Data],3,0)</f>
        <v>-2282307</v>
      </c>
      <c r="J40" s="12">
        <f>VLOOKUP(Tabela5[[#This Row],[CO.Cliente]],[1]!Tabela3[#Data],4,0)</f>
        <v>-4707818</v>
      </c>
      <c r="K40" s="13">
        <v>180</v>
      </c>
    </row>
    <row r="41" spans="2:11" ht="15.75" thickBot="1" x14ac:dyDescent="0.3">
      <c r="B41" s="7">
        <v>39</v>
      </c>
      <c r="C41" s="8">
        <v>3424402</v>
      </c>
      <c r="D41" s="9" t="str">
        <f>VLOOKUP(Tabela5[[#This Row],[CO.Fabrica]],[1]!Tabela2[#Data],3,0)</f>
        <v>Jacareí</v>
      </c>
      <c r="E41" s="10">
        <v>2309</v>
      </c>
      <c r="F41" s="11" t="str">
        <f>VLOOKUP(Tabela5[[#This Row],[CO.Cliente]],[1]!Tabela3[#Data],2,0)</f>
        <v>AMERICANA</v>
      </c>
      <c r="G41">
        <f>VLOOKUP(Tabela5[[#This Row],[CO.Fabrica]],[1]!Tabela2[#Data],5,0)</f>
        <v>-2328713588</v>
      </c>
      <c r="H41">
        <f>VLOOKUP(Tabela5[[#This Row],[CO.Fabrica]],[1]!Tabela2[#Data],6,0)</f>
        <v>-459849763</v>
      </c>
      <c r="I41">
        <f>VLOOKUP(Tabela5[[#This Row],[CO.Cliente]],[1]!Tabela3[#Data],3,0)</f>
        <v>-2272237</v>
      </c>
      <c r="J41" s="12">
        <f>VLOOKUP(Tabela5[[#This Row],[CO.Cliente]],[1]!Tabela3[#Data],4,0)</f>
        <v>-473074</v>
      </c>
      <c r="K41" s="13">
        <v>175</v>
      </c>
    </row>
    <row r="42" spans="2:11" ht="15.75" thickBot="1" x14ac:dyDescent="0.3">
      <c r="B42" s="7">
        <v>40</v>
      </c>
      <c r="C42" s="8">
        <v>3424402</v>
      </c>
      <c r="D42" s="9" t="str">
        <f>VLOOKUP(Tabela5[[#This Row],[CO.Fabrica]],[1]!Tabela2[#Data],3,0)</f>
        <v>Jacareí</v>
      </c>
      <c r="E42" s="10">
        <v>2346</v>
      </c>
      <c r="F42" s="11" t="str">
        <f>VLOOKUP(Tabela5[[#This Row],[CO.Cliente]],[1]!Tabela3[#Data],2,0)</f>
        <v>SOROCABA</v>
      </c>
      <c r="G42">
        <f>VLOOKUP(Tabela5[[#This Row],[CO.Fabrica]],[1]!Tabela2[#Data],5,0)</f>
        <v>-2328713588</v>
      </c>
      <c r="H42">
        <f>VLOOKUP(Tabela5[[#This Row],[CO.Fabrica]],[1]!Tabela2[#Data],6,0)</f>
        <v>-459849763</v>
      </c>
      <c r="I42">
        <f>VLOOKUP(Tabela5[[#This Row],[CO.Cliente]],[1]!Tabela3[#Data],3,0)</f>
        <v>-2348649</v>
      </c>
      <c r="J42" s="12">
        <f>VLOOKUP(Tabela5[[#This Row],[CO.Cliente]],[1]!Tabela3[#Data],4,0)</f>
        <v>-4747117</v>
      </c>
      <c r="K42" s="13">
        <v>175</v>
      </c>
    </row>
    <row r="43" spans="2:11" ht="15.75" thickBot="1" x14ac:dyDescent="0.3">
      <c r="B43" s="7">
        <v>41</v>
      </c>
      <c r="C43" s="8">
        <v>3423909</v>
      </c>
      <c r="D43" s="9" t="str">
        <f>VLOOKUP(Tabela5[[#This Row],[CO.Fabrica]],[1]!Tabela2[#Data],3,0)</f>
        <v>Itu</v>
      </c>
      <c r="E43" s="10">
        <v>2337</v>
      </c>
      <c r="F43" s="11" t="str">
        <f>VLOOKUP(Tabela5[[#This Row],[CO.Cliente]],[1]!Tabela3[#Data],2,0)</f>
        <v>SAO CARLOS</v>
      </c>
      <c r="G43">
        <f>VLOOKUP(Tabela5[[#This Row],[CO.Fabrica]],[1]!Tabela2[#Data],5,0)</f>
        <v>-2325178418</v>
      </c>
      <c r="H43">
        <f>VLOOKUP(Tabela5[[#This Row],[CO.Fabrica]],[1]!Tabela2[#Data],6,0)</f>
        <v>-473439079</v>
      </c>
      <c r="I43">
        <f>VLOOKUP(Tabela5[[#This Row],[CO.Cliente]],[1]!Tabela3[#Data],3,0)</f>
        <v>-2202384</v>
      </c>
      <c r="J43" s="12">
        <f>VLOOKUP(Tabela5[[#This Row],[CO.Cliente]],[1]!Tabela3[#Data],4,0)</f>
        <v>-4788021</v>
      </c>
      <c r="K43" s="13">
        <v>167</v>
      </c>
    </row>
    <row r="44" spans="2:11" ht="15.75" thickBot="1" x14ac:dyDescent="0.3">
      <c r="B44" s="7">
        <v>42</v>
      </c>
      <c r="C44" s="8">
        <v>3423909</v>
      </c>
      <c r="D44" s="9" t="str">
        <f>VLOOKUP(Tabela5[[#This Row],[CO.Fabrica]],[1]!Tabela2[#Data],3,0)</f>
        <v>Itu</v>
      </c>
      <c r="E44" s="10">
        <v>2330</v>
      </c>
      <c r="F44" s="11" t="str">
        <f>VLOOKUP(Tabela5[[#This Row],[CO.Cliente]],[1]!Tabela3[#Data],2,0)</f>
        <v>MAUA</v>
      </c>
      <c r="G44">
        <f>VLOOKUP(Tabela5[[#This Row],[CO.Fabrica]],[1]!Tabela2[#Data],5,0)</f>
        <v>-2325178418</v>
      </c>
      <c r="H44">
        <f>VLOOKUP(Tabela5[[#This Row],[CO.Fabrica]],[1]!Tabela2[#Data],6,0)</f>
        <v>-473439079</v>
      </c>
      <c r="I44">
        <f>VLOOKUP(Tabela5[[#This Row],[CO.Cliente]],[1]!Tabela3[#Data],3,0)</f>
        <v>-2366289</v>
      </c>
      <c r="J44" s="12">
        <f>VLOOKUP(Tabela5[[#This Row],[CO.Cliente]],[1]!Tabela3[#Data],4,0)</f>
        <v>-4648223</v>
      </c>
      <c r="K44" s="13">
        <v>162</v>
      </c>
    </row>
    <row r="45" spans="2:11" ht="15.75" thickBot="1" x14ac:dyDescent="0.3">
      <c r="B45" s="7">
        <v>43</v>
      </c>
      <c r="C45" s="8">
        <v>3424402</v>
      </c>
      <c r="D45" s="9" t="str">
        <f>VLOOKUP(Tabela5[[#This Row],[CO.Fabrica]],[1]!Tabela2[#Data],3,0)</f>
        <v>Jacareí</v>
      </c>
      <c r="E45" s="10">
        <v>2307</v>
      </c>
      <c r="F45" s="11" t="str">
        <f>VLOOKUP(Tabela5[[#This Row],[CO.Cliente]],[1]!Tabela3[#Data],2,0)</f>
        <v xml:space="preserve">CAMPINAS </v>
      </c>
      <c r="G45">
        <f>VLOOKUP(Tabela5[[#This Row],[CO.Fabrica]],[1]!Tabela2[#Data],5,0)</f>
        <v>-2328713588</v>
      </c>
      <c r="H45">
        <f>VLOOKUP(Tabela5[[#This Row],[CO.Fabrica]],[1]!Tabela2[#Data],6,0)</f>
        <v>-459849763</v>
      </c>
      <c r="I45">
        <f>VLOOKUP(Tabela5[[#This Row],[CO.Cliente]],[1]!Tabela3[#Data],3,0)</f>
        <v>-2294956</v>
      </c>
      <c r="J45" s="12">
        <f>VLOOKUP(Tabela5[[#This Row],[CO.Cliente]],[1]!Tabela3[#Data],4,0)</f>
        <v>-4709268</v>
      </c>
      <c r="K45" s="13">
        <v>146</v>
      </c>
    </row>
    <row r="46" spans="2:11" ht="15.75" thickBot="1" x14ac:dyDescent="0.3">
      <c r="B46" s="7">
        <v>44</v>
      </c>
      <c r="C46" s="8">
        <v>3424402</v>
      </c>
      <c r="D46" s="9" t="str">
        <f>VLOOKUP(Tabela5[[#This Row],[CO.Fabrica]],[1]!Tabela2[#Data],3,0)</f>
        <v>Jacareí</v>
      </c>
      <c r="E46" s="10">
        <v>2305</v>
      </c>
      <c r="F46" s="11" t="str">
        <f>VLOOKUP(Tabela5[[#This Row],[CO.Cliente]],[1]!Tabela3[#Data],2,0)</f>
        <v xml:space="preserve">CAMPINAS </v>
      </c>
      <c r="G46">
        <f>VLOOKUP(Tabela5[[#This Row],[CO.Fabrica]],[1]!Tabela2[#Data],5,0)</f>
        <v>-2328713588</v>
      </c>
      <c r="H46">
        <f>VLOOKUP(Tabela5[[#This Row],[CO.Fabrica]],[1]!Tabela2[#Data],6,0)</f>
        <v>-459849763</v>
      </c>
      <c r="I46">
        <f>VLOOKUP(Tabela5[[#This Row],[CO.Cliente]],[1]!Tabela3[#Data],3,0)</f>
        <v>-2282307</v>
      </c>
      <c r="J46" s="12">
        <f>VLOOKUP(Tabela5[[#This Row],[CO.Cliente]],[1]!Tabela3[#Data],4,0)</f>
        <v>-4707818</v>
      </c>
      <c r="K46" s="13">
        <v>148</v>
      </c>
    </row>
    <row r="47" spans="2:11" ht="15.75" thickBot="1" x14ac:dyDescent="0.3">
      <c r="B47" s="7">
        <v>45</v>
      </c>
      <c r="C47" s="8">
        <v>3424402</v>
      </c>
      <c r="D47" s="9" t="str">
        <f>VLOOKUP(Tabela5[[#This Row],[CO.Fabrica]],[1]!Tabela2[#Data],3,0)</f>
        <v>Jacareí</v>
      </c>
      <c r="E47" s="10">
        <v>2301</v>
      </c>
      <c r="F47" s="11" t="str">
        <f>VLOOKUP(Tabela5[[#This Row],[CO.Cliente]],[1]!Tabela3[#Data],2,0)</f>
        <v>VALINHOS</v>
      </c>
      <c r="G47">
        <f>VLOOKUP(Tabela5[[#This Row],[CO.Fabrica]],[1]!Tabela2[#Data],5,0)</f>
        <v>-2328713588</v>
      </c>
      <c r="H47">
        <f>VLOOKUP(Tabela5[[#This Row],[CO.Fabrica]],[1]!Tabela2[#Data],6,0)</f>
        <v>-459849763</v>
      </c>
      <c r="I47">
        <f>VLOOKUP(Tabela5[[#This Row],[CO.Cliente]],[1]!Tabela3[#Data],3,0)</f>
        <v>-2295188</v>
      </c>
      <c r="J47" s="12">
        <f>VLOOKUP(Tabela5[[#This Row],[CO.Cliente]],[1]!Tabela3[#Data],4,0)</f>
        <v>-4702779</v>
      </c>
      <c r="K47" s="13">
        <v>146</v>
      </c>
    </row>
    <row r="48" spans="2:11" ht="15.75" thickBot="1" x14ac:dyDescent="0.3">
      <c r="B48" s="7">
        <v>46</v>
      </c>
      <c r="C48" s="8">
        <v>3424402</v>
      </c>
      <c r="D48" s="9" t="str">
        <f>VLOOKUP(Tabela5[[#This Row],[CO.Fabrica]],[1]!Tabela2[#Data],3,0)</f>
        <v>Jacareí</v>
      </c>
      <c r="E48" s="10">
        <v>2302</v>
      </c>
      <c r="F48" s="11" t="str">
        <f>VLOOKUP(Tabela5[[#This Row],[CO.Cliente]],[1]!Tabela3[#Data],2,0)</f>
        <v xml:space="preserve">CAMPINAS </v>
      </c>
      <c r="G48">
        <f>VLOOKUP(Tabela5[[#This Row],[CO.Fabrica]],[1]!Tabela2[#Data],5,0)</f>
        <v>-2328713588</v>
      </c>
      <c r="H48">
        <f>VLOOKUP(Tabela5[[#This Row],[CO.Fabrica]],[1]!Tabela2[#Data],6,0)</f>
        <v>-459849763</v>
      </c>
      <c r="I48">
        <f>VLOOKUP(Tabela5[[#This Row],[CO.Cliente]],[1]!Tabela3[#Data],3,0)</f>
        <v>-2289429</v>
      </c>
      <c r="J48" s="12">
        <f>VLOOKUP(Tabela5[[#This Row],[CO.Cliente]],[1]!Tabela3[#Data],4,0)</f>
        <v>-4705822</v>
      </c>
      <c r="K48" s="13">
        <v>141</v>
      </c>
    </row>
    <row r="49" spans="2:11" ht="15.75" thickBot="1" x14ac:dyDescent="0.3">
      <c r="B49" s="7">
        <v>47</v>
      </c>
      <c r="C49" s="8">
        <v>3424402</v>
      </c>
      <c r="D49" s="9" t="str">
        <f>VLOOKUP(Tabela5[[#This Row],[CO.Fabrica]],[1]!Tabela2[#Data],3,0)</f>
        <v>Jacareí</v>
      </c>
      <c r="E49" s="10">
        <v>2303</v>
      </c>
      <c r="F49" s="11" t="str">
        <f>VLOOKUP(Tabela5[[#This Row],[CO.Cliente]],[1]!Tabela3[#Data],2,0)</f>
        <v xml:space="preserve">CAMPINAS </v>
      </c>
      <c r="G49">
        <f>VLOOKUP(Tabela5[[#This Row],[CO.Fabrica]],[1]!Tabela2[#Data],5,0)</f>
        <v>-2328713588</v>
      </c>
      <c r="H49">
        <f>VLOOKUP(Tabela5[[#This Row],[CO.Fabrica]],[1]!Tabela2[#Data],6,0)</f>
        <v>-459849763</v>
      </c>
      <c r="I49">
        <f>VLOOKUP(Tabela5[[#This Row],[CO.Cliente]],[1]!Tabela3[#Data],3,0)</f>
        <v>-2292634</v>
      </c>
      <c r="J49" s="12">
        <f>VLOOKUP(Tabela5[[#This Row],[CO.Cliente]],[1]!Tabela3[#Data],4,0)</f>
        <v>-4703974</v>
      </c>
      <c r="K49" s="13">
        <v>141</v>
      </c>
    </row>
    <row r="50" spans="2:11" ht="15.75" thickBot="1" x14ac:dyDescent="0.3">
      <c r="B50" s="7">
        <v>48</v>
      </c>
      <c r="C50" s="8">
        <v>3403208</v>
      </c>
      <c r="D50" s="9" t="str">
        <f>VLOOKUP(Tabela5[[#This Row],[CO.Fabrica]],[1]!Tabela2[#Data],3,0)</f>
        <v>Araraquara</v>
      </c>
      <c r="E50" s="10">
        <v>2311</v>
      </c>
      <c r="F50" s="11" t="str">
        <f>VLOOKUP(Tabela5[[#This Row],[CO.Cliente]],[1]!Tabela3[#Data],2,0)</f>
        <v>PIRACICABA</v>
      </c>
      <c r="G50">
        <f>VLOOKUP(Tabela5[[#This Row],[CO.Fabrica]],[1]!Tabela2[#Data],5,0)</f>
        <v>-2182093539</v>
      </c>
      <c r="H50">
        <f>VLOOKUP(Tabela5[[#This Row],[CO.Fabrica]],[1]!Tabela2[#Data],6,0)</f>
        <v>-4817232722</v>
      </c>
      <c r="I50">
        <f>VLOOKUP(Tabela5[[#This Row],[CO.Cliente]],[1]!Tabela3[#Data],3,0)</f>
        <v>-2274145</v>
      </c>
      <c r="J50" s="12">
        <f>VLOOKUP(Tabela5[[#This Row],[CO.Cliente]],[1]!Tabela3[#Data],4,0)</f>
        <v>-4760181</v>
      </c>
      <c r="K50" s="13">
        <v>138</v>
      </c>
    </row>
    <row r="51" spans="2:11" ht="15.75" thickBot="1" x14ac:dyDescent="0.3">
      <c r="B51" s="7">
        <v>49</v>
      </c>
      <c r="C51" s="8">
        <v>3424402</v>
      </c>
      <c r="D51" s="9" t="str">
        <f>VLOOKUP(Tabela5[[#This Row],[CO.Fabrica]],[1]!Tabela2[#Data],3,0)</f>
        <v>Jacareí</v>
      </c>
      <c r="E51" s="10">
        <v>2306</v>
      </c>
      <c r="F51" s="11" t="str">
        <f>VLOOKUP(Tabela5[[#This Row],[CO.Cliente]],[1]!Tabela3[#Data],2,0)</f>
        <v>VALINHOS</v>
      </c>
      <c r="G51">
        <f>VLOOKUP(Tabela5[[#This Row],[CO.Fabrica]],[1]!Tabela2[#Data],5,0)</f>
        <v>-2328713588</v>
      </c>
      <c r="H51">
        <f>VLOOKUP(Tabela5[[#This Row],[CO.Fabrica]],[1]!Tabela2[#Data],6,0)</f>
        <v>-459849763</v>
      </c>
      <c r="I51">
        <f>VLOOKUP(Tabela5[[#This Row],[CO.Cliente]],[1]!Tabela3[#Data],3,0)</f>
        <v>-2297509</v>
      </c>
      <c r="J51" s="12">
        <f>VLOOKUP(Tabela5[[#This Row],[CO.Cliente]],[1]!Tabela3[#Data],4,0)</f>
        <v>-4701478</v>
      </c>
      <c r="K51" s="13">
        <v>139</v>
      </c>
    </row>
    <row r="52" spans="2:11" ht="15.75" thickBot="1" x14ac:dyDescent="0.3">
      <c r="B52" s="7">
        <v>50</v>
      </c>
      <c r="C52" s="8">
        <v>3424402</v>
      </c>
      <c r="D52" s="9" t="str">
        <f>VLOOKUP(Tabela5[[#This Row],[CO.Fabrica]],[1]!Tabela2[#Data],3,0)</f>
        <v>Jacareí</v>
      </c>
      <c r="E52" s="10">
        <v>2308</v>
      </c>
      <c r="F52" s="11" t="str">
        <f>VLOOKUP(Tabela5[[#This Row],[CO.Cliente]],[1]!Tabela3[#Data],2,0)</f>
        <v xml:space="preserve">CAMPINAS </v>
      </c>
      <c r="G52">
        <f>VLOOKUP(Tabela5[[#This Row],[CO.Fabrica]],[1]!Tabela2[#Data],5,0)</f>
        <v>-2328713588</v>
      </c>
      <c r="H52">
        <f>VLOOKUP(Tabela5[[#This Row],[CO.Fabrica]],[1]!Tabela2[#Data],6,0)</f>
        <v>-459849763</v>
      </c>
      <c r="I52">
        <f>VLOOKUP(Tabela5[[#This Row],[CO.Cliente]],[1]!Tabela3[#Data],3,0)</f>
        <v>-2288062</v>
      </c>
      <c r="J52" s="12">
        <f>VLOOKUP(Tabela5[[#This Row],[CO.Cliente]],[1]!Tabela3[#Data],4,0)</f>
        <v>-4696944</v>
      </c>
      <c r="K52" s="13">
        <v>138</v>
      </c>
    </row>
    <row r="53" spans="2:11" ht="15.75" thickBot="1" x14ac:dyDescent="0.3">
      <c r="B53" s="7">
        <v>51</v>
      </c>
      <c r="C53" s="8">
        <v>3403208</v>
      </c>
      <c r="D53" s="9" t="str">
        <f>VLOOKUP(Tabela5[[#This Row],[CO.Fabrica]],[1]!Tabela2[#Data],3,0)</f>
        <v>Araraquara</v>
      </c>
      <c r="E53" s="10">
        <v>2351</v>
      </c>
      <c r="F53" s="11" t="str">
        <f>VLOOKUP(Tabela5[[#This Row],[CO.Cliente]],[1]!Tabela3[#Data],2,0)</f>
        <v>BAURU</v>
      </c>
      <c r="G53">
        <f>VLOOKUP(Tabela5[[#This Row],[CO.Fabrica]],[1]!Tabela2[#Data],5,0)</f>
        <v>-2182093539</v>
      </c>
      <c r="H53">
        <f>VLOOKUP(Tabela5[[#This Row],[CO.Fabrica]],[1]!Tabela2[#Data],6,0)</f>
        <v>-4817232722</v>
      </c>
      <c r="I53">
        <f>VLOOKUP(Tabela5[[#This Row],[CO.Cliente]],[1]!Tabela3[#Data],3,0)</f>
        <v>-2231628</v>
      </c>
      <c r="J53" s="12">
        <f>VLOOKUP(Tabela5[[#This Row],[CO.Cliente]],[1]!Tabela3[#Data],4,0)</f>
        <v>-4906815</v>
      </c>
      <c r="K53" s="13">
        <v>124</v>
      </c>
    </row>
    <row r="54" spans="2:11" ht="15.75" thickBot="1" x14ac:dyDescent="0.3">
      <c r="B54" s="7">
        <v>52</v>
      </c>
      <c r="C54" s="8">
        <v>3423909</v>
      </c>
      <c r="D54" s="9" t="str">
        <f>VLOOKUP(Tabela5[[#This Row],[CO.Fabrica]],[1]!Tabela2[#Data],3,0)</f>
        <v>Itu</v>
      </c>
      <c r="E54" s="10">
        <v>2333</v>
      </c>
      <c r="F54" s="11" t="str">
        <f>VLOOKUP(Tabela5[[#This Row],[CO.Cliente]],[1]!Tabela3[#Data],2,0)</f>
        <v>SAO PAULO</v>
      </c>
      <c r="G54">
        <f>VLOOKUP(Tabela5[[#This Row],[CO.Fabrica]],[1]!Tabela2[#Data],5,0)</f>
        <v>-2325178418</v>
      </c>
      <c r="H54">
        <f>VLOOKUP(Tabela5[[#This Row],[CO.Fabrica]],[1]!Tabela2[#Data],6,0)</f>
        <v>-473439079</v>
      </c>
      <c r="I54">
        <f>VLOOKUP(Tabela5[[#This Row],[CO.Cliente]],[1]!Tabela3[#Data],3,0)</f>
        <v>-2346722</v>
      </c>
      <c r="J54" s="12">
        <f>VLOOKUP(Tabela5[[#This Row],[CO.Cliente]],[1]!Tabela3[#Data],4,0)</f>
        <v>-4658475</v>
      </c>
      <c r="K54" s="13">
        <v>118</v>
      </c>
    </row>
    <row r="55" spans="2:11" ht="15.75" thickBot="1" x14ac:dyDescent="0.3">
      <c r="B55" s="7">
        <v>53</v>
      </c>
      <c r="C55" s="8">
        <v>3423909</v>
      </c>
      <c r="D55" s="9" t="str">
        <f>VLOOKUP(Tabela5[[#This Row],[CO.Fabrica]],[1]!Tabela2[#Data],3,0)</f>
        <v>Itu</v>
      </c>
      <c r="E55" s="10">
        <v>2329</v>
      </c>
      <c r="F55" s="11" t="str">
        <f>VLOOKUP(Tabela5[[#This Row],[CO.Cliente]],[1]!Tabela3[#Data],2,0)</f>
        <v>SAO BERNARDO DO CAMPO</v>
      </c>
      <c r="G55">
        <f>VLOOKUP(Tabela5[[#This Row],[CO.Fabrica]],[1]!Tabela2[#Data],5,0)</f>
        <v>-2325178418</v>
      </c>
      <c r="H55">
        <f>VLOOKUP(Tabela5[[#This Row],[CO.Fabrica]],[1]!Tabela2[#Data],6,0)</f>
        <v>-473439079</v>
      </c>
      <c r="I55">
        <f>VLOOKUP(Tabela5[[#This Row],[CO.Cliente]],[1]!Tabela3[#Data],3,0)</f>
        <v>-2367408</v>
      </c>
      <c r="J55" s="12">
        <f>VLOOKUP(Tabela5[[#This Row],[CO.Cliente]],[1]!Tabela3[#Data],4,0)</f>
        <v>-4657141</v>
      </c>
      <c r="K55" s="13">
        <v>116</v>
      </c>
    </row>
    <row r="56" spans="2:11" ht="15.75" thickBot="1" x14ac:dyDescent="0.3">
      <c r="B56" s="7">
        <v>54</v>
      </c>
      <c r="C56" s="8">
        <v>3424402</v>
      </c>
      <c r="D56" s="9" t="str">
        <f>VLOOKUP(Tabela5[[#This Row],[CO.Fabrica]],[1]!Tabela2[#Data],3,0)</f>
        <v>Jacareí</v>
      </c>
      <c r="E56" s="10">
        <v>2329</v>
      </c>
      <c r="F56" s="11" t="str">
        <f>VLOOKUP(Tabela5[[#This Row],[CO.Cliente]],[1]!Tabela3[#Data],2,0)</f>
        <v>SAO BERNARDO DO CAMPO</v>
      </c>
      <c r="G56">
        <f>VLOOKUP(Tabela5[[#This Row],[CO.Fabrica]],[1]!Tabela2[#Data],5,0)</f>
        <v>-2328713588</v>
      </c>
      <c r="H56">
        <f>VLOOKUP(Tabela5[[#This Row],[CO.Fabrica]],[1]!Tabela2[#Data],6,0)</f>
        <v>-459849763</v>
      </c>
      <c r="I56">
        <f>VLOOKUP(Tabela5[[#This Row],[CO.Cliente]],[1]!Tabela3[#Data],3,0)</f>
        <v>-2367408</v>
      </c>
      <c r="J56" s="12">
        <f>VLOOKUP(Tabela5[[#This Row],[CO.Cliente]],[1]!Tabela3[#Data],4,0)</f>
        <v>-4657141</v>
      </c>
      <c r="K56" s="13">
        <v>93.1</v>
      </c>
    </row>
    <row r="57" spans="2:11" ht="15.75" thickBot="1" x14ac:dyDescent="0.3">
      <c r="B57" s="7">
        <v>55</v>
      </c>
      <c r="C57" s="8">
        <v>3423909</v>
      </c>
      <c r="D57" s="9" t="str">
        <f>VLOOKUP(Tabela5[[#This Row],[CO.Fabrica]],[1]!Tabela2[#Data],3,0)</f>
        <v>Itu</v>
      </c>
      <c r="E57" s="10">
        <v>2328</v>
      </c>
      <c r="F57" s="11" t="str">
        <f>VLOOKUP(Tabela5[[#This Row],[CO.Cliente]],[1]!Tabela3[#Data],2,0)</f>
        <v>SAO PAULO</v>
      </c>
      <c r="G57">
        <f>VLOOKUP(Tabela5[[#This Row],[CO.Fabrica]],[1]!Tabela2[#Data],5,0)</f>
        <v>-2325178418</v>
      </c>
      <c r="H57">
        <f>VLOOKUP(Tabela5[[#This Row],[CO.Fabrica]],[1]!Tabela2[#Data],6,0)</f>
        <v>-473439079</v>
      </c>
      <c r="I57">
        <f>VLOOKUP(Tabela5[[#This Row],[CO.Cliente]],[1]!Tabela3[#Data],3,0)</f>
        <v>-236705</v>
      </c>
      <c r="J57" s="12">
        <f>VLOOKUP(Tabela5[[#This Row],[CO.Cliente]],[1]!Tabela3[#Data],4,0)</f>
        <v>-4664785</v>
      </c>
      <c r="K57" s="13">
        <v>109</v>
      </c>
    </row>
    <row r="58" spans="2:11" ht="15.75" thickBot="1" x14ac:dyDescent="0.3">
      <c r="B58" s="7">
        <v>56</v>
      </c>
      <c r="C58" s="8">
        <v>3423909</v>
      </c>
      <c r="D58" s="9" t="str">
        <f>VLOOKUP(Tabela5[[#This Row],[CO.Fabrica]],[1]!Tabela2[#Data],3,0)</f>
        <v>Itu</v>
      </c>
      <c r="E58" s="10">
        <v>2327</v>
      </c>
      <c r="F58" s="11" t="str">
        <f>VLOOKUP(Tabela5[[#This Row],[CO.Cliente]],[1]!Tabela3[#Data],2,0)</f>
        <v>SAO PAULO</v>
      </c>
      <c r="G58">
        <f>VLOOKUP(Tabela5[[#This Row],[CO.Fabrica]],[1]!Tabela2[#Data],5,0)</f>
        <v>-2325178418</v>
      </c>
      <c r="H58">
        <f>VLOOKUP(Tabela5[[#This Row],[CO.Fabrica]],[1]!Tabela2[#Data],6,0)</f>
        <v>-473439079</v>
      </c>
      <c r="I58">
        <f>VLOOKUP(Tabela5[[#This Row],[CO.Cliente]],[1]!Tabela3[#Data],3,0)</f>
        <v>-2361184</v>
      </c>
      <c r="J58" s="12">
        <f>VLOOKUP(Tabela5[[#This Row],[CO.Cliente]],[1]!Tabela3[#Data],4,0)</f>
        <v>-4674081</v>
      </c>
      <c r="K58" s="13">
        <v>101</v>
      </c>
    </row>
    <row r="59" spans="2:11" ht="15.75" thickBot="1" x14ac:dyDescent="0.3">
      <c r="B59" s="7">
        <v>57</v>
      </c>
      <c r="C59" s="8">
        <v>3424402</v>
      </c>
      <c r="D59" s="9" t="str">
        <f>VLOOKUP(Tabela5[[#This Row],[CO.Fabrica]],[1]!Tabela2[#Data],3,0)</f>
        <v>Jacareí</v>
      </c>
      <c r="E59" s="10">
        <v>2335</v>
      </c>
      <c r="F59" s="11" t="str">
        <f>VLOOKUP(Tabela5[[#This Row],[CO.Cliente]],[1]!Tabela3[#Data],2,0)</f>
        <v>SANTANA DE PARNAIBA</v>
      </c>
      <c r="G59">
        <f>VLOOKUP(Tabela5[[#This Row],[CO.Fabrica]],[1]!Tabela2[#Data],5,0)</f>
        <v>-2328713588</v>
      </c>
      <c r="H59">
        <f>VLOOKUP(Tabela5[[#This Row],[CO.Fabrica]],[1]!Tabela2[#Data],6,0)</f>
        <v>-459849763</v>
      </c>
      <c r="I59">
        <f>VLOOKUP(Tabela5[[#This Row],[CO.Cliente]],[1]!Tabela3[#Data],3,0)</f>
        <v>-2346236</v>
      </c>
      <c r="J59" s="12">
        <f>VLOOKUP(Tabela5[[#This Row],[CO.Cliente]],[1]!Tabela3[#Data],4,0)</f>
        <v>-4687601</v>
      </c>
      <c r="K59" s="13">
        <v>108</v>
      </c>
    </row>
    <row r="60" spans="2:11" ht="15.75" thickBot="1" x14ac:dyDescent="0.3">
      <c r="B60" s="7">
        <v>58</v>
      </c>
      <c r="C60" s="8">
        <v>3424402</v>
      </c>
      <c r="D60" s="9" t="str">
        <f>VLOOKUP(Tabela5[[#This Row],[CO.Fabrica]],[1]!Tabela2[#Data],3,0)</f>
        <v>Jacareí</v>
      </c>
      <c r="E60" s="10">
        <v>2326</v>
      </c>
      <c r="F60" s="11" t="str">
        <f>VLOOKUP(Tabela5[[#This Row],[CO.Cliente]],[1]!Tabela3[#Data],2,0)</f>
        <v>COTIA</v>
      </c>
      <c r="G60">
        <f>VLOOKUP(Tabela5[[#This Row],[CO.Fabrica]],[1]!Tabela2[#Data],5,0)</f>
        <v>-2328713588</v>
      </c>
      <c r="H60">
        <f>VLOOKUP(Tabela5[[#This Row],[CO.Fabrica]],[1]!Tabela2[#Data],6,0)</f>
        <v>-459849763</v>
      </c>
      <c r="I60">
        <f>VLOOKUP(Tabela5[[#This Row],[CO.Cliente]],[1]!Tabela3[#Data],3,0)</f>
        <v>-2358915</v>
      </c>
      <c r="J60" s="12">
        <f>VLOOKUP(Tabela5[[#This Row],[CO.Cliente]],[1]!Tabela3[#Data],4,0)</f>
        <v>-468169</v>
      </c>
      <c r="K60" s="13">
        <v>108</v>
      </c>
    </row>
    <row r="61" spans="2:11" ht="15.75" thickBot="1" x14ac:dyDescent="0.3">
      <c r="B61" s="7">
        <v>59</v>
      </c>
      <c r="C61" s="8">
        <v>3423909</v>
      </c>
      <c r="D61" s="9" t="str">
        <f>VLOOKUP(Tabela5[[#This Row],[CO.Fabrica]],[1]!Tabela2[#Data],3,0)</f>
        <v>Itu</v>
      </c>
      <c r="E61" s="10">
        <v>2325</v>
      </c>
      <c r="F61" s="11" t="str">
        <f>VLOOKUP(Tabela5[[#This Row],[CO.Cliente]],[1]!Tabela3[#Data],2,0)</f>
        <v>SAO PAULO</v>
      </c>
      <c r="G61">
        <f>VLOOKUP(Tabela5[[#This Row],[CO.Fabrica]],[1]!Tabela2[#Data],5,0)</f>
        <v>-2325178418</v>
      </c>
      <c r="H61">
        <f>VLOOKUP(Tabela5[[#This Row],[CO.Fabrica]],[1]!Tabela2[#Data],6,0)</f>
        <v>-473439079</v>
      </c>
      <c r="I61">
        <f>VLOOKUP(Tabela5[[#This Row],[CO.Cliente]],[1]!Tabela3[#Data],3,0)</f>
        <v>-2360962</v>
      </c>
      <c r="J61" s="12">
        <f>VLOOKUP(Tabela5[[#This Row],[CO.Cliente]],[1]!Tabela3[#Data],4,0)</f>
        <v>-4675296</v>
      </c>
      <c r="K61" s="13">
        <v>106</v>
      </c>
    </row>
    <row r="62" spans="2:11" ht="15.75" thickBot="1" x14ac:dyDescent="0.3">
      <c r="B62" s="7">
        <v>60</v>
      </c>
      <c r="C62" s="8">
        <v>3424402</v>
      </c>
      <c r="D62" s="9" t="str">
        <f>VLOOKUP(Tabela5[[#This Row],[CO.Fabrica]],[1]!Tabela2[#Data],3,0)</f>
        <v>Jacareí</v>
      </c>
      <c r="E62" s="10">
        <v>2327</v>
      </c>
      <c r="F62" s="11" t="str">
        <f>VLOOKUP(Tabela5[[#This Row],[CO.Cliente]],[1]!Tabela3[#Data],2,0)</f>
        <v>SAO PAULO</v>
      </c>
      <c r="G62">
        <f>VLOOKUP(Tabela5[[#This Row],[CO.Fabrica]],[1]!Tabela2[#Data],5,0)</f>
        <v>-2328713588</v>
      </c>
      <c r="H62">
        <f>VLOOKUP(Tabela5[[#This Row],[CO.Fabrica]],[1]!Tabela2[#Data],6,0)</f>
        <v>-459849763</v>
      </c>
      <c r="I62">
        <f>VLOOKUP(Tabela5[[#This Row],[CO.Cliente]],[1]!Tabela3[#Data],3,0)</f>
        <v>-2361184</v>
      </c>
      <c r="J62" s="12">
        <f>VLOOKUP(Tabela5[[#This Row],[CO.Cliente]],[1]!Tabela3[#Data],4,0)</f>
        <v>-4674081</v>
      </c>
      <c r="K62" s="13">
        <v>98.5</v>
      </c>
    </row>
    <row r="63" spans="2:11" ht="15.75" thickBot="1" x14ac:dyDescent="0.3">
      <c r="B63" s="7">
        <v>61</v>
      </c>
      <c r="C63" s="8">
        <v>3424402</v>
      </c>
      <c r="D63" s="9" t="str">
        <f>VLOOKUP(Tabela5[[#This Row],[CO.Fabrica]],[1]!Tabela2[#Data],3,0)</f>
        <v>Jacareí</v>
      </c>
      <c r="E63" s="10">
        <v>2325</v>
      </c>
      <c r="F63" s="11" t="str">
        <f>VLOOKUP(Tabela5[[#This Row],[CO.Cliente]],[1]!Tabela3[#Data],2,0)</f>
        <v>SAO PAULO</v>
      </c>
      <c r="G63">
        <f>VLOOKUP(Tabela5[[#This Row],[CO.Fabrica]],[1]!Tabela2[#Data],5,0)</f>
        <v>-2328713588</v>
      </c>
      <c r="H63">
        <f>VLOOKUP(Tabela5[[#This Row],[CO.Fabrica]],[1]!Tabela2[#Data],6,0)</f>
        <v>-459849763</v>
      </c>
      <c r="I63">
        <f>VLOOKUP(Tabela5[[#This Row],[CO.Cliente]],[1]!Tabela3[#Data],3,0)</f>
        <v>-2360962</v>
      </c>
      <c r="J63" s="12">
        <f>VLOOKUP(Tabela5[[#This Row],[CO.Cliente]],[1]!Tabela3[#Data],4,0)</f>
        <v>-4675296</v>
      </c>
      <c r="K63" s="13">
        <v>99.1</v>
      </c>
    </row>
    <row r="64" spans="2:11" ht="15.75" thickBot="1" x14ac:dyDescent="0.3">
      <c r="B64" s="7">
        <v>62</v>
      </c>
      <c r="C64" s="8">
        <v>3424402</v>
      </c>
      <c r="D64" s="9" t="str">
        <f>VLOOKUP(Tabela5[[#This Row],[CO.Fabrica]],[1]!Tabela2[#Data],3,0)</f>
        <v>Jacareí</v>
      </c>
      <c r="E64" s="10">
        <v>2324</v>
      </c>
      <c r="F64" s="11" t="str">
        <f>VLOOKUP(Tabela5[[#This Row],[CO.Cliente]],[1]!Tabela3[#Data],2,0)</f>
        <v>SAO PAULO</v>
      </c>
      <c r="G64">
        <f>VLOOKUP(Tabela5[[#This Row],[CO.Fabrica]],[1]!Tabela2[#Data],5,0)</f>
        <v>-2328713588</v>
      </c>
      <c r="H64">
        <f>VLOOKUP(Tabela5[[#This Row],[CO.Fabrica]],[1]!Tabela2[#Data],6,0)</f>
        <v>-459849763</v>
      </c>
      <c r="I64">
        <f>VLOOKUP(Tabela5[[#This Row],[CO.Cliente]],[1]!Tabela3[#Data],3,0)</f>
        <v>-2359551</v>
      </c>
      <c r="J64" s="12">
        <f>VLOOKUP(Tabela5[[#This Row],[CO.Cliente]],[1]!Tabela3[#Data],4,0)</f>
        <v>-4673765</v>
      </c>
      <c r="K64" s="13">
        <v>104</v>
      </c>
    </row>
    <row r="65" spans="2:11" ht="15.75" thickBot="1" x14ac:dyDescent="0.3">
      <c r="B65" s="7">
        <v>63</v>
      </c>
      <c r="C65" s="8">
        <v>3423909</v>
      </c>
      <c r="D65" s="9" t="str">
        <f>VLOOKUP(Tabela5[[#This Row],[CO.Fabrica]],[1]!Tabela2[#Data],3,0)</f>
        <v>Itu</v>
      </c>
      <c r="E65" s="10">
        <v>2310</v>
      </c>
      <c r="F65" s="11" t="str">
        <f>VLOOKUP(Tabela5[[#This Row],[CO.Cliente]],[1]!Tabela3[#Data],2,0)</f>
        <v>SAO PAULO</v>
      </c>
      <c r="G65">
        <f>VLOOKUP(Tabela5[[#This Row],[CO.Fabrica]],[1]!Tabela2[#Data],5,0)</f>
        <v>-2325178418</v>
      </c>
      <c r="H65">
        <f>VLOOKUP(Tabela5[[#This Row],[CO.Fabrica]],[1]!Tabela2[#Data],6,0)</f>
        <v>-473439079</v>
      </c>
      <c r="I65">
        <f>VLOOKUP(Tabela5[[#This Row],[CO.Cliente]],[1]!Tabela3[#Data],3,0)</f>
        <v>-2347084</v>
      </c>
      <c r="J65" s="12">
        <f>VLOOKUP(Tabela5[[#This Row],[CO.Cliente]],[1]!Tabela3[#Data],4,0)</f>
        <v>-4664965</v>
      </c>
      <c r="K65" s="13">
        <v>102</v>
      </c>
    </row>
    <row r="66" spans="2:11" ht="15.75" thickBot="1" x14ac:dyDescent="0.3">
      <c r="B66" s="7">
        <v>64</v>
      </c>
      <c r="C66" s="8">
        <v>3424402</v>
      </c>
      <c r="D66" s="9" t="str">
        <f>VLOOKUP(Tabela5[[#This Row],[CO.Fabrica]],[1]!Tabela2[#Data],3,0)</f>
        <v>Jacareí</v>
      </c>
      <c r="E66" s="10">
        <v>2323</v>
      </c>
      <c r="F66" s="11" t="str">
        <f>VLOOKUP(Tabela5[[#This Row],[CO.Cliente]],[1]!Tabela3[#Data],2,0)</f>
        <v>SAO PAULO</v>
      </c>
      <c r="G66">
        <f>VLOOKUP(Tabela5[[#This Row],[CO.Fabrica]],[1]!Tabela2[#Data],5,0)</f>
        <v>-2328713588</v>
      </c>
      <c r="H66">
        <f>VLOOKUP(Tabela5[[#This Row],[CO.Fabrica]],[1]!Tabela2[#Data],6,0)</f>
        <v>-459849763</v>
      </c>
      <c r="I66">
        <f>VLOOKUP(Tabela5[[#This Row],[CO.Cliente]],[1]!Tabela3[#Data],3,0)</f>
        <v>-2359032</v>
      </c>
      <c r="J66" s="12">
        <f>VLOOKUP(Tabela5[[#This Row],[CO.Cliente]],[1]!Tabela3[#Data],4,0)</f>
        <v>-4673951</v>
      </c>
      <c r="K66" s="13">
        <v>97.2</v>
      </c>
    </row>
    <row r="67" spans="2:11" ht="15.75" thickBot="1" x14ac:dyDescent="0.3">
      <c r="B67" s="7">
        <v>65</v>
      </c>
      <c r="C67" s="8">
        <v>3423909</v>
      </c>
      <c r="D67" s="9" t="str">
        <f>VLOOKUP(Tabela5[[#This Row],[CO.Fabrica]],[1]!Tabela2[#Data],3,0)</f>
        <v>Itu</v>
      </c>
      <c r="E67" s="10">
        <v>2324</v>
      </c>
      <c r="F67" s="11" t="str">
        <f>VLOOKUP(Tabela5[[#This Row],[CO.Cliente]],[1]!Tabela3[#Data],2,0)</f>
        <v>SAO PAULO</v>
      </c>
      <c r="G67">
        <f>VLOOKUP(Tabela5[[#This Row],[CO.Fabrica]],[1]!Tabela2[#Data],5,0)</f>
        <v>-2325178418</v>
      </c>
      <c r="H67">
        <f>VLOOKUP(Tabela5[[#This Row],[CO.Fabrica]],[1]!Tabela2[#Data],6,0)</f>
        <v>-473439079</v>
      </c>
      <c r="I67">
        <f>VLOOKUP(Tabela5[[#This Row],[CO.Cliente]],[1]!Tabela3[#Data],3,0)</f>
        <v>-2359551</v>
      </c>
      <c r="J67" s="12">
        <f>VLOOKUP(Tabela5[[#This Row],[CO.Cliente]],[1]!Tabela3[#Data],4,0)</f>
        <v>-4673765</v>
      </c>
      <c r="K67" s="13">
        <v>101</v>
      </c>
    </row>
    <row r="68" spans="2:11" ht="15.75" thickBot="1" x14ac:dyDescent="0.3">
      <c r="B68" s="7">
        <v>66</v>
      </c>
      <c r="C68" s="8">
        <v>3424402</v>
      </c>
      <c r="D68" s="9" t="str">
        <f>VLOOKUP(Tabela5[[#This Row],[CO.Fabrica]],[1]!Tabela2[#Data],3,0)</f>
        <v>Jacareí</v>
      </c>
      <c r="E68" s="10">
        <v>2331</v>
      </c>
      <c r="F68" s="11" t="str">
        <f>VLOOKUP(Tabela5[[#This Row],[CO.Cliente]],[1]!Tabela3[#Data],2,0)</f>
        <v>OSASCO</v>
      </c>
      <c r="G68">
        <f>VLOOKUP(Tabela5[[#This Row],[CO.Fabrica]],[1]!Tabela2[#Data],5,0)</f>
        <v>-2328713588</v>
      </c>
      <c r="H68">
        <f>VLOOKUP(Tabela5[[#This Row],[CO.Fabrica]],[1]!Tabela2[#Data],6,0)</f>
        <v>-459849763</v>
      </c>
      <c r="I68">
        <f>VLOOKUP(Tabela5[[#This Row],[CO.Cliente]],[1]!Tabela3[#Data],3,0)</f>
        <v>-2355164</v>
      </c>
      <c r="J68" s="12">
        <f>VLOOKUP(Tabela5[[#This Row],[CO.Cliente]],[1]!Tabela3[#Data],4,0)</f>
        <v>-4679466</v>
      </c>
      <c r="K68" s="13">
        <v>99.4</v>
      </c>
    </row>
    <row r="69" spans="2:11" ht="15.75" thickBot="1" x14ac:dyDescent="0.3">
      <c r="B69" s="7">
        <v>67</v>
      </c>
      <c r="C69" s="8">
        <v>3424402</v>
      </c>
      <c r="D69" s="9" t="str">
        <f>VLOOKUP(Tabela5[[#This Row],[CO.Fabrica]],[1]!Tabela2[#Data],3,0)</f>
        <v>Jacareí</v>
      </c>
      <c r="E69" s="10">
        <v>2328</v>
      </c>
      <c r="F69" s="11" t="str">
        <f>VLOOKUP(Tabela5[[#This Row],[CO.Cliente]],[1]!Tabela3[#Data],2,0)</f>
        <v>SAO PAULO</v>
      </c>
      <c r="G69">
        <f>VLOOKUP(Tabela5[[#This Row],[CO.Fabrica]],[1]!Tabela2[#Data],5,0)</f>
        <v>-2328713588</v>
      </c>
      <c r="H69">
        <f>VLOOKUP(Tabela5[[#This Row],[CO.Fabrica]],[1]!Tabela2[#Data],6,0)</f>
        <v>-459849763</v>
      </c>
      <c r="I69">
        <f>VLOOKUP(Tabela5[[#This Row],[CO.Cliente]],[1]!Tabela3[#Data],3,0)</f>
        <v>-236705</v>
      </c>
      <c r="J69" s="12">
        <f>VLOOKUP(Tabela5[[#This Row],[CO.Cliente]],[1]!Tabela3[#Data],4,0)</f>
        <v>-4664785</v>
      </c>
      <c r="K69" s="13">
        <v>121</v>
      </c>
    </row>
    <row r="70" spans="2:11" ht="15.75" thickBot="1" x14ac:dyDescent="0.3">
      <c r="B70" s="7">
        <v>68</v>
      </c>
      <c r="C70" s="8">
        <v>3423909</v>
      </c>
      <c r="D70" s="9" t="str">
        <f>VLOOKUP(Tabela5[[#This Row],[CO.Fabrica]],[1]!Tabela2[#Data],3,0)</f>
        <v>Itu</v>
      </c>
      <c r="E70" s="10">
        <v>2332</v>
      </c>
      <c r="F70" s="11" t="str">
        <f>VLOOKUP(Tabela5[[#This Row],[CO.Cliente]],[1]!Tabela3[#Data],2,0)</f>
        <v>SAO PAULO</v>
      </c>
      <c r="G70">
        <f>VLOOKUP(Tabela5[[#This Row],[CO.Fabrica]],[1]!Tabela2[#Data],5,0)</f>
        <v>-2325178418</v>
      </c>
      <c r="H70">
        <f>VLOOKUP(Tabela5[[#This Row],[CO.Fabrica]],[1]!Tabela2[#Data],6,0)</f>
        <v>-473439079</v>
      </c>
      <c r="I70">
        <f>VLOOKUP(Tabela5[[#This Row],[CO.Cliente]],[1]!Tabela3[#Data],3,0)</f>
        <v>-2348552</v>
      </c>
      <c r="J70" s="12">
        <f>VLOOKUP(Tabela5[[#This Row],[CO.Cliente]],[1]!Tabela3[#Data],4,0)</f>
        <v>-4673883</v>
      </c>
      <c r="K70" s="13">
        <v>95.1</v>
      </c>
    </row>
    <row r="71" spans="2:11" ht="15.75" thickBot="1" x14ac:dyDescent="0.3">
      <c r="B71" s="7">
        <v>69</v>
      </c>
      <c r="C71" s="8">
        <v>3424402</v>
      </c>
      <c r="D71" s="9" t="str">
        <f>VLOOKUP(Tabela5[[#This Row],[CO.Fabrica]],[1]!Tabela2[#Data],3,0)</f>
        <v>Jacareí</v>
      </c>
      <c r="E71" s="10">
        <v>2320</v>
      </c>
      <c r="F71" s="11" t="str">
        <f>VLOOKUP(Tabela5[[#This Row],[CO.Cliente]],[1]!Tabela3[#Data],2,0)</f>
        <v>SAO PAULO</v>
      </c>
      <c r="G71">
        <f>VLOOKUP(Tabela5[[#This Row],[CO.Fabrica]],[1]!Tabela2[#Data],5,0)</f>
        <v>-2328713588</v>
      </c>
      <c r="H71">
        <f>VLOOKUP(Tabela5[[#This Row],[CO.Fabrica]],[1]!Tabela2[#Data],6,0)</f>
        <v>-459849763</v>
      </c>
      <c r="I71">
        <f>VLOOKUP(Tabela5[[#This Row],[CO.Cliente]],[1]!Tabela3[#Data],3,0)</f>
        <v>-2355224</v>
      </c>
      <c r="J71" s="12">
        <f>VLOOKUP(Tabela5[[#This Row],[CO.Cliente]],[1]!Tabela3[#Data],4,0)</f>
        <v>-4674232</v>
      </c>
      <c r="K71" s="13">
        <v>95.2</v>
      </c>
    </row>
    <row r="72" spans="2:11" ht="15.75" thickBot="1" x14ac:dyDescent="0.3">
      <c r="B72" s="7">
        <v>70</v>
      </c>
      <c r="C72" s="8">
        <v>3424402</v>
      </c>
      <c r="D72" s="9" t="str">
        <f>VLOOKUP(Tabela5[[#This Row],[CO.Fabrica]],[1]!Tabela2[#Data],3,0)</f>
        <v>Jacareí</v>
      </c>
      <c r="E72" s="10">
        <v>2330</v>
      </c>
      <c r="F72" s="11" t="str">
        <f>VLOOKUP(Tabela5[[#This Row],[CO.Cliente]],[1]!Tabela3[#Data],2,0)</f>
        <v>MAUA</v>
      </c>
      <c r="G72">
        <f>VLOOKUP(Tabela5[[#This Row],[CO.Fabrica]],[1]!Tabela2[#Data],5,0)</f>
        <v>-2328713588</v>
      </c>
      <c r="H72">
        <f>VLOOKUP(Tabela5[[#This Row],[CO.Fabrica]],[1]!Tabela2[#Data],6,0)</f>
        <v>-459849763</v>
      </c>
      <c r="I72">
        <f>VLOOKUP(Tabela5[[#This Row],[CO.Cliente]],[1]!Tabela3[#Data],3,0)</f>
        <v>-2366289</v>
      </c>
      <c r="J72" s="12">
        <f>VLOOKUP(Tabela5[[#This Row],[CO.Cliente]],[1]!Tabela3[#Data],4,0)</f>
        <v>-4648223</v>
      </c>
      <c r="K72" s="13">
        <v>95</v>
      </c>
    </row>
    <row r="73" spans="2:11" ht="15.75" thickBot="1" x14ac:dyDescent="0.3">
      <c r="B73" s="7">
        <v>71</v>
      </c>
      <c r="C73" s="8">
        <v>3424402</v>
      </c>
      <c r="D73" s="9" t="str">
        <f>VLOOKUP(Tabela5[[#This Row],[CO.Fabrica]],[1]!Tabela2[#Data],3,0)</f>
        <v>Jacareí</v>
      </c>
      <c r="E73" s="10">
        <v>2321</v>
      </c>
      <c r="F73" s="11" t="str">
        <f>VLOOKUP(Tabela5[[#This Row],[CO.Cliente]],[1]!Tabela3[#Data],2,0)</f>
        <v>SAO PAULO</v>
      </c>
      <c r="G73">
        <f>VLOOKUP(Tabela5[[#This Row],[CO.Fabrica]],[1]!Tabela2[#Data],5,0)</f>
        <v>-2328713588</v>
      </c>
      <c r="H73">
        <f>VLOOKUP(Tabela5[[#This Row],[CO.Fabrica]],[1]!Tabela2[#Data],6,0)</f>
        <v>-459849763</v>
      </c>
      <c r="I73">
        <f>VLOOKUP(Tabela5[[#This Row],[CO.Cliente]],[1]!Tabela3[#Data],3,0)</f>
        <v>-2354149</v>
      </c>
      <c r="J73" s="12">
        <f>VLOOKUP(Tabela5[[#This Row],[CO.Cliente]],[1]!Tabela3[#Data],4,0)</f>
        <v>-467306</v>
      </c>
      <c r="K73" s="13">
        <v>94.5</v>
      </c>
    </row>
    <row r="74" spans="2:11" ht="15.75" thickBot="1" x14ac:dyDescent="0.3">
      <c r="B74" s="7">
        <v>72</v>
      </c>
      <c r="C74" s="8">
        <v>3423909</v>
      </c>
      <c r="D74" s="9" t="str">
        <f>VLOOKUP(Tabela5[[#This Row],[CO.Fabrica]],[1]!Tabela2[#Data],3,0)</f>
        <v>Itu</v>
      </c>
      <c r="E74" s="10">
        <v>2326</v>
      </c>
      <c r="F74" s="11" t="str">
        <f>VLOOKUP(Tabela5[[#This Row],[CO.Cliente]],[1]!Tabela3[#Data],2,0)</f>
        <v>COTIA</v>
      </c>
      <c r="G74">
        <f>VLOOKUP(Tabela5[[#This Row],[CO.Fabrica]],[1]!Tabela2[#Data],5,0)</f>
        <v>-2325178418</v>
      </c>
      <c r="H74">
        <f>VLOOKUP(Tabela5[[#This Row],[CO.Fabrica]],[1]!Tabela2[#Data],6,0)</f>
        <v>-473439079</v>
      </c>
      <c r="I74">
        <f>VLOOKUP(Tabela5[[#This Row],[CO.Cliente]],[1]!Tabela3[#Data],3,0)</f>
        <v>-2358915</v>
      </c>
      <c r="J74" s="12">
        <f>VLOOKUP(Tabela5[[#This Row],[CO.Cliente]],[1]!Tabela3[#Data],4,0)</f>
        <v>-468169</v>
      </c>
      <c r="K74" s="13">
        <v>91.5</v>
      </c>
    </row>
    <row r="75" spans="2:11" ht="15.75" thickBot="1" x14ac:dyDescent="0.3">
      <c r="B75" s="7">
        <v>73</v>
      </c>
      <c r="C75" s="8">
        <v>3403208</v>
      </c>
      <c r="D75" s="9" t="str">
        <f>VLOOKUP(Tabela5[[#This Row],[CO.Fabrica]],[1]!Tabela2[#Data],3,0)</f>
        <v>Araraquara</v>
      </c>
      <c r="E75" s="10">
        <v>2349</v>
      </c>
      <c r="F75" s="11" t="str">
        <f>VLOOKUP(Tabela5[[#This Row],[CO.Cliente]],[1]!Tabela3[#Data],2,0)</f>
        <v>RIBEIRAO PRETO</v>
      </c>
      <c r="G75">
        <f>VLOOKUP(Tabela5[[#This Row],[CO.Fabrica]],[1]!Tabela2[#Data],5,0)</f>
        <v>-2182093539</v>
      </c>
      <c r="H75">
        <f>VLOOKUP(Tabela5[[#This Row],[CO.Fabrica]],[1]!Tabela2[#Data],6,0)</f>
        <v>-4817232722</v>
      </c>
      <c r="I75">
        <f>VLOOKUP(Tabela5[[#This Row],[CO.Cliente]],[1]!Tabela3[#Data],3,0)</f>
        <v>-2117516</v>
      </c>
      <c r="J75" s="12">
        <f>VLOOKUP(Tabela5[[#This Row],[CO.Cliente]],[1]!Tabela3[#Data],4,0)</f>
        <v>-4779455</v>
      </c>
      <c r="K75" s="13">
        <v>90.2</v>
      </c>
    </row>
    <row r="76" spans="2:11" ht="15.75" thickBot="1" x14ac:dyDescent="0.3">
      <c r="B76" s="7">
        <v>74</v>
      </c>
      <c r="C76" s="8">
        <v>3424402</v>
      </c>
      <c r="D76" s="9" t="str">
        <f>VLOOKUP(Tabela5[[#This Row],[CO.Fabrica]],[1]!Tabela2[#Data],3,0)</f>
        <v>Jacareí</v>
      </c>
      <c r="E76" s="10">
        <v>2332</v>
      </c>
      <c r="F76" s="11" t="str">
        <f>VLOOKUP(Tabela5[[#This Row],[CO.Cliente]],[1]!Tabela3[#Data],2,0)</f>
        <v>SAO PAULO</v>
      </c>
      <c r="G76">
        <f>VLOOKUP(Tabela5[[#This Row],[CO.Fabrica]],[1]!Tabela2[#Data],5,0)</f>
        <v>-2328713588</v>
      </c>
      <c r="H76">
        <f>VLOOKUP(Tabela5[[#This Row],[CO.Fabrica]],[1]!Tabela2[#Data],6,0)</f>
        <v>-459849763</v>
      </c>
      <c r="I76">
        <f>VLOOKUP(Tabela5[[#This Row],[CO.Cliente]],[1]!Tabela3[#Data],3,0)</f>
        <v>-2348552</v>
      </c>
      <c r="J76" s="12">
        <f>VLOOKUP(Tabela5[[#This Row],[CO.Cliente]],[1]!Tabela3[#Data],4,0)</f>
        <v>-4673883</v>
      </c>
      <c r="K76" s="13">
        <v>91.5</v>
      </c>
    </row>
    <row r="77" spans="2:11" ht="15.75" thickBot="1" x14ac:dyDescent="0.3">
      <c r="B77" s="7">
        <v>75</v>
      </c>
      <c r="C77" s="8">
        <v>3423909</v>
      </c>
      <c r="D77" s="9" t="str">
        <f>VLOOKUP(Tabela5[[#This Row],[CO.Fabrica]],[1]!Tabela2[#Data],3,0)</f>
        <v>Itu</v>
      </c>
      <c r="E77" s="10">
        <v>2331</v>
      </c>
      <c r="F77" s="11" t="str">
        <f>VLOOKUP(Tabela5[[#This Row],[CO.Cliente]],[1]!Tabela3[#Data],2,0)</f>
        <v>OSASCO</v>
      </c>
      <c r="G77">
        <f>VLOOKUP(Tabela5[[#This Row],[CO.Fabrica]],[1]!Tabela2[#Data],5,0)</f>
        <v>-2325178418</v>
      </c>
      <c r="H77">
        <f>VLOOKUP(Tabela5[[#This Row],[CO.Fabrica]],[1]!Tabela2[#Data],6,0)</f>
        <v>-473439079</v>
      </c>
      <c r="I77">
        <f>VLOOKUP(Tabela5[[#This Row],[CO.Cliente]],[1]!Tabela3[#Data],3,0)</f>
        <v>-2355164</v>
      </c>
      <c r="J77" s="12">
        <f>VLOOKUP(Tabela5[[#This Row],[CO.Cliente]],[1]!Tabela3[#Data],4,0)</f>
        <v>-4679466</v>
      </c>
      <c r="K77" s="13">
        <v>87.8</v>
      </c>
    </row>
    <row r="78" spans="2:11" ht="15.75" thickBot="1" x14ac:dyDescent="0.3">
      <c r="B78" s="7">
        <v>76</v>
      </c>
      <c r="C78" s="8">
        <v>3403208</v>
      </c>
      <c r="D78" s="9" t="str">
        <f>VLOOKUP(Tabela5[[#This Row],[CO.Fabrica]],[1]!Tabela2[#Data],3,0)</f>
        <v>Araraquara</v>
      </c>
      <c r="E78" s="10">
        <v>2347</v>
      </c>
      <c r="F78" s="11" t="str">
        <f>VLOOKUP(Tabela5[[#This Row],[CO.Cliente]],[1]!Tabela3[#Data],2,0)</f>
        <v>RIBEIRAO PRETO</v>
      </c>
      <c r="G78">
        <f>VLOOKUP(Tabela5[[#This Row],[CO.Fabrica]],[1]!Tabela2[#Data],5,0)</f>
        <v>-2182093539</v>
      </c>
      <c r="H78">
        <f>VLOOKUP(Tabela5[[#This Row],[CO.Fabrica]],[1]!Tabela2[#Data],6,0)</f>
        <v>-4817232722</v>
      </c>
      <c r="I78">
        <f>VLOOKUP(Tabela5[[#This Row],[CO.Cliente]],[1]!Tabela3[#Data],3,0)</f>
        <v>-2119498</v>
      </c>
      <c r="J78" s="12">
        <f>VLOOKUP(Tabela5[[#This Row],[CO.Cliente]],[1]!Tabela3[#Data],4,0)</f>
        <v>-4775589</v>
      </c>
      <c r="K78" s="13">
        <v>85.7</v>
      </c>
    </row>
    <row r="79" spans="2:11" ht="15.75" thickBot="1" x14ac:dyDescent="0.3">
      <c r="B79" s="7">
        <v>77</v>
      </c>
      <c r="C79" s="8">
        <v>3423909</v>
      </c>
      <c r="D79" s="9" t="str">
        <f>VLOOKUP(Tabela5[[#This Row],[CO.Fabrica]],[1]!Tabela2[#Data],3,0)</f>
        <v>Itu</v>
      </c>
      <c r="E79" s="10">
        <v>2335</v>
      </c>
      <c r="F79" s="11" t="str">
        <f>VLOOKUP(Tabela5[[#This Row],[CO.Cliente]],[1]!Tabela3[#Data],2,0)</f>
        <v>SANTANA DE PARNAIBA</v>
      </c>
      <c r="G79">
        <f>VLOOKUP(Tabela5[[#This Row],[CO.Fabrica]],[1]!Tabela2[#Data],5,0)</f>
        <v>-2325178418</v>
      </c>
      <c r="H79">
        <f>VLOOKUP(Tabela5[[#This Row],[CO.Fabrica]],[1]!Tabela2[#Data],6,0)</f>
        <v>-473439079</v>
      </c>
      <c r="I79">
        <f>VLOOKUP(Tabela5[[#This Row],[CO.Cliente]],[1]!Tabela3[#Data],3,0)</f>
        <v>-2346236</v>
      </c>
      <c r="J79" s="12">
        <f>VLOOKUP(Tabela5[[#This Row],[CO.Cliente]],[1]!Tabela3[#Data],4,0)</f>
        <v>-4687601</v>
      </c>
      <c r="K79" s="13">
        <v>84.7</v>
      </c>
    </row>
    <row r="80" spans="2:11" ht="15.75" thickBot="1" x14ac:dyDescent="0.3">
      <c r="B80" s="7">
        <v>78</v>
      </c>
      <c r="C80" s="8">
        <v>3424402</v>
      </c>
      <c r="D80" s="9" t="str">
        <f>VLOOKUP(Tabela5[[#This Row],[CO.Fabrica]],[1]!Tabela2[#Data],3,0)</f>
        <v>Jacareí</v>
      </c>
      <c r="E80" s="10">
        <v>2333</v>
      </c>
      <c r="F80" s="11" t="str">
        <f>VLOOKUP(Tabela5[[#This Row],[CO.Cliente]],[1]!Tabela3[#Data],2,0)</f>
        <v>SAO PAULO</v>
      </c>
      <c r="G80">
        <f>VLOOKUP(Tabela5[[#This Row],[CO.Fabrica]],[1]!Tabela2[#Data],5,0)</f>
        <v>-2328713588</v>
      </c>
      <c r="H80">
        <f>VLOOKUP(Tabela5[[#This Row],[CO.Fabrica]],[1]!Tabela2[#Data],6,0)</f>
        <v>-459849763</v>
      </c>
      <c r="I80">
        <f>VLOOKUP(Tabela5[[#This Row],[CO.Cliente]],[1]!Tabela3[#Data],3,0)</f>
        <v>-2346722</v>
      </c>
      <c r="J80" s="12">
        <f>VLOOKUP(Tabela5[[#This Row],[CO.Cliente]],[1]!Tabela3[#Data],4,0)</f>
        <v>-4658475</v>
      </c>
      <c r="K80" s="13">
        <v>85.7</v>
      </c>
    </row>
    <row r="81" spans="2:11" ht="15.75" thickBot="1" x14ac:dyDescent="0.3">
      <c r="B81" s="7">
        <v>79</v>
      </c>
      <c r="C81" s="8">
        <v>3423909</v>
      </c>
      <c r="D81" s="9" t="str">
        <f>VLOOKUP(Tabela5[[#This Row],[CO.Fabrica]],[1]!Tabela2[#Data],3,0)</f>
        <v>Itu</v>
      </c>
      <c r="E81" s="10">
        <v>2308</v>
      </c>
      <c r="F81" s="11" t="str">
        <f>VLOOKUP(Tabela5[[#This Row],[CO.Cliente]],[1]!Tabela3[#Data],2,0)</f>
        <v xml:space="preserve">CAMPINAS </v>
      </c>
      <c r="G81">
        <f>VLOOKUP(Tabela5[[#This Row],[CO.Fabrica]],[1]!Tabela2[#Data],5,0)</f>
        <v>-2325178418</v>
      </c>
      <c r="H81">
        <f>VLOOKUP(Tabela5[[#This Row],[CO.Fabrica]],[1]!Tabela2[#Data],6,0)</f>
        <v>-473439079</v>
      </c>
      <c r="I81">
        <f>VLOOKUP(Tabela5[[#This Row],[CO.Cliente]],[1]!Tabela3[#Data],3,0)</f>
        <v>-2288062</v>
      </c>
      <c r="J81" s="12">
        <f>VLOOKUP(Tabela5[[#This Row],[CO.Cliente]],[1]!Tabela3[#Data],4,0)</f>
        <v>-4696944</v>
      </c>
      <c r="K81" s="13">
        <v>73</v>
      </c>
    </row>
    <row r="82" spans="2:11" ht="15.75" thickBot="1" x14ac:dyDescent="0.3">
      <c r="B82" s="7">
        <v>80</v>
      </c>
      <c r="C82" s="8">
        <v>3423909</v>
      </c>
      <c r="D82" s="9" t="str">
        <f>VLOOKUP(Tabela5[[#This Row],[CO.Fabrica]],[1]!Tabela2[#Data],3,0)</f>
        <v>Itu</v>
      </c>
      <c r="E82" s="10">
        <v>2311</v>
      </c>
      <c r="F82" s="11" t="str">
        <f>VLOOKUP(Tabela5[[#This Row],[CO.Cliente]],[1]!Tabela3[#Data],2,0)</f>
        <v>PIRACICABA</v>
      </c>
      <c r="G82">
        <f>VLOOKUP(Tabela5[[#This Row],[CO.Fabrica]],[1]!Tabela2[#Data],5,0)</f>
        <v>-2325178418</v>
      </c>
      <c r="H82">
        <f>VLOOKUP(Tabela5[[#This Row],[CO.Fabrica]],[1]!Tabela2[#Data],6,0)</f>
        <v>-473439079</v>
      </c>
      <c r="I82">
        <f>VLOOKUP(Tabela5[[#This Row],[CO.Cliente]],[1]!Tabela3[#Data],3,0)</f>
        <v>-2274145</v>
      </c>
      <c r="J82" s="12">
        <f>VLOOKUP(Tabela5[[#This Row],[CO.Cliente]],[1]!Tabela3[#Data],4,0)</f>
        <v>-4760181</v>
      </c>
      <c r="K82" s="13">
        <v>71.5</v>
      </c>
    </row>
    <row r="83" spans="2:11" ht="15.75" thickBot="1" x14ac:dyDescent="0.3">
      <c r="B83" s="7">
        <v>81</v>
      </c>
      <c r="C83" s="8">
        <v>3423909</v>
      </c>
      <c r="D83" s="9" t="str">
        <f>VLOOKUP(Tabela5[[#This Row],[CO.Fabrica]],[1]!Tabela2[#Data],3,0)</f>
        <v>Itu</v>
      </c>
      <c r="E83" s="10">
        <v>2305</v>
      </c>
      <c r="F83" s="11" t="str">
        <f>VLOOKUP(Tabela5[[#This Row],[CO.Cliente]],[1]!Tabela3[#Data],2,0)</f>
        <v xml:space="preserve">CAMPINAS </v>
      </c>
      <c r="G83">
        <f>VLOOKUP(Tabela5[[#This Row],[CO.Fabrica]],[1]!Tabela2[#Data],5,0)</f>
        <v>-2325178418</v>
      </c>
      <c r="H83">
        <f>VLOOKUP(Tabela5[[#This Row],[CO.Fabrica]],[1]!Tabela2[#Data],6,0)</f>
        <v>-473439079</v>
      </c>
      <c r="I83">
        <f>VLOOKUP(Tabela5[[#This Row],[CO.Cliente]],[1]!Tabela3[#Data],3,0)</f>
        <v>-2282307</v>
      </c>
      <c r="J83" s="12">
        <f>VLOOKUP(Tabela5[[#This Row],[CO.Cliente]],[1]!Tabela3[#Data],4,0)</f>
        <v>-4707818</v>
      </c>
      <c r="K83" s="13">
        <v>71.7</v>
      </c>
    </row>
    <row r="84" spans="2:11" ht="15.75" thickBot="1" x14ac:dyDescent="0.3">
      <c r="B84" s="7">
        <v>82</v>
      </c>
      <c r="C84" s="8">
        <v>3424402</v>
      </c>
      <c r="D84" s="9" t="str">
        <f>VLOOKUP(Tabela5[[#This Row],[CO.Fabrica]],[1]!Tabela2[#Data],3,0)</f>
        <v>Jacareí</v>
      </c>
      <c r="E84" s="10">
        <v>2350</v>
      </c>
      <c r="F84" s="11" t="str">
        <f>VLOOKUP(Tabela5[[#This Row],[CO.Cliente]],[1]!Tabela3[#Data],2,0)</f>
        <v>BAURU</v>
      </c>
      <c r="G84">
        <f>VLOOKUP(Tabela5[[#This Row],[CO.Fabrica]],[1]!Tabela2[#Data],5,0)</f>
        <v>-2328713588</v>
      </c>
      <c r="H84">
        <f>VLOOKUP(Tabela5[[#This Row],[CO.Fabrica]],[1]!Tabela2[#Data],6,0)</f>
        <v>-459849763</v>
      </c>
      <c r="I84">
        <f>VLOOKUP(Tabela5[[#This Row],[CO.Cliente]],[1]!Tabela3[#Data],3,0)</f>
        <v>-223121</v>
      </c>
      <c r="J84" s="12">
        <f>VLOOKUP(Tabela5[[#This Row],[CO.Cliente]],[1]!Tabela3[#Data],4,0)</f>
        <v>-4905746</v>
      </c>
      <c r="K84" s="13">
        <v>402</v>
      </c>
    </row>
    <row r="85" spans="2:11" ht="15.75" thickBot="1" x14ac:dyDescent="0.3">
      <c r="B85" s="7">
        <v>83</v>
      </c>
      <c r="C85" s="8">
        <v>3403208</v>
      </c>
      <c r="D85" s="9" t="str">
        <f>VLOOKUP(Tabela5[[#This Row],[CO.Fabrica]],[1]!Tabela2[#Data],3,0)</f>
        <v>Araraquara</v>
      </c>
      <c r="E85" s="10">
        <v>2343</v>
      </c>
      <c r="F85" s="11" t="str">
        <f>VLOOKUP(Tabela5[[#This Row],[CO.Cliente]],[1]!Tabela3[#Data],2,0)</f>
        <v>PINDAMONHANGABA</v>
      </c>
      <c r="G85">
        <f>VLOOKUP(Tabela5[[#This Row],[CO.Fabrica]],[1]!Tabela2[#Data],5,0)</f>
        <v>-2182093539</v>
      </c>
      <c r="H85">
        <f>VLOOKUP(Tabela5[[#This Row],[CO.Fabrica]],[1]!Tabela2[#Data],6,0)</f>
        <v>-4817232722</v>
      </c>
      <c r="I85">
        <f>VLOOKUP(Tabela5[[#This Row],[CO.Cliente]],[1]!Tabela3[#Data],3,0)</f>
        <v>-2295467</v>
      </c>
      <c r="J85" s="12">
        <f>VLOOKUP(Tabela5[[#This Row],[CO.Cliente]],[1]!Tabela3[#Data],4,0)</f>
        <v>-4549489</v>
      </c>
      <c r="K85" s="13">
        <v>383</v>
      </c>
    </row>
    <row r="86" spans="2:11" ht="15.75" thickBot="1" x14ac:dyDescent="0.3">
      <c r="B86" s="7">
        <v>84</v>
      </c>
      <c r="C86" s="8">
        <v>3403208</v>
      </c>
      <c r="D86" s="9" t="str">
        <f>VLOOKUP(Tabela5[[#This Row],[CO.Fabrica]],[1]!Tabela2[#Data],3,0)</f>
        <v>Araraquara</v>
      </c>
      <c r="E86" s="10">
        <v>2340</v>
      </c>
      <c r="F86" s="11" t="str">
        <f>VLOOKUP(Tabela5[[#This Row],[CO.Cliente]],[1]!Tabela3[#Data],2,0)</f>
        <v>TAUBATE</v>
      </c>
      <c r="G86">
        <f>VLOOKUP(Tabela5[[#This Row],[CO.Fabrica]],[1]!Tabela2[#Data],5,0)</f>
        <v>-2182093539</v>
      </c>
      <c r="H86">
        <f>VLOOKUP(Tabela5[[#This Row],[CO.Fabrica]],[1]!Tabela2[#Data],6,0)</f>
        <v>-4817232722</v>
      </c>
      <c r="I86">
        <f>VLOOKUP(Tabela5[[#This Row],[CO.Cliente]],[1]!Tabela3[#Data],3,0)</f>
        <v>-2299756</v>
      </c>
      <c r="J86" s="12">
        <f>VLOOKUP(Tabela5[[#This Row],[CO.Cliente]],[1]!Tabela3[#Data],4,0)</f>
        <v>-4554006</v>
      </c>
      <c r="K86" s="13">
        <v>377</v>
      </c>
    </row>
    <row r="87" spans="2:11" ht="15.75" thickBot="1" x14ac:dyDescent="0.3">
      <c r="B87" s="7">
        <v>85</v>
      </c>
      <c r="C87" s="8">
        <v>3424402</v>
      </c>
      <c r="D87" s="9" t="str">
        <f>VLOOKUP(Tabela5[[#This Row],[CO.Fabrica]],[1]!Tabela2[#Data],3,0)</f>
        <v>Jacareí</v>
      </c>
      <c r="E87" s="10">
        <v>2348</v>
      </c>
      <c r="F87" s="11" t="str">
        <f>VLOOKUP(Tabela5[[#This Row],[CO.Cliente]],[1]!Tabela3[#Data],2,0)</f>
        <v>RIBEIRAO PRETO</v>
      </c>
      <c r="G87">
        <f>VLOOKUP(Tabela5[[#This Row],[CO.Fabrica]],[1]!Tabela2[#Data],5,0)</f>
        <v>-2328713588</v>
      </c>
      <c r="H87">
        <f>VLOOKUP(Tabela5[[#This Row],[CO.Fabrica]],[1]!Tabela2[#Data],6,0)</f>
        <v>-459849763</v>
      </c>
      <c r="I87">
        <f>VLOOKUP(Tabela5[[#This Row],[CO.Cliente]],[1]!Tabela3[#Data],3,0)</f>
        <v>-2114118</v>
      </c>
      <c r="J87" s="12">
        <f>VLOOKUP(Tabela5[[#This Row],[CO.Cliente]],[1]!Tabela3[#Data],4,0)</f>
        <v>-4780482</v>
      </c>
      <c r="K87" s="13">
        <v>368</v>
      </c>
    </row>
    <row r="88" spans="2:11" ht="15.75" thickBot="1" x14ac:dyDescent="0.3">
      <c r="B88" s="7">
        <v>86</v>
      </c>
      <c r="C88" s="8">
        <v>3403208</v>
      </c>
      <c r="D88" s="9" t="str">
        <f>VLOOKUP(Tabela5[[#This Row],[CO.Fabrica]],[1]!Tabela2[#Data],3,0)</f>
        <v>Araraquara</v>
      </c>
      <c r="E88" s="10">
        <v>2341</v>
      </c>
      <c r="F88" s="11" t="str">
        <f>VLOOKUP(Tabela5[[#This Row],[CO.Cliente]],[1]!Tabela3[#Data],2,0)</f>
        <v>CACAPAVA</v>
      </c>
      <c r="G88">
        <f>VLOOKUP(Tabela5[[#This Row],[CO.Fabrica]],[1]!Tabela2[#Data],5,0)</f>
        <v>-2182093539</v>
      </c>
      <c r="H88">
        <f>VLOOKUP(Tabela5[[#This Row],[CO.Fabrica]],[1]!Tabela2[#Data],6,0)</f>
        <v>-4817232722</v>
      </c>
      <c r="I88">
        <f>VLOOKUP(Tabela5[[#This Row],[CO.Cliente]],[1]!Tabela3[#Data],3,0)</f>
        <v>-2307223</v>
      </c>
      <c r="J88" s="12">
        <f>VLOOKUP(Tabela5[[#This Row],[CO.Cliente]],[1]!Tabela3[#Data],4,0)</f>
        <v>-4571227</v>
      </c>
      <c r="K88" s="13">
        <v>359</v>
      </c>
    </row>
    <row r="89" spans="2:11" ht="15.75" thickBot="1" x14ac:dyDescent="0.3">
      <c r="B89" s="7">
        <v>87</v>
      </c>
      <c r="C89" s="8">
        <v>3403208</v>
      </c>
      <c r="D89" s="9" t="str">
        <f>VLOOKUP(Tabela5[[#This Row],[CO.Fabrica]],[1]!Tabela2[#Data],3,0)</f>
        <v>Araraquara</v>
      </c>
      <c r="E89" s="10">
        <v>2312</v>
      </c>
      <c r="F89" s="11" t="str">
        <f>VLOOKUP(Tabela5[[#This Row],[CO.Cliente]],[1]!Tabela3[#Data],2,0)</f>
        <v>JACAREI</v>
      </c>
      <c r="G89">
        <f>VLOOKUP(Tabela5[[#This Row],[CO.Fabrica]],[1]!Tabela2[#Data],5,0)</f>
        <v>-2182093539</v>
      </c>
      <c r="H89">
        <f>VLOOKUP(Tabela5[[#This Row],[CO.Fabrica]],[1]!Tabela2[#Data],6,0)</f>
        <v>-4817232722</v>
      </c>
      <c r="I89">
        <f>VLOOKUP(Tabela5[[#This Row],[CO.Cliente]],[1]!Tabela3[#Data],3,0)</f>
        <v>-2331105</v>
      </c>
      <c r="J89" s="12">
        <f>VLOOKUP(Tabela5[[#This Row],[CO.Cliente]],[1]!Tabela3[#Data],4,0)</f>
        <v>-4598107</v>
      </c>
      <c r="K89" s="13">
        <v>318</v>
      </c>
    </row>
    <row r="90" spans="2:11" ht="15.75" thickBot="1" x14ac:dyDescent="0.3">
      <c r="B90" s="7">
        <v>88</v>
      </c>
      <c r="C90" s="8">
        <v>3423909</v>
      </c>
      <c r="D90" s="9" t="str">
        <f>VLOOKUP(Tabela5[[#This Row],[CO.Fabrica]],[1]!Tabela2[#Data],3,0)</f>
        <v>Itu</v>
      </c>
      <c r="E90" s="10">
        <v>2348</v>
      </c>
      <c r="F90" s="11" t="str">
        <f>VLOOKUP(Tabela5[[#This Row],[CO.Cliente]],[1]!Tabela3[#Data],2,0)</f>
        <v>RIBEIRAO PRETO</v>
      </c>
      <c r="G90">
        <f>VLOOKUP(Tabela5[[#This Row],[CO.Fabrica]],[1]!Tabela2[#Data],5,0)</f>
        <v>-2325178418</v>
      </c>
      <c r="H90">
        <f>VLOOKUP(Tabela5[[#This Row],[CO.Fabrica]],[1]!Tabela2[#Data],6,0)</f>
        <v>-473439079</v>
      </c>
      <c r="I90">
        <f>VLOOKUP(Tabela5[[#This Row],[CO.Cliente]],[1]!Tabela3[#Data],3,0)</f>
        <v>-2114118</v>
      </c>
      <c r="J90" s="12">
        <f>VLOOKUP(Tabela5[[#This Row],[CO.Cliente]],[1]!Tabela3[#Data],4,0)</f>
        <v>-4780482</v>
      </c>
      <c r="K90" s="13">
        <v>274</v>
      </c>
    </row>
    <row r="91" spans="2:11" ht="15.75" thickBot="1" x14ac:dyDescent="0.3">
      <c r="B91" s="7">
        <v>89</v>
      </c>
      <c r="C91" s="8">
        <v>3403208</v>
      </c>
      <c r="D91" s="9" t="str">
        <f>VLOOKUP(Tabela5[[#This Row],[CO.Fabrica]],[1]!Tabela2[#Data],3,0)</f>
        <v>Araraquara</v>
      </c>
      <c r="E91" s="10">
        <v>2319</v>
      </c>
      <c r="F91" s="11" t="str">
        <f>VLOOKUP(Tabela5[[#This Row],[CO.Cliente]],[1]!Tabela3[#Data],2,0)</f>
        <v>SAO PAULO</v>
      </c>
      <c r="G91">
        <f>VLOOKUP(Tabela5[[#This Row],[CO.Fabrica]],[1]!Tabela2[#Data],5,0)</f>
        <v>-2182093539</v>
      </c>
      <c r="H91">
        <f>VLOOKUP(Tabela5[[#This Row],[CO.Fabrica]],[1]!Tabela2[#Data],6,0)</f>
        <v>-4817232722</v>
      </c>
      <c r="I91">
        <f>VLOOKUP(Tabela5[[#This Row],[CO.Cliente]],[1]!Tabela3[#Data],3,0)</f>
        <v>-2351672</v>
      </c>
      <c r="J91" s="12">
        <f>VLOOKUP(Tabela5[[#This Row],[CO.Cliente]],[1]!Tabela3[#Data],4,0)</f>
        <v>-466704</v>
      </c>
      <c r="K91" s="13">
        <v>276</v>
      </c>
    </row>
    <row r="92" spans="2:11" ht="15.75" thickBot="1" x14ac:dyDescent="0.3">
      <c r="B92" s="7">
        <v>90</v>
      </c>
      <c r="C92" s="8">
        <v>3423909</v>
      </c>
      <c r="D92" s="9" t="str">
        <f>VLOOKUP(Tabela5[[#This Row],[CO.Fabrica]],[1]!Tabela2[#Data],3,0)</f>
        <v>Itu</v>
      </c>
      <c r="E92" s="10">
        <v>2350</v>
      </c>
      <c r="F92" s="11" t="str">
        <f>VLOOKUP(Tabela5[[#This Row],[CO.Cliente]],[1]!Tabela3[#Data],2,0)</f>
        <v>BAURU</v>
      </c>
      <c r="G92">
        <f>VLOOKUP(Tabela5[[#This Row],[CO.Fabrica]],[1]!Tabela2[#Data],5,0)</f>
        <v>-2325178418</v>
      </c>
      <c r="H92">
        <f>VLOOKUP(Tabela5[[#This Row],[CO.Fabrica]],[1]!Tabela2[#Data],6,0)</f>
        <v>-473439079</v>
      </c>
      <c r="I92">
        <f>VLOOKUP(Tabela5[[#This Row],[CO.Cliente]],[1]!Tabela3[#Data],3,0)</f>
        <v>-223121</v>
      </c>
      <c r="J92" s="12">
        <f>VLOOKUP(Tabela5[[#This Row],[CO.Cliente]],[1]!Tabela3[#Data],4,0)</f>
        <v>-4905746</v>
      </c>
      <c r="K92" s="13">
        <v>252</v>
      </c>
    </row>
    <row r="93" spans="2:11" ht="15.75" thickBot="1" x14ac:dyDescent="0.3">
      <c r="B93" s="7">
        <v>91</v>
      </c>
      <c r="C93" s="8">
        <v>3423909</v>
      </c>
      <c r="D93" s="9" t="str">
        <f>VLOOKUP(Tabela5[[#This Row],[CO.Fabrica]],[1]!Tabela2[#Data],3,0)</f>
        <v>Itu</v>
      </c>
      <c r="E93" s="10">
        <v>2343</v>
      </c>
      <c r="F93" s="11" t="str">
        <f>VLOOKUP(Tabela5[[#This Row],[CO.Cliente]],[1]!Tabela3[#Data],2,0)</f>
        <v>PINDAMONHANGABA</v>
      </c>
      <c r="G93">
        <f>VLOOKUP(Tabela5[[#This Row],[CO.Fabrica]],[1]!Tabela2[#Data],5,0)</f>
        <v>-2325178418</v>
      </c>
      <c r="H93">
        <f>VLOOKUP(Tabela5[[#This Row],[CO.Fabrica]],[1]!Tabela2[#Data],6,0)</f>
        <v>-473439079</v>
      </c>
      <c r="I93">
        <f>VLOOKUP(Tabela5[[#This Row],[CO.Cliente]],[1]!Tabela3[#Data],3,0)</f>
        <v>-2295467</v>
      </c>
      <c r="J93" s="12">
        <f>VLOOKUP(Tabela5[[#This Row],[CO.Cliente]],[1]!Tabela3[#Data],4,0)</f>
        <v>-4549489</v>
      </c>
      <c r="K93" s="13">
        <v>254</v>
      </c>
    </row>
    <row r="94" spans="2:11" ht="15.75" thickBot="1" x14ac:dyDescent="0.3">
      <c r="B94" s="7">
        <v>92</v>
      </c>
      <c r="C94" s="8">
        <v>3423909</v>
      </c>
      <c r="D94" s="9" t="str">
        <f>VLOOKUP(Tabela5[[#This Row],[CO.Fabrica]],[1]!Tabela2[#Data],3,0)</f>
        <v>Itu</v>
      </c>
      <c r="E94" s="10">
        <v>2340</v>
      </c>
      <c r="F94" s="11" t="str">
        <f>VLOOKUP(Tabela5[[#This Row],[CO.Cliente]],[1]!Tabela3[#Data],2,0)</f>
        <v>TAUBATE</v>
      </c>
      <c r="G94">
        <f>VLOOKUP(Tabela5[[#This Row],[CO.Fabrica]],[1]!Tabela2[#Data],5,0)</f>
        <v>-2325178418</v>
      </c>
      <c r="H94">
        <f>VLOOKUP(Tabela5[[#This Row],[CO.Fabrica]],[1]!Tabela2[#Data],6,0)</f>
        <v>-473439079</v>
      </c>
      <c r="I94">
        <f>VLOOKUP(Tabela5[[#This Row],[CO.Cliente]],[1]!Tabela3[#Data],3,0)</f>
        <v>-2299756</v>
      </c>
      <c r="J94" s="12">
        <f>VLOOKUP(Tabela5[[#This Row],[CO.Cliente]],[1]!Tabela3[#Data],4,0)</f>
        <v>-4554006</v>
      </c>
      <c r="K94" s="13">
        <v>248</v>
      </c>
    </row>
    <row r="95" spans="2:11" ht="15.75" thickBot="1" x14ac:dyDescent="0.3">
      <c r="B95" s="7">
        <v>93</v>
      </c>
      <c r="C95" s="8">
        <v>3423909</v>
      </c>
      <c r="D95" s="9" t="str">
        <f>VLOOKUP(Tabela5[[#This Row],[CO.Fabrica]],[1]!Tabela2[#Data],3,0)</f>
        <v>Itu</v>
      </c>
      <c r="E95" s="10">
        <v>2341</v>
      </c>
      <c r="F95" s="11" t="str">
        <f>VLOOKUP(Tabela5[[#This Row],[CO.Cliente]],[1]!Tabela3[#Data],2,0)</f>
        <v>CACAPAVA</v>
      </c>
      <c r="G95">
        <f>VLOOKUP(Tabela5[[#This Row],[CO.Fabrica]],[1]!Tabela2[#Data],5,0)</f>
        <v>-2325178418</v>
      </c>
      <c r="H95">
        <f>VLOOKUP(Tabela5[[#This Row],[CO.Fabrica]],[1]!Tabela2[#Data],6,0)</f>
        <v>-473439079</v>
      </c>
      <c r="I95">
        <f>VLOOKUP(Tabela5[[#This Row],[CO.Cliente]],[1]!Tabela3[#Data],3,0)</f>
        <v>-2307223</v>
      </c>
      <c r="J95" s="12">
        <f>VLOOKUP(Tabela5[[#This Row],[CO.Cliente]],[1]!Tabela3[#Data],4,0)</f>
        <v>-4571227</v>
      </c>
      <c r="K95" s="13">
        <v>230</v>
      </c>
    </row>
    <row r="96" spans="2:11" ht="15.75" thickBot="1" x14ac:dyDescent="0.3">
      <c r="B96" s="7">
        <v>94</v>
      </c>
      <c r="C96" s="8">
        <v>3424402</v>
      </c>
      <c r="D96" s="9" t="str">
        <f>VLOOKUP(Tabela5[[#This Row],[CO.Fabrica]],[1]!Tabela2[#Data],3,0)</f>
        <v>Jacareí</v>
      </c>
      <c r="E96" s="10">
        <v>2344</v>
      </c>
      <c r="F96" s="11" t="str">
        <f>VLOOKUP(Tabela5[[#This Row],[CO.Cliente]],[1]!Tabela3[#Data],2,0)</f>
        <v>SOROCABA</v>
      </c>
      <c r="G96">
        <f>VLOOKUP(Tabela5[[#This Row],[CO.Fabrica]],[1]!Tabela2[#Data],5,0)</f>
        <v>-2328713588</v>
      </c>
      <c r="H96">
        <f>VLOOKUP(Tabela5[[#This Row],[CO.Fabrica]],[1]!Tabela2[#Data],6,0)</f>
        <v>-459849763</v>
      </c>
      <c r="I96">
        <f>VLOOKUP(Tabela5[[#This Row],[CO.Cliente]],[1]!Tabela3[#Data],3,0)</f>
        <v>-2346587</v>
      </c>
      <c r="J96" s="12">
        <f>VLOOKUP(Tabela5[[#This Row],[CO.Cliente]],[1]!Tabela3[#Data],4,0)</f>
        <v>-4749623</v>
      </c>
      <c r="K96" s="13">
        <v>178</v>
      </c>
    </row>
    <row r="97" spans="2:11" ht="15.75" thickBot="1" x14ac:dyDescent="0.3">
      <c r="B97" s="7">
        <v>95</v>
      </c>
      <c r="C97" s="8">
        <v>3403208</v>
      </c>
      <c r="D97" s="9" t="str">
        <f>VLOOKUP(Tabela5[[#This Row],[CO.Fabrica]],[1]!Tabela2[#Data],3,0)</f>
        <v>Araraquara</v>
      </c>
      <c r="E97" s="10">
        <v>2350</v>
      </c>
      <c r="F97" s="11" t="str">
        <f>VLOOKUP(Tabela5[[#This Row],[CO.Cliente]],[1]!Tabela3[#Data],2,0)</f>
        <v>BAURU</v>
      </c>
      <c r="G97">
        <f>VLOOKUP(Tabela5[[#This Row],[CO.Fabrica]],[1]!Tabela2[#Data],5,0)</f>
        <v>-2182093539</v>
      </c>
      <c r="H97">
        <f>VLOOKUP(Tabela5[[#This Row],[CO.Fabrica]],[1]!Tabela2[#Data],6,0)</f>
        <v>-4817232722</v>
      </c>
      <c r="I97">
        <f>VLOOKUP(Tabela5[[#This Row],[CO.Cliente]],[1]!Tabela3[#Data],3,0)</f>
        <v>-223121</v>
      </c>
      <c r="J97" s="12">
        <f>VLOOKUP(Tabela5[[#This Row],[CO.Cliente]],[1]!Tabela3[#Data],4,0)</f>
        <v>-4905746</v>
      </c>
      <c r="K97" s="13">
        <v>124</v>
      </c>
    </row>
    <row r="98" spans="2:11" ht="15.75" thickBot="1" x14ac:dyDescent="0.3">
      <c r="B98" s="7">
        <v>96</v>
      </c>
      <c r="C98" s="8">
        <v>3403208</v>
      </c>
      <c r="D98" s="9" t="str">
        <f>VLOOKUP(Tabela5[[#This Row],[CO.Fabrica]],[1]!Tabela2[#Data],3,0)</f>
        <v>Araraquara</v>
      </c>
      <c r="E98" s="10">
        <v>2348</v>
      </c>
      <c r="F98" s="11" t="str">
        <f>VLOOKUP(Tabela5[[#This Row],[CO.Cliente]],[1]!Tabela3[#Data],2,0)</f>
        <v>RIBEIRAO PRETO</v>
      </c>
      <c r="G98">
        <f>VLOOKUP(Tabela5[[#This Row],[CO.Fabrica]],[1]!Tabela2[#Data],5,0)</f>
        <v>-2182093539</v>
      </c>
      <c r="H98">
        <f>VLOOKUP(Tabela5[[#This Row],[CO.Fabrica]],[1]!Tabela2[#Data],6,0)</f>
        <v>-4817232722</v>
      </c>
      <c r="I98">
        <f>VLOOKUP(Tabela5[[#This Row],[CO.Cliente]],[1]!Tabela3[#Data],3,0)</f>
        <v>-2114118</v>
      </c>
      <c r="J98" s="12">
        <f>VLOOKUP(Tabela5[[#This Row],[CO.Cliente]],[1]!Tabela3[#Data],4,0)</f>
        <v>-4780482</v>
      </c>
      <c r="K98" s="13">
        <v>96.1</v>
      </c>
    </row>
    <row r="99" spans="2:11" ht="15.75" thickBot="1" x14ac:dyDescent="0.3">
      <c r="B99" s="7">
        <v>97</v>
      </c>
      <c r="C99" s="8">
        <v>3424402</v>
      </c>
      <c r="D99" s="9" t="str">
        <f>VLOOKUP(Tabela5[[#This Row],[CO.Fabrica]],[1]!Tabela2[#Data],3,0)</f>
        <v>Jacareí</v>
      </c>
      <c r="E99" s="10">
        <v>2319</v>
      </c>
      <c r="F99" s="11" t="str">
        <f>VLOOKUP(Tabela5[[#This Row],[CO.Cliente]],[1]!Tabela3[#Data],2,0)</f>
        <v>SAO PAULO</v>
      </c>
      <c r="G99">
        <f>VLOOKUP(Tabela5[[#This Row],[CO.Fabrica]],[1]!Tabela2[#Data],5,0)</f>
        <v>-2328713588</v>
      </c>
      <c r="H99">
        <f>VLOOKUP(Tabela5[[#This Row],[CO.Fabrica]],[1]!Tabela2[#Data],6,0)</f>
        <v>-459849763</v>
      </c>
      <c r="I99">
        <f>VLOOKUP(Tabela5[[#This Row],[CO.Cliente]],[1]!Tabela3[#Data],3,0)</f>
        <v>-2351672</v>
      </c>
      <c r="J99" s="12">
        <f>VLOOKUP(Tabela5[[#This Row],[CO.Cliente]],[1]!Tabela3[#Data],4,0)</f>
        <v>-466704</v>
      </c>
      <c r="K99" s="13">
        <v>83.1</v>
      </c>
    </row>
    <row r="100" spans="2:11" ht="15.75" thickBot="1" x14ac:dyDescent="0.3">
      <c r="B100" s="7">
        <v>98</v>
      </c>
      <c r="C100" s="8">
        <v>3424402</v>
      </c>
      <c r="D100" s="9" t="str">
        <f>VLOOKUP(Tabela5[[#This Row],[CO.Fabrica]],[1]!Tabela2[#Data],3,0)</f>
        <v>Jacareí</v>
      </c>
      <c r="E100" s="10">
        <v>2338</v>
      </c>
      <c r="F100" s="11" t="str">
        <f>VLOOKUP(Tabela5[[#This Row],[CO.Cliente]],[1]!Tabela3[#Data],2,0)</f>
        <v>SAO CARLOS</v>
      </c>
      <c r="G100">
        <f>VLOOKUP(Tabela5[[#This Row],[CO.Fabrica]],[1]!Tabela2[#Data],5,0)</f>
        <v>-2328713588</v>
      </c>
      <c r="H100">
        <f>VLOOKUP(Tabela5[[#This Row],[CO.Fabrica]],[1]!Tabela2[#Data],6,0)</f>
        <v>-459849763</v>
      </c>
      <c r="I100">
        <f>VLOOKUP(Tabela5[[#This Row],[CO.Cliente]],[1]!Tabela3[#Data],3,0)</f>
        <v>-2203848</v>
      </c>
      <c r="J100" s="12">
        <f>VLOOKUP(Tabela5[[#This Row],[CO.Cliente]],[1]!Tabela3[#Data],4,0)</f>
        <v>-4786018</v>
      </c>
      <c r="K100" s="13">
        <v>279</v>
      </c>
    </row>
    <row r="101" spans="2:11" ht="15.75" thickBot="1" x14ac:dyDescent="0.3">
      <c r="B101" s="7">
        <v>99</v>
      </c>
      <c r="C101" s="8">
        <v>3403208</v>
      </c>
      <c r="D101" s="9" t="str">
        <f>VLOOKUP(Tabela5[[#This Row],[CO.Fabrica]],[1]!Tabela2[#Data],3,0)</f>
        <v>Araraquara</v>
      </c>
      <c r="E101" s="10">
        <v>2334</v>
      </c>
      <c r="F101" s="11" t="str">
        <f>VLOOKUP(Tabela5[[#This Row],[CO.Cliente]],[1]!Tabela3[#Data],2,0)</f>
        <v>SANTANA DE PARNAIBA</v>
      </c>
      <c r="G101">
        <f>VLOOKUP(Tabela5[[#This Row],[CO.Fabrica]],[1]!Tabela2[#Data],5,0)</f>
        <v>-2182093539</v>
      </c>
      <c r="H101">
        <f>VLOOKUP(Tabela5[[#This Row],[CO.Fabrica]],[1]!Tabela2[#Data],6,0)</f>
        <v>-4817232722</v>
      </c>
      <c r="I101">
        <f>VLOOKUP(Tabela5[[#This Row],[CO.Cliente]],[1]!Tabela3[#Data],3,0)</f>
        <v>-2346668</v>
      </c>
      <c r="J101" s="12">
        <f>VLOOKUP(Tabela5[[#This Row],[CO.Cliente]],[1]!Tabela3[#Data],4,0)</f>
        <v>-4684622</v>
      </c>
      <c r="K101" s="13">
        <v>269</v>
      </c>
    </row>
    <row r="102" spans="2:11" ht="15.75" thickBot="1" x14ac:dyDescent="0.3">
      <c r="B102" s="7">
        <v>100</v>
      </c>
      <c r="C102" s="8">
        <v>3403208</v>
      </c>
      <c r="D102" s="9" t="str">
        <f>VLOOKUP(Tabela5[[#This Row],[CO.Fabrica]],[1]!Tabela2[#Data],3,0)</f>
        <v>Araraquara</v>
      </c>
      <c r="E102" s="10">
        <v>2322</v>
      </c>
      <c r="F102" s="11" t="str">
        <f>VLOOKUP(Tabela5[[#This Row],[CO.Cliente]],[1]!Tabela3[#Data],2,0)</f>
        <v>SAO PAULO</v>
      </c>
      <c r="G102">
        <f>VLOOKUP(Tabela5[[#This Row],[CO.Fabrica]],[1]!Tabela2[#Data],5,0)</f>
        <v>-2182093539</v>
      </c>
      <c r="H102">
        <f>VLOOKUP(Tabela5[[#This Row],[CO.Fabrica]],[1]!Tabela2[#Data],6,0)</f>
        <v>-4817232722</v>
      </c>
      <c r="I102">
        <f>VLOOKUP(Tabela5[[#This Row],[CO.Cliente]],[1]!Tabela3[#Data],3,0)</f>
        <v>-2353466</v>
      </c>
      <c r="J102" s="12">
        <f>VLOOKUP(Tabela5[[#This Row],[CO.Cliente]],[1]!Tabela3[#Data],4,0)</f>
        <v>-4671295</v>
      </c>
      <c r="K102" s="13">
        <v>276</v>
      </c>
    </row>
    <row r="103" spans="2:11" ht="15.75" thickBot="1" x14ac:dyDescent="0.3">
      <c r="B103" s="7">
        <v>101</v>
      </c>
      <c r="C103" s="8">
        <v>3403208</v>
      </c>
      <c r="D103" s="9" t="str">
        <f>VLOOKUP(Tabela5[[#This Row],[CO.Fabrica]],[1]!Tabela2[#Data],3,0)</f>
        <v>Araraquara</v>
      </c>
      <c r="E103" s="10">
        <v>2344</v>
      </c>
      <c r="F103" s="11" t="str">
        <f>VLOOKUP(Tabela5[[#This Row],[CO.Cliente]],[1]!Tabela3[#Data],2,0)</f>
        <v>SOROCABA</v>
      </c>
      <c r="G103">
        <f>VLOOKUP(Tabela5[[#This Row],[CO.Fabrica]],[1]!Tabela2[#Data],5,0)</f>
        <v>-2182093539</v>
      </c>
      <c r="H103">
        <f>VLOOKUP(Tabela5[[#This Row],[CO.Fabrica]],[1]!Tabela2[#Data],6,0)</f>
        <v>-4817232722</v>
      </c>
      <c r="I103">
        <f>VLOOKUP(Tabela5[[#This Row],[CO.Cliente]],[1]!Tabela3[#Data],3,0)</f>
        <v>-2346587</v>
      </c>
      <c r="J103" s="12">
        <f>VLOOKUP(Tabela5[[#This Row],[CO.Cliente]],[1]!Tabela3[#Data],4,0)</f>
        <v>-4749623</v>
      </c>
      <c r="K103" s="13">
        <v>242</v>
      </c>
    </row>
    <row r="104" spans="2:11" ht="15.75" thickBot="1" x14ac:dyDescent="0.3">
      <c r="B104" s="7">
        <v>102</v>
      </c>
      <c r="C104" s="8">
        <v>3403208</v>
      </c>
      <c r="D104" s="9" t="str">
        <f>VLOOKUP(Tabela5[[#This Row],[CO.Fabrica]],[1]!Tabela2[#Data],3,0)</f>
        <v>Araraquara</v>
      </c>
      <c r="E104" s="10">
        <v>2304</v>
      </c>
      <c r="F104" s="11" t="str">
        <f>VLOOKUP(Tabela5[[#This Row],[CO.Cliente]],[1]!Tabela3[#Data],2,0)</f>
        <v xml:space="preserve">CAMPINAS </v>
      </c>
      <c r="G104">
        <f>VLOOKUP(Tabela5[[#This Row],[CO.Fabrica]],[1]!Tabela2[#Data],5,0)</f>
        <v>-2182093539</v>
      </c>
      <c r="H104">
        <f>VLOOKUP(Tabela5[[#This Row],[CO.Fabrica]],[1]!Tabela2[#Data],6,0)</f>
        <v>-4817232722</v>
      </c>
      <c r="I104">
        <f>VLOOKUP(Tabela5[[#This Row],[CO.Cliente]],[1]!Tabela3[#Data],3,0)</f>
        <v>-2283309</v>
      </c>
      <c r="J104" s="12">
        <f>VLOOKUP(Tabela5[[#This Row],[CO.Cliente]],[1]!Tabela3[#Data],4,0)</f>
        <v>-4707943</v>
      </c>
      <c r="K104" s="13">
        <v>179</v>
      </c>
    </row>
    <row r="105" spans="2:11" ht="15.75" thickBot="1" x14ac:dyDescent="0.3">
      <c r="B105" s="7">
        <v>103</v>
      </c>
      <c r="C105" s="8">
        <v>3423909</v>
      </c>
      <c r="D105" s="9" t="str">
        <f>VLOOKUP(Tabela5[[#This Row],[CO.Fabrica]],[1]!Tabela2[#Data],3,0)</f>
        <v>Itu</v>
      </c>
      <c r="E105" s="10">
        <v>2338</v>
      </c>
      <c r="F105" s="11" t="str">
        <f>VLOOKUP(Tabela5[[#This Row],[CO.Cliente]],[1]!Tabela3[#Data],2,0)</f>
        <v>SAO CARLOS</v>
      </c>
      <c r="G105">
        <f>VLOOKUP(Tabela5[[#This Row],[CO.Fabrica]],[1]!Tabela2[#Data],5,0)</f>
        <v>-2325178418</v>
      </c>
      <c r="H105">
        <f>VLOOKUP(Tabela5[[#This Row],[CO.Fabrica]],[1]!Tabela2[#Data],6,0)</f>
        <v>-473439079</v>
      </c>
      <c r="I105">
        <f>VLOOKUP(Tabela5[[#This Row],[CO.Cliente]],[1]!Tabela3[#Data],3,0)</f>
        <v>-2203848</v>
      </c>
      <c r="J105" s="12">
        <f>VLOOKUP(Tabela5[[#This Row],[CO.Cliente]],[1]!Tabela3[#Data],4,0)</f>
        <v>-4786018</v>
      </c>
      <c r="K105" s="13">
        <v>165</v>
      </c>
    </row>
    <row r="106" spans="2:11" ht="15.75" thickBot="1" x14ac:dyDescent="0.3">
      <c r="B106" s="7">
        <v>104</v>
      </c>
      <c r="C106" s="8">
        <v>3424402</v>
      </c>
      <c r="D106" s="9" t="str">
        <f>VLOOKUP(Tabela5[[#This Row],[CO.Fabrica]],[1]!Tabela2[#Data],3,0)</f>
        <v>Jacareí</v>
      </c>
      <c r="E106" s="10">
        <v>2304</v>
      </c>
      <c r="F106" s="11" t="str">
        <f>VLOOKUP(Tabela5[[#This Row],[CO.Cliente]],[1]!Tabela3[#Data],2,0)</f>
        <v xml:space="preserve">CAMPINAS </v>
      </c>
      <c r="G106">
        <f>VLOOKUP(Tabela5[[#This Row],[CO.Fabrica]],[1]!Tabela2[#Data],5,0)</f>
        <v>-2328713588</v>
      </c>
      <c r="H106">
        <f>VLOOKUP(Tabela5[[#This Row],[CO.Fabrica]],[1]!Tabela2[#Data],6,0)</f>
        <v>-459849763</v>
      </c>
      <c r="I106">
        <f>VLOOKUP(Tabela5[[#This Row],[CO.Cliente]],[1]!Tabela3[#Data],3,0)</f>
        <v>-2283309</v>
      </c>
      <c r="J106" s="12">
        <f>VLOOKUP(Tabela5[[#This Row],[CO.Cliente]],[1]!Tabela3[#Data],4,0)</f>
        <v>-4707943</v>
      </c>
      <c r="K106" s="13">
        <v>146</v>
      </c>
    </row>
    <row r="107" spans="2:11" ht="15.75" thickBot="1" x14ac:dyDescent="0.3">
      <c r="B107" s="7">
        <v>105</v>
      </c>
      <c r="C107" s="8">
        <v>3424402</v>
      </c>
      <c r="D107" s="9" t="str">
        <f>VLOOKUP(Tabela5[[#This Row],[CO.Fabrica]],[1]!Tabela2[#Data],3,0)</f>
        <v>Jacareí</v>
      </c>
      <c r="E107" s="10">
        <v>2334</v>
      </c>
      <c r="F107" s="11" t="str">
        <f>VLOOKUP(Tabela5[[#This Row],[CO.Cliente]],[1]!Tabela3[#Data],2,0)</f>
        <v>SANTANA DE PARNAIBA</v>
      </c>
      <c r="G107">
        <f>VLOOKUP(Tabela5[[#This Row],[CO.Fabrica]],[1]!Tabela2[#Data],5,0)</f>
        <v>-2328713588</v>
      </c>
      <c r="H107">
        <f>VLOOKUP(Tabela5[[#This Row],[CO.Fabrica]],[1]!Tabela2[#Data],6,0)</f>
        <v>-459849763</v>
      </c>
      <c r="I107">
        <f>VLOOKUP(Tabela5[[#This Row],[CO.Cliente]],[1]!Tabela3[#Data],3,0)</f>
        <v>-2346668</v>
      </c>
      <c r="J107" s="12">
        <f>VLOOKUP(Tabela5[[#This Row],[CO.Cliente]],[1]!Tabela3[#Data],4,0)</f>
        <v>-4684622</v>
      </c>
      <c r="K107" s="13">
        <v>107</v>
      </c>
    </row>
    <row r="108" spans="2:11" ht="15.75" thickBot="1" x14ac:dyDescent="0.3">
      <c r="B108" s="7">
        <v>106</v>
      </c>
      <c r="C108" s="8">
        <v>3424402</v>
      </c>
      <c r="D108" s="9" t="str">
        <f>VLOOKUP(Tabela5[[#This Row],[CO.Fabrica]],[1]!Tabela2[#Data],3,0)</f>
        <v>Jacareí</v>
      </c>
      <c r="E108" s="10">
        <v>2322</v>
      </c>
      <c r="F108" s="11" t="str">
        <f>VLOOKUP(Tabela5[[#This Row],[CO.Cliente]],[1]!Tabela3[#Data],2,0)</f>
        <v>SAO PAULO</v>
      </c>
      <c r="G108">
        <f>VLOOKUP(Tabela5[[#This Row],[CO.Fabrica]],[1]!Tabela2[#Data],5,0)</f>
        <v>-2328713588</v>
      </c>
      <c r="H108">
        <f>VLOOKUP(Tabela5[[#This Row],[CO.Fabrica]],[1]!Tabela2[#Data],6,0)</f>
        <v>-459849763</v>
      </c>
      <c r="I108">
        <f>VLOOKUP(Tabela5[[#This Row],[CO.Cliente]],[1]!Tabela3[#Data],3,0)</f>
        <v>-2353466</v>
      </c>
      <c r="J108" s="12">
        <f>VLOOKUP(Tabela5[[#This Row],[CO.Cliente]],[1]!Tabela3[#Data],4,0)</f>
        <v>-4671295</v>
      </c>
      <c r="K108" s="13">
        <v>89.1</v>
      </c>
    </row>
    <row r="109" spans="2:11" ht="15.75" thickBot="1" x14ac:dyDescent="0.3">
      <c r="B109" s="7">
        <v>107</v>
      </c>
      <c r="C109" s="8">
        <v>3423909</v>
      </c>
      <c r="D109" s="9" t="str">
        <f>VLOOKUP(Tabela5[[#This Row],[CO.Fabrica]],[1]!Tabela2[#Data],3,0)</f>
        <v>Itu</v>
      </c>
      <c r="E109" s="10">
        <v>2334</v>
      </c>
      <c r="F109" s="11" t="str">
        <f>VLOOKUP(Tabela5[[#This Row],[CO.Cliente]],[1]!Tabela3[#Data],2,0)</f>
        <v>SANTANA DE PARNAIBA</v>
      </c>
      <c r="G109">
        <f>VLOOKUP(Tabela5[[#This Row],[CO.Fabrica]],[1]!Tabela2[#Data],5,0)</f>
        <v>-2325178418</v>
      </c>
      <c r="H109">
        <f>VLOOKUP(Tabela5[[#This Row],[CO.Fabrica]],[1]!Tabela2[#Data],6,0)</f>
        <v>-473439079</v>
      </c>
      <c r="I109">
        <f>VLOOKUP(Tabela5[[#This Row],[CO.Cliente]],[1]!Tabela3[#Data],3,0)</f>
        <v>-2346668</v>
      </c>
      <c r="J109" s="12">
        <f>VLOOKUP(Tabela5[[#This Row],[CO.Cliente]],[1]!Tabela3[#Data],4,0)</f>
        <v>-4684622</v>
      </c>
      <c r="K109" s="13">
        <v>86.8</v>
      </c>
    </row>
    <row r="110" spans="2:11" ht="15.75" thickBot="1" x14ac:dyDescent="0.3">
      <c r="B110" s="7">
        <v>108</v>
      </c>
      <c r="C110" s="8">
        <v>3403208</v>
      </c>
      <c r="D110" s="9" t="str">
        <f>VLOOKUP(Tabela5[[#This Row],[CO.Fabrica]],[1]!Tabela2[#Data],3,0)</f>
        <v>Araraquara</v>
      </c>
      <c r="E110" s="10">
        <v>2315</v>
      </c>
      <c r="F110" s="11" t="str">
        <f>VLOOKUP(Tabela5[[#This Row],[CO.Cliente]],[1]!Tabela3[#Data],2,0)</f>
        <v>SAO JOSE DOS CAMPOS</v>
      </c>
      <c r="G110">
        <f>VLOOKUP(Tabela5[[#This Row],[CO.Fabrica]],[1]!Tabela2[#Data],5,0)</f>
        <v>-2182093539</v>
      </c>
      <c r="H110">
        <f>VLOOKUP(Tabela5[[#This Row],[CO.Fabrica]],[1]!Tabela2[#Data],6,0)</f>
        <v>-4817232722</v>
      </c>
      <c r="I110">
        <f>VLOOKUP(Tabela5[[#This Row],[CO.Cliente]],[1]!Tabela3[#Data],3,0)</f>
        <v>-232374</v>
      </c>
      <c r="J110" s="12">
        <f>VLOOKUP(Tabela5[[#This Row],[CO.Cliente]],[1]!Tabela3[#Data],4,0)</f>
        <v>-458966</v>
      </c>
      <c r="K110" s="13">
        <v>331</v>
      </c>
    </row>
    <row r="111" spans="2:11" ht="15.75" thickBot="1" x14ac:dyDescent="0.3">
      <c r="B111" s="7">
        <v>109</v>
      </c>
      <c r="C111" s="8">
        <v>3403208</v>
      </c>
      <c r="D111" s="9" t="str">
        <f>VLOOKUP(Tabela5[[#This Row],[CO.Fabrica]],[1]!Tabela2[#Data],3,0)</f>
        <v>Araraquara</v>
      </c>
      <c r="E111" s="10">
        <v>2316</v>
      </c>
      <c r="F111" s="11" t="str">
        <f>VLOOKUP(Tabela5[[#This Row],[CO.Cliente]],[1]!Tabela3[#Data],2,0)</f>
        <v>SAO JOSE DOS CAMPOS</v>
      </c>
      <c r="G111">
        <f>VLOOKUP(Tabela5[[#This Row],[CO.Fabrica]],[1]!Tabela2[#Data],5,0)</f>
        <v>-2182093539</v>
      </c>
      <c r="H111">
        <f>VLOOKUP(Tabela5[[#This Row],[CO.Fabrica]],[1]!Tabela2[#Data],6,0)</f>
        <v>-4817232722</v>
      </c>
      <c r="I111">
        <f>VLOOKUP(Tabela5[[#This Row],[CO.Cliente]],[1]!Tabela3[#Data],3,0)</f>
        <v>-2324187</v>
      </c>
      <c r="J111" s="12">
        <f>VLOOKUP(Tabela5[[#This Row],[CO.Cliente]],[1]!Tabela3[#Data],4,0)</f>
        <v>-45905</v>
      </c>
      <c r="K111" s="13">
        <v>329</v>
      </c>
    </row>
    <row r="112" spans="2:11" ht="15.75" thickBot="1" x14ac:dyDescent="0.3">
      <c r="B112" s="7">
        <v>110</v>
      </c>
      <c r="C112" s="8">
        <v>3403208</v>
      </c>
      <c r="D112" s="9" t="str">
        <f>VLOOKUP(Tabela5[[#This Row],[CO.Fabrica]],[1]!Tabela2[#Data],3,0)</f>
        <v>Araraquara</v>
      </c>
      <c r="E112" s="10">
        <v>2345</v>
      </c>
      <c r="F112" s="11" t="str">
        <f>VLOOKUP(Tabela5[[#This Row],[CO.Cliente]],[1]!Tabela3[#Data],2,0)</f>
        <v>SOROCABA</v>
      </c>
      <c r="G112">
        <f>VLOOKUP(Tabela5[[#This Row],[CO.Fabrica]],[1]!Tabela2[#Data],5,0)</f>
        <v>-2182093539</v>
      </c>
      <c r="H112">
        <f>VLOOKUP(Tabela5[[#This Row],[CO.Fabrica]],[1]!Tabela2[#Data],6,0)</f>
        <v>-4817232722</v>
      </c>
      <c r="I112">
        <f>VLOOKUP(Tabela5[[#This Row],[CO.Cliente]],[1]!Tabela3[#Data],3,0)</f>
        <v>-2349563</v>
      </c>
      <c r="J112" s="12">
        <f>VLOOKUP(Tabela5[[#This Row],[CO.Cliente]],[1]!Tabela3[#Data],4,0)</f>
        <v>-4751121</v>
      </c>
      <c r="K112" s="13">
        <v>244</v>
      </c>
    </row>
    <row r="113" spans="2:11" ht="15.75" thickBot="1" x14ac:dyDescent="0.3">
      <c r="B113" s="7">
        <v>111</v>
      </c>
      <c r="C113" s="8">
        <v>3424402</v>
      </c>
      <c r="D113" s="9" t="str">
        <f>VLOOKUP(Tabela5[[#This Row],[CO.Fabrica]],[1]!Tabela2[#Data],3,0)</f>
        <v>Jacareí</v>
      </c>
      <c r="E113" s="10">
        <v>2345</v>
      </c>
      <c r="F113" s="11" t="str">
        <f>VLOOKUP(Tabela5[[#This Row],[CO.Cliente]],[1]!Tabela3[#Data],2,0)</f>
        <v>SOROCABA</v>
      </c>
      <c r="G113">
        <f>VLOOKUP(Tabela5[[#This Row],[CO.Fabrica]],[1]!Tabela2[#Data],5,0)</f>
        <v>-2328713588</v>
      </c>
      <c r="H113">
        <f>VLOOKUP(Tabela5[[#This Row],[CO.Fabrica]],[1]!Tabela2[#Data],6,0)</f>
        <v>-459849763</v>
      </c>
      <c r="I113">
        <f>VLOOKUP(Tabela5[[#This Row],[CO.Cliente]],[1]!Tabela3[#Data],3,0)</f>
        <v>-2349563</v>
      </c>
      <c r="J113" s="12">
        <f>VLOOKUP(Tabela5[[#This Row],[CO.Cliente]],[1]!Tabela3[#Data],4,0)</f>
        <v>-4751121</v>
      </c>
      <c r="K113" s="13">
        <v>181</v>
      </c>
    </row>
    <row r="114" spans="2:11" ht="15.75" thickBot="1" x14ac:dyDescent="0.3">
      <c r="B114" s="7">
        <v>112</v>
      </c>
      <c r="C114" s="8">
        <v>3423909</v>
      </c>
      <c r="D114" s="9" t="str">
        <f>VLOOKUP(Tabela5[[#This Row],[CO.Fabrica]],[1]!Tabela2[#Data],3,0)</f>
        <v>Itu</v>
      </c>
      <c r="E114" s="10">
        <v>2336</v>
      </c>
      <c r="F114" s="11" t="str">
        <f>VLOOKUP(Tabela5[[#This Row],[CO.Cliente]],[1]!Tabela3[#Data],2,0)</f>
        <v>SAO CARLOS</v>
      </c>
      <c r="G114">
        <f>VLOOKUP(Tabela5[[#This Row],[CO.Fabrica]],[1]!Tabela2[#Data],5,0)</f>
        <v>-2325178418</v>
      </c>
      <c r="H114">
        <f>VLOOKUP(Tabela5[[#This Row],[CO.Fabrica]],[1]!Tabela2[#Data],6,0)</f>
        <v>-473439079</v>
      </c>
      <c r="I114">
        <f>VLOOKUP(Tabela5[[#This Row],[CO.Cliente]],[1]!Tabela3[#Data],3,0)</f>
        <v>-220445</v>
      </c>
      <c r="J114" s="12">
        <f>VLOOKUP(Tabela5[[#This Row],[CO.Cliente]],[1]!Tabela3[#Data],4,0)</f>
        <v>-4788998</v>
      </c>
      <c r="K114" s="13">
        <v>169</v>
      </c>
    </row>
    <row r="115" spans="2:11" ht="15.75" thickBot="1" x14ac:dyDescent="0.3">
      <c r="B115" s="7">
        <v>113</v>
      </c>
      <c r="C115" s="8">
        <v>3424402</v>
      </c>
      <c r="D115" s="9" t="str">
        <f>VLOOKUP(Tabela5[[#This Row],[CO.Fabrica]],[1]!Tabela2[#Data],3,0)</f>
        <v>Jacareí</v>
      </c>
      <c r="E115" s="10">
        <v>2336</v>
      </c>
      <c r="F115" s="11" t="str">
        <f>VLOOKUP(Tabela5[[#This Row],[CO.Cliente]],[1]!Tabela3[#Data],2,0)</f>
        <v>SAO CARLOS</v>
      </c>
      <c r="G115">
        <f>VLOOKUP(Tabela5[[#This Row],[CO.Fabrica]],[1]!Tabela2[#Data],5,0)</f>
        <v>-2328713588</v>
      </c>
      <c r="H115">
        <f>VLOOKUP(Tabela5[[#This Row],[CO.Fabrica]],[1]!Tabela2[#Data],6,0)</f>
        <v>-459849763</v>
      </c>
      <c r="I115">
        <f>VLOOKUP(Tabela5[[#This Row],[CO.Cliente]],[1]!Tabela3[#Data],3,0)</f>
        <v>-220445</v>
      </c>
      <c r="J115" s="12">
        <f>VLOOKUP(Tabela5[[#This Row],[CO.Cliente]],[1]!Tabela3[#Data],4,0)</f>
        <v>-4788998</v>
      </c>
      <c r="K115" s="13">
        <v>283</v>
      </c>
    </row>
    <row r="116" spans="2:11" ht="15.75" thickBot="1" x14ac:dyDescent="0.3">
      <c r="B116" s="7">
        <v>114</v>
      </c>
      <c r="C116" s="8">
        <v>3403208</v>
      </c>
      <c r="D116" s="9" t="str">
        <f>VLOOKUP(Tabela5[[#This Row],[CO.Fabrica]],[1]!Tabela2[#Data],3,0)</f>
        <v>Araraquara</v>
      </c>
      <c r="E116" s="10">
        <v>2310</v>
      </c>
      <c r="F116" s="11" t="str">
        <f>VLOOKUP(Tabela5[[#This Row],[CO.Cliente]],[1]!Tabela3[#Data],2,0)</f>
        <v>SAO PAULO</v>
      </c>
      <c r="G116">
        <f>VLOOKUP(Tabela5[[#This Row],[CO.Fabrica]],[1]!Tabela2[#Data],5,0)</f>
        <v>-2182093539</v>
      </c>
      <c r="H116">
        <f>VLOOKUP(Tabela5[[#This Row],[CO.Fabrica]],[1]!Tabela2[#Data],6,0)</f>
        <v>-4817232722</v>
      </c>
      <c r="I116">
        <f>VLOOKUP(Tabela5[[#This Row],[CO.Cliente]],[1]!Tabela3[#Data],3,0)</f>
        <v>-2347084</v>
      </c>
      <c r="J116" s="12">
        <f>VLOOKUP(Tabela5[[#This Row],[CO.Cliente]],[1]!Tabela3[#Data],4,0)</f>
        <v>-4664965</v>
      </c>
      <c r="K116" s="13">
        <v>281</v>
      </c>
    </row>
    <row r="117" spans="2:11" ht="15.75" thickBot="1" x14ac:dyDescent="0.3">
      <c r="B117" s="7">
        <v>115</v>
      </c>
      <c r="C117" s="8">
        <v>3403208</v>
      </c>
      <c r="D117" s="9" t="str">
        <f>VLOOKUP(Tabela5[[#This Row],[CO.Fabrica]],[1]!Tabela2[#Data],3,0)</f>
        <v>Araraquara</v>
      </c>
      <c r="E117" s="10">
        <v>2309</v>
      </c>
      <c r="F117" s="11" t="str">
        <f>VLOOKUP(Tabela5[[#This Row],[CO.Cliente]],[1]!Tabela3[#Data],2,0)</f>
        <v>AMERICANA</v>
      </c>
      <c r="G117">
        <f>VLOOKUP(Tabela5[[#This Row],[CO.Fabrica]],[1]!Tabela2[#Data],5,0)</f>
        <v>-2182093539</v>
      </c>
      <c r="H117">
        <f>VLOOKUP(Tabela5[[#This Row],[CO.Fabrica]],[1]!Tabela2[#Data],6,0)</f>
        <v>-4817232722</v>
      </c>
      <c r="I117">
        <f>VLOOKUP(Tabela5[[#This Row],[CO.Cliente]],[1]!Tabela3[#Data],3,0)</f>
        <v>-2272237</v>
      </c>
      <c r="J117" s="12">
        <f>VLOOKUP(Tabela5[[#This Row],[CO.Cliente]],[1]!Tabela3[#Data],4,0)</f>
        <v>-473074</v>
      </c>
      <c r="K117" s="13">
        <v>150</v>
      </c>
    </row>
    <row r="118" spans="2:11" ht="15.75" thickBot="1" x14ac:dyDescent="0.3">
      <c r="B118" s="7">
        <v>116</v>
      </c>
      <c r="C118" s="8">
        <v>3423909</v>
      </c>
      <c r="D118" s="9" t="str">
        <f>VLOOKUP(Tabela5[[#This Row],[CO.Fabrica]],[1]!Tabela2[#Data],3,0)</f>
        <v>Itu</v>
      </c>
      <c r="E118" s="10">
        <v>2309</v>
      </c>
      <c r="F118" s="11" t="str">
        <f>VLOOKUP(Tabela5[[#This Row],[CO.Cliente]],[1]!Tabela3[#Data],2,0)</f>
        <v>AMERICANA</v>
      </c>
      <c r="G118">
        <f>VLOOKUP(Tabela5[[#This Row],[CO.Fabrica]],[1]!Tabela2[#Data],5,0)</f>
        <v>-2325178418</v>
      </c>
      <c r="H118">
        <f>VLOOKUP(Tabela5[[#This Row],[CO.Fabrica]],[1]!Tabela2[#Data],6,0)</f>
        <v>-473439079</v>
      </c>
      <c r="I118">
        <f>VLOOKUP(Tabela5[[#This Row],[CO.Cliente]],[1]!Tabela3[#Data],3,0)</f>
        <v>-2272237</v>
      </c>
      <c r="J118" s="12">
        <f>VLOOKUP(Tabela5[[#This Row],[CO.Cliente]],[1]!Tabela3[#Data],4,0)</f>
        <v>-473074</v>
      </c>
      <c r="K118" s="13">
        <v>85</v>
      </c>
    </row>
    <row r="119" spans="2:11" ht="15.75" thickBot="1" x14ac:dyDescent="0.3">
      <c r="B119" s="7">
        <v>117</v>
      </c>
      <c r="C119" s="8">
        <v>3424402</v>
      </c>
      <c r="D119" s="9" t="str">
        <f>VLOOKUP(Tabela5[[#This Row],[CO.Fabrica]],[1]!Tabela2[#Data],3,0)</f>
        <v>Jacareí</v>
      </c>
      <c r="E119" s="10">
        <v>2310</v>
      </c>
      <c r="F119" s="11" t="str">
        <f>VLOOKUP(Tabela5[[#This Row],[CO.Cliente]],[1]!Tabela3[#Data],2,0)</f>
        <v>SAO PAULO</v>
      </c>
      <c r="G119">
        <f>VLOOKUP(Tabela5[[#This Row],[CO.Fabrica]],[1]!Tabela2[#Data],5,0)</f>
        <v>-2328713588</v>
      </c>
      <c r="H119">
        <f>VLOOKUP(Tabela5[[#This Row],[CO.Fabrica]],[1]!Tabela2[#Data],6,0)</f>
        <v>-459849763</v>
      </c>
      <c r="I119">
        <f>VLOOKUP(Tabela5[[#This Row],[CO.Cliente]],[1]!Tabela3[#Data],3,0)</f>
        <v>-2347084</v>
      </c>
      <c r="J119" s="12">
        <f>VLOOKUP(Tabela5[[#This Row],[CO.Cliente]],[1]!Tabela3[#Data],4,0)</f>
        <v>-4664965</v>
      </c>
      <c r="K119" s="13">
        <v>86.7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2025-05-09T19:42:58Z</dcterms:created>
  <dcterms:modified xsi:type="dcterms:W3CDTF">2025-05-09T19:43:15Z</dcterms:modified>
</cp:coreProperties>
</file>