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g010\AppData\Local\Microsoft\Windows\Temporary Internet Files\Content.Outlook\BD0JJ4X2\"/>
    </mc:Choice>
  </mc:AlternateContent>
  <bookViews>
    <workbookView xWindow="0" yWindow="0" windowWidth="28800" windowHeight="12600" tabRatio="875"/>
  </bookViews>
  <sheets>
    <sheet name="Quotation Summary" sheetId="1" r:id="rId1"/>
    <sheet name="arvato Azure Service Quotat " sheetId="10" r:id="rId2"/>
    <sheet name="Setup Manday" sheetId="11" r:id="rId3"/>
    <sheet name="Private Cloud Solution Summary" sheetId="6" r:id="rId4"/>
    <sheet name="Setup&amp;Migration" sheetId="7" r:id="rId5"/>
    <sheet name="Resource Rental Service" sheetId="8" r:id="rId6"/>
    <sheet name="Ongoing Service" sheetId="9" r:id="rId7"/>
    <sheet name="MA Supporting Services Summary" sheetId="12" r:id="rId8"/>
    <sheet name="MA Supporting Service" sheetId="13" r:id="rId9"/>
    <sheet name="aCloud air Quotation" sheetId="14" r:id="rId10"/>
    <sheet name="Azure Resource Quotation" sheetId="15" r:id="rId11"/>
    <sheet name="Ucloud Resource Quotation" sheetId="16" r:id="rId12"/>
    <sheet name="DC线路报价" sheetId="17" r:id="rId13"/>
    <sheet name="上海本地专线报价" sheetId="18" r:id="rId14"/>
    <sheet name="机柜报价" sheetId="19" r:id="rId15"/>
    <sheet name="DataCenter Intro1." sheetId="20" r:id="rId16"/>
  </sheets>
  <externalReferences>
    <externalReference r:id="rId17"/>
    <externalReference r:id="rId18"/>
  </externalReferences>
  <definedNames>
    <definedName name="a" localSheetId="8">#REF!</definedName>
    <definedName name="a">#REF!</definedName>
    <definedName name="Change" localSheetId="8">#REF!</definedName>
    <definedName name="Change">#REF!</definedName>
    <definedName name="Euro" localSheetId="8">#REF!</definedName>
    <definedName name="Euro">#REF!</definedName>
    <definedName name="INF">#REF!</definedName>
    <definedName name="MmExcelLinker_5042D30B_B63A_45DF_8116_CD5423E8EF84" localSheetId="8">Cover [1]Page!$D$29:$D$29</definedName>
    <definedName name="MmExcelLinker_5042D30B_B63A_45DF_8116_CD5423E8EF84">Cover [1]Page!$D$29:$D$29</definedName>
    <definedName name="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C6" i="6"/>
  <c r="C5" i="6"/>
  <c r="I34" i="16" l="1"/>
  <c r="H33" i="16"/>
  <c r="H32" i="16"/>
  <c r="H34" i="16" s="1"/>
  <c r="I18" i="16"/>
  <c r="H17" i="16"/>
  <c r="H16" i="16"/>
  <c r="H18" i="16" s="1"/>
  <c r="I14" i="16"/>
  <c r="G14" i="16"/>
  <c r="I13" i="16"/>
  <c r="G13" i="16"/>
  <c r="I12" i="16"/>
  <c r="G12" i="16"/>
  <c r="I11" i="16"/>
  <c r="G11" i="16"/>
  <c r="I10" i="16"/>
  <c r="G10" i="16"/>
  <c r="I9" i="16"/>
  <c r="G9" i="16"/>
  <c r="I8" i="16"/>
  <c r="G8" i="16"/>
  <c r="I7" i="16"/>
  <c r="G7" i="16"/>
  <c r="I6" i="16"/>
  <c r="G6" i="16"/>
  <c r="I5" i="16"/>
  <c r="G5" i="16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F23" i="15" s="1"/>
  <c r="F24" i="15" s="1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F42" i="14" s="1"/>
  <c r="F43" i="14" s="1"/>
  <c r="G5" i="14"/>
  <c r="G4" i="14"/>
  <c r="G3" i="14"/>
  <c r="H79" i="13" l="1"/>
  <c r="H78" i="13"/>
  <c r="H77" i="13"/>
  <c r="H76" i="13"/>
  <c r="H75" i="13"/>
  <c r="H74" i="13"/>
  <c r="H73" i="13"/>
  <c r="H72" i="13"/>
  <c r="H71" i="13"/>
  <c r="H80" i="13" s="1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50" i="13" s="1"/>
  <c r="H34" i="13"/>
  <c r="H33" i="13"/>
  <c r="H32" i="13"/>
  <c r="H31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29" i="13" s="1"/>
  <c r="H15" i="13"/>
  <c r="H12" i="13"/>
  <c r="H9" i="13"/>
  <c r="C9" i="12"/>
  <c r="C8" i="12"/>
  <c r="C7" i="12"/>
  <c r="C6" i="12"/>
  <c r="C5" i="12"/>
  <c r="C10" i="12" s="1"/>
  <c r="C11" i="12" s="1"/>
  <c r="H82" i="13" l="1"/>
  <c r="G26" i="11" l="1"/>
  <c r="J26" i="11" s="1"/>
  <c r="J19" i="11"/>
  <c r="I19" i="11"/>
  <c r="H19" i="11"/>
  <c r="G19" i="11"/>
  <c r="F19" i="11"/>
  <c r="G25" i="11" s="1"/>
  <c r="J25" i="11" s="1"/>
  <c r="E19" i="11"/>
  <c r="G24" i="11" s="1"/>
  <c r="J24" i="11" s="1"/>
  <c r="D19" i="11"/>
  <c r="G23" i="11" s="1"/>
  <c r="J23" i="11" s="1"/>
  <c r="J27" i="11" s="1"/>
  <c r="H16" i="10"/>
  <c r="H15" i="10"/>
  <c r="H14" i="10"/>
  <c r="H13" i="10"/>
  <c r="H12" i="10"/>
  <c r="H11" i="10"/>
  <c r="H10" i="10"/>
  <c r="H9" i="10"/>
  <c r="H8" i="10"/>
  <c r="H6" i="10"/>
  <c r="H5" i="10"/>
  <c r="H3" i="10"/>
  <c r="G17" i="10" s="1"/>
  <c r="G18" i="10" s="1"/>
  <c r="H5" i="7" l="1"/>
  <c r="H9" i="7" l="1"/>
  <c r="K5" i="7" l="1"/>
  <c r="K39" i="7" l="1"/>
  <c r="H42" i="7"/>
  <c r="G8" i="9"/>
  <c r="H38" i="7"/>
  <c r="G18" i="9" l="1"/>
  <c r="G17" i="9"/>
  <c r="G16" i="9"/>
  <c r="G15" i="9"/>
  <c r="G14" i="9"/>
  <c r="G13" i="9"/>
  <c r="G12" i="9"/>
  <c r="G11" i="9"/>
  <c r="G10" i="9"/>
  <c r="G9" i="9"/>
  <c r="G7" i="9"/>
  <c r="G6" i="9"/>
  <c r="G5" i="9"/>
  <c r="G4" i="9"/>
  <c r="G14" i="8"/>
  <c r="I14" i="8" s="1"/>
  <c r="G13" i="8"/>
  <c r="I13" i="8" s="1"/>
  <c r="G12" i="8"/>
  <c r="I12" i="8" s="1"/>
  <c r="G11" i="8"/>
  <c r="I11" i="8" s="1"/>
  <c r="G10" i="8"/>
  <c r="I10" i="8" s="1"/>
  <c r="G9" i="8"/>
  <c r="I9" i="8" s="1"/>
  <c r="G8" i="8"/>
  <c r="I8" i="8" s="1"/>
  <c r="G7" i="8"/>
  <c r="I7" i="8" s="1"/>
  <c r="G6" i="8"/>
  <c r="I6" i="8" s="1"/>
  <c r="G5" i="8"/>
  <c r="I5" i="8" s="1"/>
  <c r="G4" i="8"/>
  <c r="I4" i="8" s="1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K41" i="7"/>
  <c r="J41" i="7"/>
  <c r="I41" i="7"/>
  <c r="H41" i="7"/>
  <c r="K40" i="7"/>
  <c r="J40" i="7"/>
  <c r="I40" i="7"/>
  <c r="H40" i="7"/>
  <c r="J39" i="7"/>
  <c r="I39" i="7"/>
  <c r="H39" i="7"/>
  <c r="K38" i="7"/>
  <c r="J38" i="7"/>
  <c r="I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K8" i="7"/>
  <c r="J8" i="7"/>
  <c r="I8" i="7"/>
  <c r="H8" i="7"/>
  <c r="K7" i="7"/>
  <c r="J7" i="7"/>
  <c r="I7" i="7"/>
  <c r="H7" i="7"/>
  <c r="K6" i="7"/>
  <c r="J6" i="7"/>
  <c r="I6" i="7"/>
  <c r="H6" i="7"/>
  <c r="J5" i="7"/>
  <c r="I5" i="7"/>
  <c r="H46" i="7" l="1"/>
  <c r="F19" i="9"/>
  <c r="F20" i="9" s="1"/>
  <c r="F21" i="9" s="1"/>
  <c r="H15" i="8"/>
  <c r="H16" i="8" s="1"/>
  <c r="H17" i="8" s="1"/>
  <c r="C8" i="6"/>
  <c r="C9" i="6"/>
</calcChain>
</file>

<file path=xl/sharedStrings.xml><?xml version="1.0" encoding="utf-8"?>
<sst xmlns="http://schemas.openxmlformats.org/spreadsheetml/2006/main" count="948" uniqueCount="758">
  <si>
    <t>http://www.arvato-systems.com.cn/</t>
    <phoneticPr fontId="9" type="noConversion"/>
  </si>
  <si>
    <t>arvato Azure Service Quotation</t>
    <phoneticPr fontId="6" type="noConversion"/>
  </si>
  <si>
    <t>Azure</t>
    <phoneticPr fontId="9" type="noConversion"/>
  </si>
  <si>
    <t>Private Cloud Solution</t>
    <phoneticPr fontId="9" type="noConversion"/>
  </si>
  <si>
    <t>MA Supporting Services</t>
    <phoneticPr fontId="9" type="noConversion"/>
  </si>
  <si>
    <t>Multi Air Resource</t>
    <phoneticPr fontId="9" type="noConversion"/>
  </si>
  <si>
    <t>MA Supporting Service</t>
    <phoneticPr fontId="6" type="noConversion"/>
  </si>
  <si>
    <t>Project *** Private Cloud Solution</t>
    <phoneticPr fontId="6" type="noConversion"/>
  </si>
  <si>
    <t>One Time Setup</t>
    <phoneticPr fontId="6" type="noConversion"/>
  </si>
  <si>
    <t xml:space="preserve"> 1 Year Total</t>
    <phoneticPr fontId="6" type="noConversion"/>
  </si>
  <si>
    <t>3 Years Total</t>
    <phoneticPr fontId="6" type="noConversion"/>
  </si>
  <si>
    <t>Project ***  Setup&amp;Migration Cost</t>
    <phoneticPr fontId="6" type="noConversion"/>
  </si>
  <si>
    <t>Stage</t>
  </si>
  <si>
    <t>Tasks</t>
    <phoneticPr fontId="16" type="noConversion"/>
  </si>
  <si>
    <t>Workload (Hours)</t>
    <phoneticPr fontId="16" type="noConversion"/>
  </si>
  <si>
    <t>Workload (RMB)</t>
    <phoneticPr fontId="16" type="noConversion"/>
  </si>
  <si>
    <t>Rate Card(RMB/Day)</t>
    <phoneticPr fontId="16" type="noConversion"/>
  </si>
  <si>
    <t>SE</t>
    <phoneticPr fontId="16" type="noConversion"/>
  </si>
  <si>
    <t>SA</t>
    <phoneticPr fontId="16" type="noConversion"/>
  </si>
  <si>
    <t>PM</t>
    <phoneticPr fontId="16" type="noConversion"/>
  </si>
  <si>
    <t>Consultant</t>
    <phoneticPr fontId="16" type="noConversion"/>
  </si>
  <si>
    <t>SE</t>
    <phoneticPr fontId="16" type="noConversion"/>
  </si>
  <si>
    <t>SA</t>
    <phoneticPr fontId="16" type="noConversion"/>
  </si>
  <si>
    <t>System Engineer</t>
    <phoneticPr fontId="16" type="noConversion"/>
  </si>
  <si>
    <t>Requirement</t>
  </si>
  <si>
    <t>Cloud Requirement Analysis</t>
    <phoneticPr fontId="16" type="noConversion"/>
  </si>
  <si>
    <t>Early Stage Proposal Designing for Cloud Integration Solution</t>
    <phoneticPr fontId="16" type="noConversion"/>
  </si>
  <si>
    <t>PM</t>
    <phoneticPr fontId="16" type="noConversion"/>
  </si>
  <si>
    <t>Project Manager</t>
    <phoneticPr fontId="16" type="noConversion"/>
  </si>
  <si>
    <t>Project Management</t>
    <phoneticPr fontId="16" type="noConversion"/>
  </si>
  <si>
    <t>Cloud Platform Designing</t>
    <phoneticPr fontId="16" type="noConversion"/>
  </si>
  <si>
    <t>Cloud Platform Setup</t>
    <phoneticPr fontId="16" type="noConversion"/>
  </si>
  <si>
    <t>Cloud Management Portal Setup</t>
    <phoneticPr fontId="16" type="noConversion"/>
  </si>
  <si>
    <t>System Environment Setup</t>
    <phoneticPr fontId="16" type="noConversion"/>
  </si>
  <si>
    <t>Cloud Storage Setup</t>
    <phoneticPr fontId="16" type="noConversion"/>
  </si>
  <si>
    <t>Default Monitoring Setup</t>
    <phoneticPr fontId="16" type="noConversion"/>
  </si>
  <si>
    <t>New Application Setup</t>
    <phoneticPr fontId="16" type="noConversion"/>
  </si>
  <si>
    <t>CBP Monitoring Setup</t>
    <phoneticPr fontId="16" type="noConversion"/>
  </si>
  <si>
    <t>Existing Application Migration</t>
    <phoneticPr fontId="16" type="noConversion"/>
  </si>
  <si>
    <t>SIT</t>
    <phoneticPr fontId="16" type="noConversion"/>
  </si>
  <si>
    <t>Join test execution</t>
    <phoneticPr fontId="16" type="noConversion"/>
  </si>
  <si>
    <t>R2O</t>
    <phoneticPr fontId="16" type="noConversion"/>
  </si>
  <si>
    <t>Cut Over</t>
    <phoneticPr fontId="16" type="noConversion"/>
  </si>
  <si>
    <t>Existing Application Cut Over</t>
    <phoneticPr fontId="16" type="noConversion"/>
  </si>
  <si>
    <t>UAT</t>
    <phoneticPr fontId="16" type="noConversion"/>
  </si>
  <si>
    <t>Subtotal</t>
    <phoneticPr fontId="16" type="noConversion"/>
  </si>
  <si>
    <t>Project ***  Resource Rental Service Quotation</t>
    <phoneticPr fontId="6" type="noConversion"/>
  </si>
  <si>
    <t>Category</t>
    <phoneticPr fontId="16" type="noConversion"/>
  </si>
  <si>
    <t>Item</t>
    <phoneticPr fontId="16" type="noConversion"/>
  </si>
  <si>
    <t>Purchasing Cost</t>
    <phoneticPr fontId="16" type="noConversion"/>
  </si>
  <si>
    <t>Finance Rental Cost %</t>
    <phoneticPr fontId="16" type="noConversion"/>
  </si>
  <si>
    <t>Contract Duration</t>
    <phoneticPr fontId="16" type="noConversion"/>
  </si>
  <si>
    <t>Monthly Rental</t>
    <phoneticPr fontId="16" type="noConversion"/>
  </si>
  <si>
    <t>Quentity</t>
    <phoneticPr fontId="16" type="noConversion"/>
  </si>
  <si>
    <t>Subtotal</t>
    <phoneticPr fontId="16" type="noConversion"/>
  </si>
  <si>
    <t>Hardware Resource Rental Service</t>
    <phoneticPr fontId="16" type="noConversion"/>
  </si>
  <si>
    <t>Firewall</t>
    <phoneticPr fontId="16" type="noConversion"/>
  </si>
  <si>
    <t>Linkage Loadbalance</t>
    <phoneticPr fontId="16" type="noConversion"/>
  </si>
  <si>
    <t>Software Resource Rental Service</t>
    <phoneticPr fontId="16" type="noConversion"/>
  </si>
  <si>
    <t>Microsoft Windows Server 2012 Standard</t>
    <phoneticPr fontId="16" type="noConversion"/>
  </si>
  <si>
    <t>Microsoft SQL Server 2008 r2</t>
    <phoneticPr fontId="16" type="noConversion"/>
  </si>
  <si>
    <t>Vmware vsphere 5.5 standard</t>
    <phoneticPr fontId="16" type="noConversion"/>
  </si>
  <si>
    <t>Vmware vCenter</t>
    <phoneticPr fontId="16" type="noConversion"/>
  </si>
  <si>
    <t>Monthly Total Cost</t>
    <phoneticPr fontId="16" type="noConversion"/>
  </si>
  <si>
    <t>Yearly Total Cost</t>
    <phoneticPr fontId="16" type="noConversion"/>
  </si>
  <si>
    <t xml:space="preserve"> 3 Years Total Cost</t>
    <phoneticPr fontId="16" type="noConversion"/>
  </si>
  <si>
    <t>Project ***  Operation Service Quotation</t>
    <phoneticPr fontId="6" type="noConversion"/>
  </si>
  <si>
    <t>Category</t>
    <phoneticPr fontId="16" type="noConversion"/>
  </si>
  <si>
    <t>Item</t>
    <phoneticPr fontId="16" type="noConversion"/>
  </si>
  <si>
    <t>Unit</t>
    <phoneticPr fontId="16" type="noConversion"/>
  </si>
  <si>
    <t>Unit Price(RMB)</t>
    <phoneticPr fontId="16" type="noConversion"/>
  </si>
  <si>
    <t>Hosting &amp; ISP Resource Services</t>
    <phoneticPr fontId="16" type="noConversion"/>
  </si>
  <si>
    <t>M/Month</t>
    <phoneticPr fontId="16" type="noConversion"/>
  </si>
  <si>
    <t>Unicom Line</t>
    <phoneticPr fontId="16" type="noConversion"/>
  </si>
  <si>
    <t>CDN Service(Package)</t>
    <phoneticPr fontId="16" type="noConversion"/>
  </si>
  <si>
    <t>35M/Month</t>
    <phoneticPr fontId="16" type="noConversion"/>
  </si>
  <si>
    <t>CDN Service(Additional)</t>
    <phoneticPr fontId="16" type="noConversion"/>
  </si>
  <si>
    <t>Rack Hosting Service</t>
    <phoneticPr fontId="16" type="noConversion"/>
  </si>
  <si>
    <t>Unit/Month</t>
    <phoneticPr fontId="16" type="noConversion"/>
  </si>
  <si>
    <t>Basic Operation Service</t>
    <phoneticPr fontId="16" type="noConversion"/>
  </si>
  <si>
    <t>Small Instance(Web+Middleware)</t>
    <phoneticPr fontId="16" type="noConversion"/>
  </si>
  <si>
    <t>Instance/Month</t>
    <phoneticPr fontId="16" type="noConversion"/>
  </si>
  <si>
    <t>Medium Instance(Web+Middleware)</t>
    <phoneticPr fontId="16" type="noConversion"/>
  </si>
  <si>
    <t>Instance/Month</t>
    <phoneticPr fontId="16" type="noConversion"/>
  </si>
  <si>
    <t>Advanced Operation Service</t>
    <phoneticPr fontId="16" type="noConversion"/>
  </si>
  <si>
    <t>Internal CBP Monitoring</t>
    <phoneticPr fontId="16" type="noConversion"/>
  </si>
  <si>
    <t>CBP/Month</t>
    <phoneticPr fontId="16" type="noConversion"/>
  </si>
  <si>
    <t>CBP/Month</t>
    <phoneticPr fontId="16" type="noConversion"/>
  </si>
  <si>
    <t>ACL Management</t>
    <phoneticPr fontId="16" type="noConversion"/>
  </si>
  <si>
    <t>Server/Month</t>
    <phoneticPr fontId="16" type="noConversion"/>
  </si>
  <si>
    <t>VPN</t>
    <phoneticPr fontId="16" type="noConversion"/>
  </si>
  <si>
    <t>Account/Month</t>
    <phoneticPr fontId="16" type="noConversion"/>
  </si>
  <si>
    <t>Audit System</t>
    <phoneticPr fontId="16" type="noConversion"/>
  </si>
  <si>
    <t>Account/Month</t>
    <phoneticPr fontId="16" type="noConversion"/>
  </si>
  <si>
    <t>Data Backup</t>
    <phoneticPr fontId="16" type="noConversion"/>
  </si>
  <si>
    <t>G/Month</t>
    <phoneticPr fontId="16" type="noConversion"/>
  </si>
  <si>
    <t>Image Backup(Actual Used HDD)</t>
    <phoneticPr fontId="16" type="noConversion"/>
  </si>
  <si>
    <t>G/Month</t>
    <phoneticPr fontId="16" type="noConversion"/>
  </si>
  <si>
    <t>Yearly Total Cost</t>
    <phoneticPr fontId="16" type="noConversion"/>
  </si>
  <si>
    <t xml:space="preserve"> 3 Years Total Cost</t>
    <phoneticPr fontId="16" type="noConversion"/>
  </si>
  <si>
    <t>Ongoing Service</t>
    <phoneticPr fontId="6" type="noConversion"/>
  </si>
  <si>
    <t>Private Cloud Solution Summary</t>
    <phoneticPr fontId="6" type="noConversion"/>
  </si>
  <si>
    <t>Setup&amp;Migration</t>
    <phoneticPr fontId="6" type="noConversion"/>
  </si>
  <si>
    <t>Resource Rental Service</t>
    <phoneticPr fontId="6" type="noConversion"/>
  </si>
  <si>
    <r>
      <rPr>
        <b/>
        <sz val="11"/>
        <color indexed="56"/>
        <rFont val="幼圆"/>
        <family val="3"/>
        <charset val="134"/>
      </rPr>
      <t>公司名称  ：</t>
    </r>
    <r>
      <rPr>
        <b/>
        <sz val="11"/>
        <color indexed="56"/>
        <rFont val="Lucida Sans Unicode"/>
        <family val="2"/>
      </rPr>
      <t xml:space="preserve">arvato Systems (Shanghai) Co., Ltd
</t>
    </r>
    <r>
      <rPr>
        <b/>
        <sz val="11"/>
        <color indexed="56"/>
        <rFont val="幼圆"/>
        <family val="3"/>
        <charset val="134"/>
      </rPr>
      <t>简    称  ：</t>
    </r>
    <r>
      <rPr>
        <b/>
        <sz val="11"/>
        <color indexed="56"/>
        <rFont val="Lucida Sans Unicode"/>
        <family val="2"/>
      </rPr>
      <t xml:space="preserve">arvato
ADDRESS   </t>
    </r>
    <r>
      <rPr>
        <b/>
        <sz val="11"/>
        <color indexed="56"/>
        <rFont val="幼圆"/>
        <family val="3"/>
        <charset val="134"/>
      </rPr>
      <t>：</t>
    </r>
    <r>
      <rPr>
        <b/>
        <sz val="11"/>
        <color indexed="56"/>
        <rFont val="Lucida Sans Unicode"/>
        <family val="2"/>
      </rPr>
      <t xml:space="preserve">5/F, Building NO.2, Juxin Information Technology Park, 188 Pingfu Road, Shanghai
PHONE      </t>
    </r>
    <r>
      <rPr>
        <b/>
        <sz val="11"/>
        <color indexed="56"/>
        <rFont val="幼圆"/>
        <family val="3"/>
        <charset val="134"/>
      </rPr>
      <t>：（</t>
    </r>
    <r>
      <rPr>
        <b/>
        <sz val="11"/>
        <color indexed="56"/>
        <rFont val="Lucida Sans Unicode"/>
        <family val="2"/>
      </rPr>
      <t>021</t>
    </r>
    <r>
      <rPr>
        <b/>
        <sz val="11"/>
        <color indexed="56"/>
        <rFont val="幼圆"/>
        <family val="3"/>
        <charset val="134"/>
      </rPr>
      <t>）</t>
    </r>
    <r>
      <rPr>
        <b/>
        <sz val="11"/>
        <color indexed="56"/>
        <rFont val="Lucida Sans Unicode"/>
        <family val="2"/>
      </rPr>
      <t xml:space="preserve">61961588
FAX           </t>
    </r>
    <r>
      <rPr>
        <b/>
        <sz val="11"/>
        <color indexed="56"/>
        <rFont val="幼圆"/>
        <family val="3"/>
        <charset val="134"/>
      </rPr>
      <t>：（</t>
    </r>
    <r>
      <rPr>
        <b/>
        <sz val="11"/>
        <color indexed="56"/>
        <rFont val="Lucida Sans Unicode"/>
        <family val="2"/>
      </rPr>
      <t>021</t>
    </r>
    <r>
      <rPr>
        <b/>
        <sz val="11"/>
        <color indexed="56"/>
        <rFont val="幼圆"/>
        <family val="3"/>
        <charset val="134"/>
      </rPr>
      <t>）</t>
    </r>
    <r>
      <rPr>
        <b/>
        <sz val="11"/>
        <color indexed="56"/>
        <rFont val="Lucida Sans Unicode"/>
        <family val="2"/>
      </rPr>
      <t xml:space="preserve">64531456
ZIP CODE  </t>
    </r>
    <r>
      <rPr>
        <b/>
        <sz val="11"/>
        <color indexed="56"/>
        <rFont val="幼圆"/>
        <family val="3"/>
        <charset val="134"/>
      </rPr>
      <t>：</t>
    </r>
    <r>
      <rPr>
        <b/>
        <sz val="11"/>
        <color indexed="56"/>
        <rFont val="Lucida Sans Unicode"/>
        <family val="2"/>
      </rPr>
      <t>200231</t>
    </r>
    <phoneticPr fontId="9" type="noConversion"/>
  </si>
  <si>
    <t>Ongoing Resource Rental Service/Month</t>
    <phoneticPr fontId="6" type="noConversion"/>
  </si>
  <si>
    <t>Ongoing Operation Service/Month</t>
    <phoneticPr fontId="6" type="noConversion"/>
  </si>
  <si>
    <t>Project Management</t>
    <phoneticPr fontId="16" type="noConversion"/>
  </si>
  <si>
    <t>Cloud Management Process Designing</t>
    <phoneticPr fontId="16" type="noConversion"/>
  </si>
  <si>
    <t>Cloud Management Portal Requirement Analysis</t>
    <phoneticPr fontId="16" type="noConversion"/>
  </si>
  <si>
    <t>Cloud Network Setup</t>
    <phoneticPr fontId="16" type="noConversion"/>
  </si>
  <si>
    <t>Project management</t>
    <phoneticPr fontId="16" type="noConversion"/>
  </si>
  <si>
    <t>Project management</t>
    <phoneticPr fontId="16" type="noConversion"/>
  </si>
  <si>
    <t>Data Migration</t>
    <phoneticPr fontId="16" type="noConversion"/>
  </si>
  <si>
    <t>Project management</t>
    <phoneticPr fontId="16" type="noConversion"/>
  </si>
  <si>
    <t>Project management</t>
    <phoneticPr fontId="16" type="noConversion"/>
  </si>
  <si>
    <t>Join test execution</t>
    <phoneticPr fontId="16" type="noConversion"/>
  </si>
  <si>
    <t>VPN</t>
    <phoneticPr fontId="16" type="noConversion"/>
  </si>
  <si>
    <t>Application Loadbalance</t>
    <phoneticPr fontId="16" type="noConversion"/>
  </si>
  <si>
    <t>Web Application Firewall</t>
    <phoneticPr fontId="16" type="noConversion"/>
  </si>
  <si>
    <t>HP DL380 2C4Core 2*8GB 300GB*2</t>
    <phoneticPr fontId="16" type="noConversion"/>
  </si>
  <si>
    <t>HP P6550 Storage 16*600G</t>
    <phoneticPr fontId="16" type="noConversion"/>
  </si>
  <si>
    <t>Cloud Management Process Setup</t>
    <phoneticPr fontId="16" type="noConversion"/>
  </si>
  <si>
    <t>Cloud Computing Resource Setup</t>
    <phoneticPr fontId="16" type="noConversion"/>
  </si>
  <si>
    <t>Application Installation</t>
    <phoneticPr fontId="16" type="noConversion"/>
  </si>
  <si>
    <t>Single Application Testing</t>
    <phoneticPr fontId="16" type="noConversion"/>
  </si>
  <si>
    <t>Application Installation</t>
    <phoneticPr fontId="16" type="noConversion"/>
  </si>
  <si>
    <t>Data Synchronization</t>
    <phoneticPr fontId="16" type="noConversion"/>
  </si>
  <si>
    <t>Single Application Testing</t>
    <phoneticPr fontId="16" type="noConversion"/>
  </si>
  <si>
    <t>Prepare SIT environment</t>
    <phoneticPr fontId="16" type="noConversion"/>
  </si>
  <si>
    <t>Cloud Operation Model Setup</t>
    <phoneticPr fontId="16" type="noConversion"/>
  </si>
  <si>
    <t>Cloud Operation Model Drill Run</t>
    <phoneticPr fontId="16" type="noConversion"/>
  </si>
  <si>
    <t>Prepare UAT environment</t>
    <phoneticPr fontId="16" type="noConversion"/>
  </si>
  <si>
    <t>Telecom Line</t>
    <phoneticPr fontId="16" type="noConversion"/>
  </si>
  <si>
    <t>Large Instance(Web+Middleware+DB)</t>
    <phoneticPr fontId="16" type="noConversion"/>
  </si>
  <si>
    <t>Type</t>
    <phoneticPr fontId="16" type="noConversion"/>
  </si>
  <si>
    <t>Category</t>
    <phoneticPr fontId="16" type="noConversion"/>
  </si>
  <si>
    <t>Item</t>
    <phoneticPr fontId="16" type="noConversion"/>
  </si>
  <si>
    <t>Unit Price(RMB)</t>
    <phoneticPr fontId="16" type="noConversion"/>
  </si>
  <si>
    <r>
      <rPr>
        <sz val="11"/>
        <rFont val="幼圆"/>
        <family val="3"/>
        <charset val="134"/>
      </rPr>
      <t>增值服务</t>
    </r>
    <phoneticPr fontId="16" type="noConversion"/>
  </si>
  <si>
    <r>
      <rPr>
        <sz val="11"/>
        <rFont val="幼圆"/>
        <family val="3"/>
        <charset val="134"/>
      </rPr>
      <t xml:space="preserve">基础运维服务
</t>
    </r>
    <r>
      <rPr>
        <sz val="11"/>
        <rFont val="Lucida Sans Unicode"/>
        <family val="2"/>
      </rPr>
      <t>Basic Operation Service</t>
    </r>
    <phoneticPr fontId="16" type="noConversion"/>
  </si>
  <si>
    <r>
      <rPr>
        <sz val="11"/>
        <rFont val="幼圆"/>
        <family val="3"/>
        <charset val="134"/>
      </rPr>
      <t>小型实例</t>
    </r>
    <r>
      <rPr>
        <sz val="11"/>
        <rFont val="Lucida Sans Unicode"/>
        <family val="2"/>
      </rPr>
      <t>(Web) (A0-A2)
Small Instance(Web+Middleware)</t>
    </r>
    <phoneticPr fontId="16" type="noConversion"/>
  </si>
  <si>
    <r>
      <rPr>
        <sz val="11"/>
        <rFont val="幼圆"/>
        <family val="3"/>
        <charset val="134"/>
      </rPr>
      <t>中型实例</t>
    </r>
    <r>
      <rPr>
        <sz val="11"/>
        <rFont val="Lucida Sans Unicode"/>
        <family val="2"/>
      </rPr>
      <t>(Web+Middleware)(A3-A4)
Medium Instance(Web+Middleware)</t>
    </r>
    <phoneticPr fontId="16" type="noConversion"/>
  </si>
  <si>
    <t>Instance/Month</t>
    <phoneticPr fontId="16" type="noConversion"/>
  </si>
  <si>
    <r>
      <rPr>
        <sz val="11"/>
        <rFont val="幼圆"/>
        <family val="3"/>
        <charset val="134"/>
      </rPr>
      <t>大型实例</t>
    </r>
    <r>
      <rPr>
        <sz val="11"/>
        <rFont val="Lucida Sans Unicode"/>
        <family val="2"/>
      </rPr>
      <t>(web+Middleware+DB)(A5-A7)
Large Instance(Web+Middleware+DB)</t>
    </r>
    <phoneticPr fontId="16" type="noConversion"/>
  </si>
  <si>
    <t>Instance/Month</t>
    <phoneticPr fontId="16" type="noConversion"/>
  </si>
  <si>
    <r>
      <rPr>
        <sz val="11"/>
        <rFont val="幼圆"/>
        <family val="3"/>
        <charset val="134"/>
      </rPr>
      <t xml:space="preserve">高级运维服务
</t>
    </r>
    <r>
      <rPr>
        <sz val="11"/>
        <rFont val="Lucida Sans Unicode"/>
        <family val="2"/>
      </rPr>
      <t>Advanced Operation Service</t>
    </r>
    <phoneticPr fontId="16" type="noConversion"/>
  </si>
  <si>
    <r>
      <rPr>
        <sz val="11"/>
        <rFont val="幼圆"/>
        <family val="3"/>
        <charset val="134"/>
      </rPr>
      <t>内网</t>
    </r>
    <r>
      <rPr>
        <sz val="11"/>
        <rFont val="Lucida Sans Unicode"/>
        <family val="2"/>
      </rPr>
      <t>CBP</t>
    </r>
    <r>
      <rPr>
        <sz val="11"/>
        <rFont val="幼圆"/>
        <family val="3"/>
        <charset val="134"/>
      </rPr>
      <t xml:space="preserve">监控
</t>
    </r>
    <r>
      <rPr>
        <sz val="11"/>
        <rFont val="Lucida Sans Unicode"/>
        <family val="2"/>
      </rPr>
      <t>Internal CBP Monitoring</t>
    </r>
    <phoneticPr fontId="16" type="noConversion"/>
  </si>
  <si>
    <t>CBP/Month</t>
    <phoneticPr fontId="16" type="noConversion"/>
  </si>
  <si>
    <r>
      <rPr>
        <sz val="11"/>
        <rFont val="幼圆"/>
        <family val="3"/>
        <charset val="134"/>
      </rPr>
      <t>外网</t>
    </r>
    <r>
      <rPr>
        <sz val="11"/>
        <rFont val="Lucida Sans Unicode"/>
        <family val="2"/>
      </rPr>
      <t>CBP</t>
    </r>
    <r>
      <rPr>
        <sz val="11"/>
        <rFont val="幼圆"/>
        <family val="3"/>
        <charset val="134"/>
      </rPr>
      <t xml:space="preserve">监控
</t>
    </r>
    <r>
      <rPr>
        <sz val="11"/>
        <rFont val="Lucida Sans Unicode"/>
        <family val="2"/>
      </rPr>
      <t>Internal CBP Monitoring</t>
    </r>
    <phoneticPr fontId="16" type="noConversion"/>
  </si>
  <si>
    <t>CBP/Month</t>
    <phoneticPr fontId="16" type="noConversion"/>
  </si>
  <si>
    <r>
      <t xml:space="preserve">ACL </t>
    </r>
    <r>
      <rPr>
        <sz val="11"/>
        <rFont val="幼圆"/>
        <family val="3"/>
        <charset val="134"/>
      </rPr>
      <t xml:space="preserve">管理
</t>
    </r>
    <r>
      <rPr>
        <sz val="11"/>
        <rFont val="Lucida Sans Unicode"/>
        <family val="2"/>
      </rPr>
      <t>ACL Management</t>
    </r>
    <phoneticPr fontId="16" type="noConversion"/>
  </si>
  <si>
    <t>Server/Month</t>
    <phoneticPr fontId="16" type="noConversion"/>
  </si>
  <si>
    <t>VPN
VPN</t>
    <phoneticPr fontId="16" type="noConversion"/>
  </si>
  <si>
    <t>Account/Month</t>
    <phoneticPr fontId="16" type="noConversion"/>
  </si>
  <si>
    <r>
      <rPr>
        <sz val="11"/>
        <rFont val="幼圆"/>
        <family val="3"/>
        <charset val="134"/>
      </rPr>
      <t xml:space="preserve">审计系统
</t>
    </r>
    <r>
      <rPr>
        <sz val="11"/>
        <rFont val="Lucida Sans Unicode"/>
        <family val="2"/>
      </rPr>
      <t>Audit System</t>
    </r>
    <phoneticPr fontId="16" type="noConversion"/>
  </si>
  <si>
    <t>Account/Month</t>
    <phoneticPr fontId="16" type="noConversion"/>
  </si>
  <si>
    <r>
      <rPr>
        <sz val="11"/>
        <rFont val="幼圆"/>
        <family val="3"/>
        <charset val="134"/>
      </rPr>
      <t xml:space="preserve">数据备份
</t>
    </r>
    <r>
      <rPr>
        <sz val="11"/>
        <rFont val="Lucida Sans Unicode"/>
        <family val="2"/>
      </rPr>
      <t>Data Backup</t>
    </r>
    <phoneticPr fontId="16" type="noConversion"/>
  </si>
  <si>
    <t>G/Month</t>
    <phoneticPr fontId="16" type="noConversion"/>
  </si>
  <si>
    <r>
      <rPr>
        <sz val="11"/>
        <rFont val="幼圆"/>
        <family val="3"/>
        <charset val="134"/>
      </rPr>
      <t>镜像备份</t>
    </r>
    <r>
      <rPr>
        <sz val="11"/>
        <rFont val="Lucida Sans Unicode"/>
        <family val="2"/>
      </rPr>
      <t>(</t>
    </r>
    <r>
      <rPr>
        <sz val="11"/>
        <rFont val="幼圆"/>
        <family val="3"/>
        <charset val="134"/>
      </rPr>
      <t xml:space="preserve">根据实际使用空间）
</t>
    </r>
    <r>
      <rPr>
        <sz val="11"/>
        <rFont val="Lucida Sans Unicode"/>
        <family val="2"/>
      </rPr>
      <t>Image Backup(Actual Used HDD)</t>
    </r>
    <phoneticPr fontId="16" type="noConversion"/>
  </si>
  <si>
    <t>G/Month</t>
    <phoneticPr fontId="16" type="noConversion"/>
  </si>
  <si>
    <r>
      <rPr>
        <sz val="11"/>
        <rFont val="幼圆"/>
        <family val="3"/>
        <charset val="134"/>
      </rPr>
      <t xml:space="preserve">端对端服务
</t>
    </r>
    <r>
      <rPr>
        <sz val="11"/>
        <rFont val="Lucida Sans Unicode"/>
        <family val="2"/>
      </rPr>
      <t>End to end Service</t>
    </r>
    <phoneticPr fontId="16" type="noConversion"/>
  </si>
  <si>
    <r>
      <rPr>
        <sz val="11"/>
        <rFont val="幼圆"/>
        <family val="3"/>
        <charset val="134"/>
      </rPr>
      <t xml:space="preserve">项目经理
</t>
    </r>
    <r>
      <rPr>
        <sz val="11"/>
        <rFont val="Lucida Sans Unicode"/>
        <family val="2"/>
      </rPr>
      <t>Project Management</t>
    </r>
    <phoneticPr fontId="16" type="noConversion"/>
  </si>
  <si>
    <t>Manday</t>
    <phoneticPr fontId="16" type="noConversion"/>
  </si>
  <si>
    <r>
      <rPr>
        <sz val="11"/>
        <rFont val="幼圆"/>
        <family val="3"/>
        <charset val="134"/>
      </rPr>
      <t xml:space="preserve">业务战略顾问
</t>
    </r>
    <r>
      <rPr>
        <sz val="11"/>
        <rFont val="Lucida Sans Unicode"/>
        <family val="2"/>
      </rPr>
      <t>Business Consultant</t>
    </r>
    <phoneticPr fontId="16" type="noConversion"/>
  </si>
  <si>
    <t>Manday</t>
    <phoneticPr fontId="16" type="noConversion"/>
  </si>
  <si>
    <r>
      <rPr>
        <sz val="11"/>
        <rFont val="幼圆"/>
        <family val="3"/>
        <charset val="134"/>
      </rPr>
      <t xml:space="preserve">安全顾问
</t>
    </r>
    <r>
      <rPr>
        <sz val="11"/>
        <rFont val="Lucida Sans Unicode"/>
        <family val="2"/>
      </rPr>
      <t>Security Consultant</t>
    </r>
    <phoneticPr fontId="16" type="noConversion"/>
  </si>
  <si>
    <r>
      <rPr>
        <sz val="11"/>
        <rFont val="幼圆"/>
        <family val="3"/>
        <charset val="134"/>
      </rPr>
      <t xml:space="preserve">业务报表服务
</t>
    </r>
    <r>
      <rPr>
        <sz val="11"/>
        <rFont val="Lucida Sans Unicode"/>
        <family val="2"/>
      </rPr>
      <t>Advanced Reporting Service</t>
    </r>
    <phoneticPr fontId="16" type="noConversion"/>
  </si>
  <si>
    <t>Manday</t>
    <phoneticPr fontId="16" type="noConversion"/>
  </si>
  <si>
    <t>Monthly Total Cost</t>
    <phoneticPr fontId="16" type="noConversion"/>
  </si>
  <si>
    <t>Yearly Total Cost</t>
    <phoneticPr fontId="16" type="noConversion"/>
  </si>
  <si>
    <r>
      <rPr>
        <b/>
        <sz val="11"/>
        <color theme="1"/>
        <rFont val="幼圆"/>
        <family val="3"/>
        <charset val="134"/>
      </rPr>
      <t>请在</t>
    </r>
    <r>
      <rPr>
        <b/>
        <sz val="11"/>
        <color theme="1"/>
        <rFont val="Lucida Sans Unicode"/>
        <family val="2"/>
      </rPr>
      <t>G</t>
    </r>
    <r>
      <rPr>
        <b/>
        <sz val="11"/>
        <color theme="1"/>
        <rFont val="幼圆"/>
        <family val="3"/>
        <charset val="134"/>
      </rPr>
      <t>列填入所需资源的数量</t>
    </r>
    <phoneticPr fontId="6" type="noConversion"/>
  </si>
  <si>
    <t>1.Man-day Forecast</t>
    <phoneticPr fontId="9" type="noConversion"/>
  </si>
  <si>
    <t>Function Module</t>
    <phoneticPr fontId="9" type="noConversion"/>
  </si>
  <si>
    <t>Man-days</t>
    <phoneticPr fontId="9" type="noConversion"/>
  </si>
  <si>
    <t>PM</t>
    <phoneticPr fontId="9" type="noConversion"/>
  </si>
  <si>
    <t>Architect</t>
    <phoneticPr fontId="9" type="noConversion"/>
  </si>
  <si>
    <t>Engineer</t>
    <phoneticPr fontId="9" type="noConversion"/>
  </si>
  <si>
    <t>Senior Engineer</t>
    <phoneticPr fontId="9" type="noConversion"/>
  </si>
  <si>
    <t>Consultant</t>
    <phoneticPr fontId="9" type="noConversion"/>
  </si>
  <si>
    <t>Business Analysis</t>
    <phoneticPr fontId="9" type="noConversion"/>
  </si>
  <si>
    <t>Project Coordination</t>
    <phoneticPr fontId="9" type="noConversion"/>
  </si>
  <si>
    <t>Consultant &amp; Design</t>
    <phoneticPr fontId="9" type="noConversion"/>
  </si>
  <si>
    <t>Infrastructure requirement analysis</t>
    <phoneticPr fontId="9" type="noConversion"/>
  </si>
  <si>
    <t>High level Design</t>
    <phoneticPr fontId="9" type="noConversion"/>
  </si>
  <si>
    <t>Detail Design</t>
    <phoneticPr fontId="9" type="noConversion"/>
  </si>
  <si>
    <t>Project Plan</t>
    <phoneticPr fontId="9" type="noConversion"/>
  </si>
  <si>
    <t>Documentation &amp; Workshop</t>
    <phoneticPr fontId="9" type="noConversion"/>
  </si>
  <si>
    <t>POC testing</t>
    <phoneticPr fontId="9" type="noConversion"/>
  </si>
  <si>
    <t>POC Environment</t>
    <phoneticPr fontId="16" type="noConversion"/>
  </si>
  <si>
    <t>POC Testing</t>
    <phoneticPr fontId="16" type="noConversion"/>
  </si>
  <si>
    <t>Security Testing</t>
    <phoneticPr fontId="9" type="noConversion"/>
  </si>
  <si>
    <t>CDN&amp;Internet Testing</t>
    <phoneticPr fontId="9" type="noConversion"/>
  </si>
  <si>
    <t>Deployment Environment</t>
    <phoneticPr fontId="9" type="noConversion"/>
  </si>
  <si>
    <t>Production Environment deployment</t>
    <phoneticPr fontId="9" type="noConversion"/>
  </si>
  <si>
    <t>Support Environment deployment</t>
    <phoneticPr fontId="9" type="noConversion"/>
  </si>
  <si>
    <t>UAT Testing</t>
    <phoneticPr fontId="9" type="noConversion"/>
  </si>
  <si>
    <t>Cut over Documentation&amp;support</t>
    <phoneticPr fontId="9" type="noConversion"/>
  </si>
  <si>
    <t>Total Man-days:</t>
    <phoneticPr fontId="9" type="noConversion"/>
  </si>
  <si>
    <t>2.Quotation</t>
    <phoneticPr fontId="9" type="noConversion"/>
  </si>
  <si>
    <t>Resource</t>
    <phoneticPr fontId="9" type="noConversion"/>
  </si>
  <si>
    <t>Man-days</t>
    <phoneticPr fontId="9" type="noConversion"/>
  </si>
  <si>
    <t>Subtotal</t>
    <phoneticPr fontId="9" type="noConversion"/>
  </si>
  <si>
    <t>Engineer</t>
    <phoneticPr fontId="9" type="noConversion"/>
  </si>
  <si>
    <t>Total</t>
    <phoneticPr fontId="9" type="noConversion"/>
  </si>
  <si>
    <t>3.Unit Price</t>
    <phoneticPr fontId="9" type="noConversion"/>
  </si>
  <si>
    <t>PM</t>
    <phoneticPr fontId="9" type="noConversion"/>
  </si>
  <si>
    <t>/manday</t>
    <phoneticPr fontId="9" type="noConversion"/>
  </si>
  <si>
    <t>Architect</t>
    <phoneticPr fontId="9" type="noConversion"/>
  </si>
  <si>
    <t>/manday</t>
    <phoneticPr fontId="9" type="noConversion"/>
  </si>
  <si>
    <t>Engineer</t>
    <phoneticPr fontId="9" type="noConversion"/>
  </si>
  <si>
    <t>/manday</t>
    <phoneticPr fontId="9" type="noConversion"/>
  </si>
  <si>
    <t>Consultant</t>
    <phoneticPr fontId="9" type="noConversion"/>
  </si>
  <si>
    <t>/manday</t>
    <phoneticPr fontId="9" type="noConversion"/>
  </si>
  <si>
    <t>Project *** MA Supporting Services</t>
    <phoneticPr fontId="6" type="noConversion"/>
  </si>
  <si>
    <t xml:space="preserve">Part One - CDN &amp; Hosting &amp; Internet line Service Quotatin </t>
    <phoneticPr fontId="6" type="noConversion"/>
  </si>
  <si>
    <t>Part Two - Virtualization Platform Maintenance Quotation</t>
    <phoneticPr fontId="6" type="noConversion"/>
  </si>
  <si>
    <t>Part Three - Production Supporting Service Quotation</t>
    <phoneticPr fontId="6" type="noConversion"/>
  </si>
  <si>
    <t xml:space="preserve">Part Four - Development &amp; Staging &amp; DR Supporting Service Quotatin </t>
    <phoneticPr fontId="6" type="noConversion"/>
  </si>
  <si>
    <t xml:space="preserve">Part Five - Network &amp; Storage Device Maintenance Service Quotatin </t>
    <phoneticPr fontId="6" type="noConversion"/>
  </si>
  <si>
    <t>Mothly -  Total</t>
    <phoneticPr fontId="6" type="noConversion"/>
  </si>
  <si>
    <t>Year -  Total</t>
    <phoneticPr fontId="6" type="noConversion"/>
  </si>
  <si>
    <t>Service Category</t>
  </si>
  <si>
    <t>Service Detail Description</t>
  </si>
  <si>
    <t>Unit Price (CNY)</t>
  </si>
  <si>
    <t>QTY</t>
  </si>
  <si>
    <t>Monthly-Total(CNY)</t>
  </si>
  <si>
    <t>CDN</t>
    <phoneticPr fontId="16" type="noConversion"/>
  </si>
  <si>
    <t>Content Delivery Network:
CDNs serve a large fraction of the Internet content today, including web objects (text, graphics and scripts), downloadable objects (media files, software, documents), applications (e-commerce, portals), 
live streaming media, on-demand streaming media, and social networks.</t>
    <phoneticPr fontId="16" type="noConversion"/>
  </si>
  <si>
    <t>Sub Total:</t>
    <phoneticPr fontId="35" type="noConversion"/>
  </si>
  <si>
    <t>Hosting</t>
    <phoneticPr fontId="16" type="noConversion"/>
  </si>
  <si>
    <t xml:space="preserve">Server Hosting in arvato Datacenter:
Standard server room decoration, Data Center facilities (including 15 minutes UPS with Supporting Engineers, 24H air-condition, additional Physical access Control, Server Rack, etc)  </t>
    <phoneticPr fontId="16" type="noConversion"/>
  </si>
  <si>
    <t>Sub Total:</t>
    <phoneticPr fontId="35" type="noConversion"/>
  </si>
  <si>
    <t>Internet Line</t>
    <phoneticPr fontId="16" type="noConversion"/>
  </si>
  <si>
    <t>ISP Line  for Access to Datacenter:
ISP Line Monthly Rental Cost (include IP address)</t>
    <phoneticPr fontId="16" type="noConversion"/>
  </si>
  <si>
    <t>Virtualization Platform Maintenance</t>
    <phoneticPr fontId="36" type="noConversion"/>
  </si>
  <si>
    <t>Virtualization Platform Maintenance(product environment):
The status monitor of vSphere / vSphere log check/vSphere performance check/vSphere performance turning/vSphere trouble shooting/ security harden/security protection/vSphere management</t>
  </si>
  <si>
    <t>Virtualization Platform Maintenance(product environment):
The status monitor of SCVMM / SCVMM log check/SCVMM performance check/SCVMM performance turning/SCVMM trouble shooting/ security harden/security protection/SCVMM management</t>
    <phoneticPr fontId="16" type="noConversion"/>
  </si>
  <si>
    <t>Virtualization Platform Maintenance(product environment):
The status monitor of XenServer / XenServer log check/XenServer performance check/XenServer performance turning/XenServer trouble shooting/ security harden/security protection/XenServer management</t>
    <phoneticPr fontId="16" type="noConversion"/>
  </si>
  <si>
    <t>Virtualization Platform Maintenance(Development environment):
The status monitor of vSphere / vSphere log check/vSphere performance check/vSphere performance turning/vSphere trouble shooting/ security harden/security protection/vSphere management</t>
    <phoneticPr fontId="16" type="noConversion"/>
  </si>
  <si>
    <t>Virtualization Platform Maintenance(Development environment):
The status monitor of SCVMM / SCVMM log check/SCVMM performance check/SCVMM performance turning/SCVMM trouble shooting/ security harden/security protection/SCVMM management</t>
    <phoneticPr fontId="16" type="noConversion"/>
  </si>
  <si>
    <t>Virtualization Platform Maintenance(Development environment):
The status monitor of XenServer / XenServer log check/XenServer performance check/XenServer performance turning/XenServer trouble shooting/ security harden/security protection/XenServer management</t>
    <phoneticPr fontId="16" type="noConversion"/>
  </si>
  <si>
    <t>Virtualization Platform Maintenance(test environment):
The status monitor of vSphere / vSphere log check/vSphere performance check/vSphere performance turning/vSphere trouble shooting/ security harden/security protection/vSphere management</t>
    <phoneticPr fontId="16" type="noConversion"/>
  </si>
  <si>
    <t>Virtualization Platform Maintenance(test environment):
The status monitor of SCVMM / SCVMM log check/SCVMM performance check/SCVMM performance turning/SCVMM trouble shooting/ security harden/security protection/SCVMM management</t>
    <phoneticPr fontId="16" type="noConversion"/>
  </si>
  <si>
    <t>Virtualization Platform Maintenance(test environment):
The status monitor of XenServer / XenServer log check/XenServer performance check/XenServer performance turning/XenServer trouble shooting/ security harden/security protection/XenServer management</t>
    <phoneticPr fontId="16" type="noConversion"/>
  </si>
  <si>
    <t>Virtual Machine Maintenance(product environment) : 
1. Virtual resource Checking
2. Virtual machine Status Monitoring
3. Virtual Resource Management
4. Virtual machine Troubleshooting
5. Virtual Machine Performance Turning</t>
    <phoneticPr fontId="16" type="noConversion"/>
  </si>
  <si>
    <t>Virtual Machine Maintenance(Development environment) : 
1. Virtual resource Checking
2. Virtual machine Status Monitoring
3. Virtual Resource Management
4. Virtual machine Troubleshooting
5. Virtual Machine Performance Turning</t>
    <phoneticPr fontId="16" type="noConversion"/>
  </si>
  <si>
    <t>Virtual Machine Maintenance(Test environment) : 
1. Virtual resource Checking
2. Virtual machine Status Monitoring
3. Virtual Resource Management
4. Virtual machine Troubleshooting
5. Virtual Machine Performance Turning</t>
    <phoneticPr fontId="16" type="noConversion"/>
  </si>
  <si>
    <t>Sub Total:</t>
  </si>
  <si>
    <t xml:space="preserve">Production Supporting Service </t>
    <phoneticPr fontId="36" type="noConversion"/>
  </si>
  <si>
    <t>Windows Maintenance:
1. System Log Checking
2. System Status Monitoring
3. System Account Management
4. System Troubleshooting
5. System Performance Management
6. System Patches Management</t>
    <phoneticPr fontId="16" type="noConversion"/>
  </si>
  <si>
    <t>Linux Maintenance: 
1. System Log Checking
2. System Status Monitoring
3. System Account Management
4. System Troubleshooting
5. System Performance Management
6. System Patches Management</t>
    <phoneticPr fontId="16" type="noConversion"/>
  </si>
  <si>
    <t>Windows Cluster Maintenance
1. Cluster Status Monitoring
2. Cluster Resource Monitoring
3. Cluster Storage Configration Management
4. Cluster Network Configration Management
5. Cluster Computer Configration Management
6. Cluster System Troubleshooting</t>
    <phoneticPr fontId="16" type="noConversion"/>
  </si>
  <si>
    <t>Redhat Cluster Maintenance
1. Cluster Status Monitoring
2. Cluster Resource Monitoring
3. Cluster Storage Configration Management
4. Cluster Network Configration Management
5. Cluster Computer Configration Management
6. Cluster System Troubleshooting</t>
    <phoneticPr fontId="16" type="noConversion"/>
  </si>
  <si>
    <t>Web Server Maintenance(IIS,Apache)
1. Web Log Checking
2. Web Ports Monitor  
3. Web Services Monitor 
4. Web Security protection
5. Web performance tuning 
6. Web Troubleshooting</t>
    <phoneticPr fontId="16" type="noConversion"/>
  </si>
  <si>
    <t>App Server Maintenance/Mdidleware
1. App Log Checking
2. App Ports Monitor  
3. App Services Monitor 
4. App Security protection
5. App performance tuning 
6. App Troubleshooting</t>
    <phoneticPr fontId="16" type="noConversion"/>
  </si>
  <si>
    <t>DB Maintenance(SQLserver,MySQL)
1. Database Log Checking
2. Database Port Monitor  
3. Database Services Monitor  
4. Database Resource Monitor  
5. Database security protection  
6. Database Troubleshooting</t>
    <phoneticPr fontId="16" type="noConversion"/>
  </si>
  <si>
    <t>DB Maintenance(Oracle, DB2)
1. Database Log Checking
2. Database Port Monitor  
3. Database Services Monitor  
4. Database Resource Monitor  
5. Database security protection  
6. Database Troubleshooting</t>
    <phoneticPr fontId="16" type="noConversion"/>
  </si>
  <si>
    <t>DB Cluster Maintenance:
(SQLServer Logshipping/Mirroring, 
MySQL Master/Slave,Oracle Dataguard )
1. DB Instance Status Checking
2. DB Database Status Checking
3. DB Database Replication Status Checking
4. DB Database Replication Failover Testing
5. DB Database Replication Troubleshooting</t>
    <phoneticPr fontId="16" type="noConversion"/>
  </si>
  <si>
    <t>DB Cluster Maintenance:
(SQLServer Failover and always on, 
MySQL Master/Master, DB2 HADR,Oracle RAC)
1. DB Instance Status Checking
2. DB Database Status Checking
3. DB Database Replication Status Checking
4. DB Database Replication Failover Testing
5. DB Database Replication Troubleshooting</t>
    <phoneticPr fontId="16" type="noConversion"/>
  </si>
  <si>
    <t>Microsoft Active Dirctory Maintenance:
1. Production Account Management
2. AD System Status Monitoring
3. AD Services Monitoring
4. Domain GPO Management
5. System Troubleshooting
6. System Performance Management</t>
    <phoneticPr fontId="16" type="noConversion"/>
  </si>
  <si>
    <t>Microsoft IPAM Maintenance(DNS/DHCP)
1. DHS/DHCP  Checking
2. DHS/DHCP Status Monitoring
3. DHS/DHCP Service Monitoring
4. DNS/DHCP Record Management
5. DHCP option configuration Management</t>
    <phoneticPr fontId="16" type="noConversion"/>
  </si>
  <si>
    <t>IBM Tivoli Dirctory Maintenance:
1. Production Account Management
2. LDAP System Status Monitoring
3. LDAP Service Status Monitoring
4. IBM DB2 Status Monitoring
5. System Troubleshooting
6. System Performance Management</t>
    <phoneticPr fontId="16" type="noConversion"/>
  </si>
  <si>
    <t>Microsoft Exchange Maintenance: 
1. Exchange Log Checking
2. Exchange Status Monitoring
3. Exchange Account Management
4. Exchange Troubleshooting
5. Exchange Performance Management
6. Exchange Patches Management</t>
    <phoneticPr fontId="16" type="noConversion"/>
  </si>
  <si>
    <t>IBM Domino Maintenance: 
1. Domino Log Checking
2. Domino Status Monitoring
3. Domino Account Management
4. Domino Troubleshooting
5. Domino Performance Management
6. Domino Patches Management</t>
    <phoneticPr fontId="16" type="noConversion"/>
  </si>
  <si>
    <t>Audit System Maintenance: 
1. System Log Checking
2. System Status Monitoring
3. System Account Management
4. System Troubleshooting
5. System Performance Management</t>
    <phoneticPr fontId="16" type="noConversion"/>
  </si>
  <si>
    <t>Backup Maintenance: 
Monitor  backup server status/backup log check/troubleshooting</t>
    <phoneticPr fontId="16" type="noConversion"/>
  </si>
  <si>
    <t>Monitoring Service
Network connection monitoring/server performance monitoring</t>
    <phoneticPr fontId="16" type="noConversion"/>
  </si>
  <si>
    <r>
      <t>Monthly Report : 
1. server information report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2. SLA report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3. Summary report for regular operation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4. Detail tickets report for regular operation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5. Time cost report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6. Performance detail report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7. Incident / Accident summary report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8. Incident / Accident detail report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9. Middleware analysis report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 xml:space="preserve">10. Database analysis report 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11. Network status report</t>
    </r>
    <r>
      <rPr>
        <sz val="10"/>
        <rFont val="宋体"/>
        <family val="3"/>
        <charset val="134"/>
      </rPr>
      <t xml:space="preserve">
</t>
    </r>
    <r>
      <rPr>
        <sz val="10"/>
        <rFont val="Lucida Sans Unicode"/>
        <family val="2"/>
      </rPr>
      <t>12. Summary report of the whole system analysis</t>
    </r>
  </si>
  <si>
    <t xml:space="preserve">Development &amp; Staging &amp; DR Supporting Service </t>
    <phoneticPr fontId="36" type="noConversion"/>
  </si>
  <si>
    <t>Windows Maintenance:
1. System Log Checking
2. System Status Monitoring
3. System Account Management
4. System Troubleshooting
5. System Performance Management
6. Patches Management</t>
    <phoneticPr fontId="16" type="noConversion"/>
  </si>
  <si>
    <t>Linux Maintenance: 
1. System Log Checking
2. System Status Monitoring
3. System Account Management
4. System Troubleshooting
5. System Performance Management
6. Patches Management</t>
    <phoneticPr fontId="16" type="noConversion"/>
  </si>
  <si>
    <t>Windows Cluster Maintenance
1. Cluster Status Monitoring
2. Cluster Resource Monitoring
3. Cluster Storage Configration Management
4. Cluster Network Configration Management
5. Cluster Computer Configration Management
6. Cluster System Troubleshooting</t>
    <phoneticPr fontId="16" type="noConversion"/>
  </si>
  <si>
    <t>Web Server Maintenance(IIS,Apache)
1. Web Log Checking
2. Web Ports Monitor  
3. Web Services Monitor 
4. Web Security protection
5. Web performance tuning 
6. Web Troubleshooting</t>
    <phoneticPr fontId="16" type="noConversion"/>
  </si>
  <si>
    <t>App Server Maintenance/Mdidleware
1. App Log Checking
2. App Ports Monitor  
3. App Services Monitor 
4. App Security protection
5. App performance tuning 
6. App Troubleshooting</t>
    <phoneticPr fontId="16" type="noConversion"/>
  </si>
  <si>
    <t>DB Maintenance(SQLserver,MySQL)
1. Database Log Checking
2. Database Port Monitor  
3. Database Services Monitor  
4. Database Resource Monitor  
5. Database security protection  
6. Database Troubleshooting</t>
    <phoneticPr fontId="16" type="noConversion"/>
  </si>
  <si>
    <t>DB Maintenance(Oracle, DB2)
1. Database Log Checking
2. Database Port Monitor  
3. Database Services Monitor  
4. Database Resource Monitor  
5. Database security protection  
6. Database Troubleshooting</t>
    <phoneticPr fontId="16" type="noConversion"/>
  </si>
  <si>
    <t>DB Cluster Maintenance:
(SQLServer Logshipping/Mirroring, 
MySQL Master/Slave,Oracle Dataguard )
1. DB Instance Status Checking
2. DB Database Status Checking
3. DB Database Replication Status Checking
4. DB Database Replication Failover Testing
5. DB Database Replication Troubleshooting</t>
    <phoneticPr fontId="16" type="noConversion"/>
  </si>
  <si>
    <t>Microsoft Active Dirctory Maintenance:
1. Production Account Management
2. AD System Status Monitoring
3. AD Services Monitoring
4. Domain GPO Management
5. System Troubleshooting
6. System Performance Management</t>
    <phoneticPr fontId="16" type="noConversion"/>
  </si>
  <si>
    <t>Microsoft IPAM Maintenance(DNS/DHCP)
1. DHS/DHCP  Checking
2. DHS/DHCP Status Monitoring
3. DHS/DHCP Service Monitoring
4. DNS/DHCP Record Management
5. DHCP option configuration Management</t>
    <phoneticPr fontId="16" type="noConversion"/>
  </si>
  <si>
    <t>Microsoft Exchange Maintenance: 
1. Exchange Log Checking
2. Exchange Status Monitoring
3. Exchange Account Management
4. Exchange Troubleshooting
5. Exchange Performance Management
6. Exchange Patches Management</t>
    <phoneticPr fontId="16" type="noConversion"/>
  </si>
  <si>
    <t>IBM Domino Maintenance: 
1. Domino Log Checking
2. Domino Status Monitoring
3. Domino Account Management
4. Domino Troubleshooting
5. Domino Performance Management
6. Domino Patches Management</t>
    <phoneticPr fontId="16" type="noConversion"/>
  </si>
  <si>
    <t>Monitoring Service
Network connection monitoring/server performance monitoring</t>
    <phoneticPr fontId="16" type="noConversion"/>
  </si>
  <si>
    <t xml:space="preserve"> </t>
    <phoneticPr fontId="16" type="noConversion"/>
  </si>
  <si>
    <t>Network &amp; Storage Device Maintenance</t>
    <phoneticPr fontId="16" type="noConversion"/>
  </si>
  <si>
    <t>IDP Maintenance</t>
    <phoneticPr fontId="16" type="noConversion"/>
  </si>
  <si>
    <t>Firewall Maintenance</t>
    <phoneticPr fontId="16" type="noConversion"/>
  </si>
  <si>
    <t>Switch Maintenance</t>
    <phoneticPr fontId="16" type="noConversion"/>
  </si>
  <si>
    <t>Router Maintenance</t>
    <phoneticPr fontId="16" type="noConversion"/>
  </si>
  <si>
    <t>Load Banlence Maintenance</t>
    <phoneticPr fontId="16" type="noConversion"/>
  </si>
  <si>
    <t>VPN Maintenance</t>
    <phoneticPr fontId="16" type="noConversion"/>
  </si>
  <si>
    <t>SAN Switch Maintenance</t>
    <phoneticPr fontId="16" type="noConversion"/>
  </si>
  <si>
    <t>Tape Library Maintenance</t>
    <phoneticPr fontId="16" type="noConversion"/>
  </si>
  <si>
    <t>Storage Maintenance:
The status monitor of storage/ Storage log check/ trouble shooting/Storage management</t>
    <phoneticPr fontId="16" type="noConversion"/>
  </si>
  <si>
    <t xml:space="preserve">Sub Total: </t>
    <phoneticPr fontId="35" type="noConversion"/>
  </si>
  <si>
    <t>MA Supporting Services Total:</t>
    <phoneticPr fontId="35" type="noConversion"/>
  </si>
  <si>
    <t>MA Supporting Services Summary</t>
    <phoneticPr fontId="6" type="noConversion"/>
  </si>
  <si>
    <t>Item</t>
    <phoneticPr fontId="16" type="noConversion"/>
  </si>
  <si>
    <t>Unit Price(RMB)</t>
    <phoneticPr fontId="16" type="noConversion"/>
  </si>
  <si>
    <t>Subtotal</t>
    <phoneticPr fontId="16" type="noConversion"/>
  </si>
  <si>
    <r>
      <rPr>
        <b/>
        <sz val="10"/>
        <rFont val="宋体"/>
        <family val="2"/>
        <charset val="134"/>
      </rPr>
      <t>线路和</t>
    </r>
    <r>
      <rPr>
        <b/>
        <sz val="10"/>
        <rFont val="Calibri"/>
        <family val="2"/>
      </rPr>
      <t>IP(</t>
    </r>
    <r>
      <rPr>
        <b/>
        <sz val="10"/>
        <rFont val="宋体"/>
        <family val="2"/>
        <charset val="134"/>
      </rPr>
      <t>上海罗秀</t>
    </r>
    <r>
      <rPr>
        <b/>
        <sz val="10"/>
        <rFont val="Calibri"/>
        <family val="2"/>
      </rPr>
      <t>)
Network and IP(Shanghai Luoxiu)</t>
    </r>
    <phoneticPr fontId="16" type="noConversion"/>
  </si>
  <si>
    <r>
      <rPr>
        <sz val="10"/>
        <rFont val="幼圆"/>
        <family val="3"/>
        <charset val="134"/>
      </rPr>
      <t xml:space="preserve">电信独享
</t>
    </r>
    <r>
      <rPr>
        <sz val="10"/>
        <rFont val="Calibri"/>
        <family val="2"/>
      </rPr>
      <t>China Telecom Leased</t>
    </r>
    <phoneticPr fontId="16" type="noConversion"/>
  </si>
  <si>
    <r>
      <rPr>
        <sz val="10"/>
        <rFont val="幼圆"/>
        <family val="3"/>
        <charset val="134"/>
      </rPr>
      <t>电信公网</t>
    </r>
    <r>
      <rPr>
        <sz val="10"/>
        <rFont val="Calibri"/>
        <family val="2"/>
      </rPr>
      <t>IP
China Telecom Public Network IP</t>
    </r>
    <phoneticPr fontId="16" type="noConversion"/>
  </si>
  <si>
    <r>
      <t xml:space="preserve">BGP </t>
    </r>
    <r>
      <rPr>
        <sz val="10"/>
        <rFont val="宋体"/>
        <family val="3"/>
        <charset val="134"/>
      </rPr>
      <t>海外精品线路</t>
    </r>
    <r>
      <rPr>
        <sz val="10"/>
        <rFont val="Calibri"/>
        <family val="2"/>
      </rPr>
      <t xml:space="preserve">
BGP Oveasea</t>
    </r>
    <phoneticPr fontId="16" type="noConversion"/>
  </si>
  <si>
    <t>M/Month</t>
    <phoneticPr fontId="16" type="noConversion"/>
  </si>
  <si>
    <r>
      <t xml:space="preserve">BGP </t>
    </r>
    <r>
      <rPr>
        <sz val="10"/>
        <rFont val="宋体"/>
        <family val="3"/>
        <charset val="134"/>
      </rPr>
      <t>公网</t>
    </r>
    <r>
      <rPr>
        <sz val="10"/>
        <rFont val="Calibri"/>
        <family val="2"/>
      </rPr>
      <t>IP</t>
    </r>
    <r>
      <rPr>
        <sz val="10"/>
        <rFont val="宋体"/>
        <family val="3"/>
        <charset val="134"/>
      </rPr>
      <t>地址</t>
    </r>
    <r>
      <rPr>
        <sz val="10"/>
        <rFont val="Calibri"/>
        <family val="2"/>
      </rPr>
      <t xml:space="preserve">
BGP Public Network IP Address</t>
    </r>
    <phoneticPr fontId="16" type="noConversion"/>
  </si>
  <si>
    <t>Unit/Month</t>
    <phoneticPr fontId="16" type="noConversion"/>
  </si>
  <si>
    <r>
      <rPr>
        <b/>
        <sz val="10"/>
        <rFont val="宋体"/>
        <family val="2"/>
        <charset val="134"/>
      </rPr>
      <t>线路和</t>
    </r>
    <r>
      <rPr>
        <b/>
        <sz val="10"/>
        <rFont val="Calibri"/>
        <family val="2"/>
      </rPr>
      <t>IP (</t>
    </r>
    <r>
      <rPr>
        <b/>
        <sz val="10"/>
        <rFont val="宋体"/>
        <family val="2"/>
        <charset val="134"/>
      </rPr>
      <t>昆山花桥）</t>
    </r>
    <r>
      <rPr>
        <b/>
        <sz val="10"/>
        <rFont val="Calibri"/>
        <family val="2"/>
      </rPr>
      <t xml:space="preserve">
Network and IP (Kunshan Huaqiao)</t>
    </r>
    <phoneticPr fontId="16" type="noConversion"/>
  </si>
  <si>
    <r>
      <rPr>
        <sz val="10"/>
        <rFont val="幼圆"/>
        <family val="3"/>
        <charset val="134"/>
      </rPr>
      <t>电信独享</t>
    </r>
    <r>
      <rPr>
        <sz val="10"/>
        <rFont val="Calibri"/>
        <family val="2"/>
      </rPr>
      <t>(1M-10M)</t>
    </r>
    <r>
      <rPr>
        <sz val="10"/>
        <rFont val="幼圆"/>
        <family val="3"/>
        <charset val="134"/>
      </rPr>
      <t xml:space="preserve">
</t>
    </r>
    <r>
      <rPr>
        <sz val="10"/>
        <rFont val="Calibri"/>
        <family val="2"/>
      </rPr>
      <t>China Telecom Leased</t>
    </r>
    <phoneticPr fontId="16" type="noConversion"/>
  </si>
  <si>
    <r>
      <rPr>
        <sz val="10"/>
        <rFont val="幼圆"/>
        <family val="3"/>
        <charset val="134"/>
      </rPr>
      <t>电信独享</t>
    </r>
    <r>
      <rPr>
        <sz val="10"/>
        <rFont val="Calibri"/>
        <family val="2"/>
      </rPr>
      <t>(11M-30M)</t>
    </r>
    <r>
      <rPr>
        <sz val="10"/>
        <rFont val="幼圆"/>
        <family val="3"/>
        <charset val="134"/>
      </rPr>
      <t xml:space="preserve">
</t>
    </r>
    <r>
      <rPr>
        <sz val="10"/>
        <rFont val="Calibri"/>
        <family val="2"/>
      </rPr>
      <t>China Telecom Leased(10M-30M)</t>
    </r>
    <phoneticPr fontId="16" type="noConversion"/>
  </si>
  <si>
    <t>M/Month</t>
    <phoneticPr fontId="16" type="noConversion"/>
  </si>
  <si>
    <r>
      <rPr>
        <sz val="10"/>
        <rFont val="幼圆"/>
        <family val="3"/>
        <charset val="134"/>
      </rPr>
      <t>电信独享</t>
    </r>
    <r>
      <rPr>
        <sz val="10"/>
        <rFont val="Calibri"/>
        <family val="2"/>
      </rPr>
      <t>(</t>
    </r>
    <r>
      <rPr>
        <sz val="10"/>
        <rFont val="幼圆"/>
        <family val="3"/>
        <charset val="134"/>
      </rPr>
      <t xml:space="preserve">31M-50M)
</t>
    </r>
    <r>
      <rPr>
        <sz val="10"/>
        <rFont val="Calibri"/>
        <family val="2"/>
      </rPr>
      <t>China Telecom Leased(31M-50M)</t>
    </r>
    <phoneticPr fontId="16" type="noConversion"/>
  </si>
  <si>
    <r>
      <rPr>
        <sz val="10"/>
        <rFont val="幼圆"/>
        <family val="3"/>
        <charset val="134"/>
      </rPr>
      <t>电信独享</t>
    </r>
    <r>
      <rPr>
        <sz val="10"/>
        <rFont val="Calibri"/>
        <family val="2"/>
      </rPr>
      <t>(&gt;51M)</t>
    </r>
    <r>
      <rPr>
        <sz val="10"/>
        <rFont val="幼圆"/>
        <family val="3"/>
        <charset val="134"/>
      </rPr>
      <t xml:space="preserve">
</t>
    </r>
    <r>
      <rPr>
        <sz val="10"/>
        <rFont val="Calibri"/>
        <family val="2"/>
      </rPr>
      <t>China Telecom Leased(&gt;51M)</t>
    </r>
    <phoneticPr fontId="16" type="noConversion"/>
  </si>
  <si>
    <t>M/Month</t>
    <phoneticPr fontId="16" type="noConversion"/>
  </si>
  <si>
    <r>
      <rPr>
        <sz val="10"/>
        <rFont val="幼圆"/>
        <family val="3"/>
        <charset val="134"/>
      </rPr>
      <t>电信共享</t>
    </r>
    <r>
      <rPr>
        <sz val="10"/>
        <rFont val="Calibri"/>
        <family val="2"/>
      </rPr>
      <t xml:space="preserve"> 100M</t>
    </r>
    <r>
      <rPr>
        <sz val="10"/>
        <rFont val="幼圆"/>
        <family val="3"/>
        <charset val="134"/>
      </rPr>
      <t xml:space="preserve">
</t>
    </r>
    <r>
      <rPr>
        <sz val="10"/>
        <rFont val="Calibri"/>
        <family val="2"/>
      </rPr>
      <t>China Telecom Shared 100M</t>
    </r>
    <phoneticPr fontId="16" type="noConversion"/>
  </si>
  <si>
    <t>联通独享(1M-10M)
China Unicom Leased</t>
  </si>
  <si>
    <t>M/Month</t>
    <phoneticPr fontId="16" type="noConversion"/>
  </si>
  <si>
    <t>联通独享(11M-30M)
China Unicom Leased(10M-30M)</t>
  </si>
  <si>
    <t>M/Month</t>
    <phoneticPr fontId="16" type="noConversion"/>
  </si>
  <si>
    <r>
      <rPr>
        <sz val="10"/>
        <rFont val="宋体"/>
        <family val="3"/>
        <charset val="134"/>
      </rPr>
      <t>联通独享</t>
    </r>
    <r>
      <rPr>
        <sz val="10"/>
        <rFont val="Calibri"/>
        <family val="2"/>
      </rPr>
      <t>(31M-50M)
China Unicom Leased(31M-50M)</t>
    </r>
    <phoneticPr fontId="16" type="noConversion"/>
  </si>
  <si>
    <r>
      <rPr>
        <sz val="10"/>
        <rFont val="宋体"/>
        <family val="3"/>
        <charset val="134"/>
      </rPr>
      <t>联通独享</t>
    </r>
    <r>
      <rPr>
        <sz val="10"/>
        <rFont val="Calibri"/>
        <family val="2"/>
      </rPr>
      <t>(&gt;51M)
China Unicom Leased(&gt;51M)</t>
    </r>
    <phoneticPr fontId="16" type="noConversion"/>
  </si>
  <si>
    <r>
      <rPr>
        <sz val="10"/>
        <rFont val="宋体"/>
        <family val="3"/>
        <charset val="134"/>
      </rPr>
      <t>联通共享</t>
    </r>
    <r>
      <rPr>
        <sz val="10"/>
        <rFont val="Calibri"/>
        <family val="2"/>
      </rPr>
      <t>100M</t>
    </r>
    <r>
      <rPr>
        <sz val="10"/>
        <rFont val="宋体"/>
        <family val="3"/>
        <charset val="134"/>
      </rPr>
      <t xml:space="preserve">
</t>
    </r>
    <r>
      <rPr>
        <sz val="10"/>
        <rFont val="Calibri"/>
        <family val="2"/>
      </rPr>
      <t>China Unicom Shared 100M</t>
    </r>
    <phoneticPr fontId="16" type="noConversion"/>
  </si>
  <si>
    <t>IP/Month</t>
    <phoneticPr fontId="16" type="noConversion"/>
  </si>
  <si>
    <t>BGP (单线路&lt;8 IP)</t>
    <phoneticPr fontId="16" type="noConversion"/>
  </si>
  <si>
    <r>
      <t>BGP (</t>
    </r>
    <r>
      <rPr>
        <sz val="10.5"/>
        <color rgb="FF000000"/>
        <rFont val="宋体"/>
        <family val="3"/>
        <charset val="134"/>
      </rPr>
      <t>单线路每增加</t>
    </r>
    <r>
      <rPr>
        <sz val="10.5"/>
        <color rgb="FF000000"/>
        <rFont val="Arial"/>
        <family val="2"/>
      </rPr>
      <t>8 IP)</t>
    </r>
    <phoneticPr fontId="16" type="noConversion"/>
  </si>
  <si>
    <t>Unit/Month</t>
    <phoneticPr fontId="16" type="noConversion"/>
  </si>
  <si>
    <r>
      <rPr>
        <sz val="10"/>
        <rFont val="幼圆"/>
        <family val="3"/>
        <charset val="134"/>
      </rPr>
      <t>联通公网</t>
    </r>
    <r>
      <rPr>
        <sz val="10"/>
        <rFont val="Calibri"/>
        <family val="2"/>
      </rPr>
      <t>IP</t>
    </r>
    <r>
      <rPr>
        <sz val="10"/>
        <rFont val="幼圆"/>
        <family val="3"/>
        <charset val="134"/>
      </rPr>
      <t xml:space="preserve">
</t>
    </r>
    <r>
      <rPr>
        <sz val="10"/>
        <rFont val="Calibri"/>
        <family val="2"/>
      </rPr>
      <t>China Unicom Public Network IP</t>
    </r>
    <phoneticPr fontId="16" type="noConversion"/>
  </si>
  <si>
    <r>
      <t xml:space="preserve">BGP </t>
    </r>
    <r>
      <rPr>
        <sz val="10"/>
        <rFont val="宋体"/>
        <family val="3"/>
        <charset val="134"/>
      </rPr>
      <t>公网</t>
    </r>
    <r>
      <rPr>
        <sz val="10"/>
        <rFont val="Calibri"/>
        <family val="2"/>
      </rPr>
      <t>IP</t>
    </r>
    <r>
      <rPr>
        <sz val="10"/>
        <rFont val="宋体"/>
        <family val="3"/>
        <charset val="134"/>
      </rPr>
      <t>地址</t>
    </r>
    <r>
      <rPr>
        <sz val="10"/>
        <rFont val="Calibri"/>
        <family val="2"/>
      </rPr>
      <t xml:space="preserve">
BGP Public Network IP Address</t>
    </r>
    <phoneticPr fontId="16" type="noConversion"/>
  </si>
  <si>
    <t>Unit/Month</t>
    <phoneticPr fontId="16" type="noConversion"/>
  </si>
  <si>
    <r>
      <rPr>
        <b/>
        <sz val="10"/>
        <rFont val="宋体"/>
        <family val="2"/>
        <charset val="134"/>
      </rPr>
      <t>线路和</t>
    </r>
    <r>
      <rPr>
        <b/>
        <sz val="10"/>
        <rFont val="Calibri"/>
        <family val="2"/>
      </rPr>
      <t>IP (</t>
    </r>
    <r>
      <rPr>
        <b/>
        <sz val="10"/>
        <rFont val="宋体"/>
        <family val="2"/>
        <charset val="134"/>
      </rPr>
      <t>上海世纪互联）</t>
    </r>
    <r>
      <rPr>
        <b/>
        <sz val="10"/>
        <rFont val="Calibri"/>
        <family val="2"/>
      </rPr>
      <t xml:space="preserve">
Network and IP (Shanghai 21Vnet)</t>
    </r>
    <phoneticPr fontId="16" type="noConversion"/>
  </si>
  <si>
    <r>
      <rPr>
        <sz val="10"/>
        <rFont val="幼圆"/>
        <family val="3"/>
        <charset val="134"/>
      </rPr>
      <t>电信独享</t>
    </r>
    <r>
      <rPr>
        <sz val="10"/>
        <rFont val="Calibri"/>
        <family val="2"/>
      </rPr>
      <t>(1M-10M)</t>
    </r>
    <r>
      <rPr>
        <sz val="10"/>
        <rFont val="幼圆"/>
        <family val="3"/>
        <charset val="134"/>
      </rPr>
      <t xml:space="preserve">
</t>
    </r>
    <r>
      <rPr>
        <sz val="10"/>
        <rFont val="Calibri"/>
        <family val="2"/>
      </rPr>
      <t>China Telecom Leased(1M-10M)</t>
    </r>
    <phoneticPr fontId="16" type="noConversion"/>
  </si>
  <si>
    <r>
      <rPr>
        <sz val="10"/>
        <rFont val="幼圆"/>
        <family val="3"/>
        <charset val="134"/>
      </rPr>
      <t>电信独享</t>
    </r>
    <r>
      <rPr>
        <sz val="10"/>
        <rFont val="Calibri"/>
        <family val="2"/>
      </rPr>
      <t>(11M-50M)</t>
    </r>
    <r>
      <rPr>
        <sz val="10"/>
        <rFont val="幼圆"/>
        <family val="3"/>
        <charset val="134"/>
      </rPr>
      <t xml:space="preserve">
</t>
    </r>
    <r>
      <rPr>
        <sz val="10"/>
        <rFont val="Calibri"/>
        <family val="2"/>
      </rPr>
      <t>China Telecom Leased(11M-50M)</t>
    </r>
    <phoneticPr fontId="16" type="noConversion"/>
  </si>
  <si>
    <t>电信独享(&gt;51M)
China Telecom Leased(&gt;51M)</t>
    <phoneticPr fontId="16" type="noConversion"/>
  </si>
  <si>
    <t>BGP(1M-10M)</t>
    <phoneticPr fontId="16" type="noConversion"/>
  </si>
  <si>
    <t>BGP(11M-99M)</t>
    <phoneticPr fontId="16" type="noConversion"/>
  </si>
  <si>
    <t>BGP(&gt;100M)</t>
    <phoneticPr fontId="16" type="noConversion"/>
  </si>
  <si>
    <r>
      <rPr>
        <b/>
        <sz val="10"/>
        <rFont val="宋体"/>
        <family val="2"/>
        <charset val="134"/>
      </rPr>
      <t>线路和</t>
    </r>
    <r>
      <rPr>
        <b/>
        <sz val="10"/>
        <rFont val="Calibri"/>
        <family val="2"/>
      </rPr>
      <t>IP (</t>
    </r>
    <r>
      <rPr>
        <b/>
        <sz val="10"/>
        <rFont val="宋体"/>
        <family val="2"/>
        <charset val="134"/>
      </rPr>
      <t>北京移动酒仙桥）</t>
    </r>
    <r>
      <rPr>
        <b/>
        <sz val="10"/>
        <rFont val="Calibri"/>
        <family val="2"/>
      </rPr>
      <t xml:space="preserve">
Network and IP (Beijing CM)</t>
    </r>
    <phoneticPr fontId="16" type="noConversion"/>
  </si>
  <si>
    <t>BGP(1M-10M)</t>
    <phoneticPr fontId="16" type="noConversion"/>
  </si>
  <si>
    <t>100M/Month</t>
    <phoneticPr fontId="16" type="noConversion"/>
  </si>
  <si>
    <r>
      <rPr>
        <b/>
        <sz val="10"/>
        <rFont val="宋体"/>
        <family val="2"/>
        <charset val="134"/>
      </rPr>
      <t xml:space="preserve">云计算资源
</t>
    </r>
    <r>
      <rPr>
        <b/>
        <sz val="10"/>
        <rFont val="Calibri"/>
        <family val="2"/>
      </rPr>
      <t>Cloud Computing Resource</t>
    </r>
    <phoneticPr fontId="16" type="noConversion"/>
  </si>
  <si>
    <r>
      <rPr>
        <sz val="10"/>
        <rFont val="宋体"/>
        <family val="3"/>
        <charset val="134"/>
      </rPr>
      <t>处理器</t>
    </r>
    <r>
      <rPr>
        <sz val="10"/>
        <rFont val="Calibri"/>
        <family val="2"/>
      </rPr>
      <t xml:space="preserve">
CPU</t>
    </r>
    <phoneticPr fontId="16" type="noConversion"/>
  </si>
  <si>
    <t>Core/Month</t>
    <phoneticPr fontId="16" type="noConversion"/>
  </si>
  <si>
    <r>
      <rPr>
        <sz val="10"/>
        <rFont val="幼圆"/>
        <family val="3"/>
        <charset val="134"/>
      </rPr>
      <t xml:space="preserve">内存
</t>
    </r>
    <r>
      <rPr>
        <sz val="10"/>
        <rFont val="Calibri"/>
        <family val="2"/>
      </rPr>
      <t>Memory</t>
    </r>
    <phoneticPr fontId="16" type="noConversion"/>
  </si>
  <si>
    <t>G/Month</t>
    <phoneticPr fontId="16" type="noConversion"/>
  </si>
  <si>
    <r>
      <rPr>
        <sz val="10"/>
        <rFont val="幼圆"/>
        <family val="3"/>
        <charset val="134"/>
      </rPr>
      <t xml:space="preserve">高速硬盘
</t>
    </r>
    <r>
      <rPr>
        <sz val="10"/>
        <rFont val="Calibri"/>
        <family val="2"/>
      </rPr>
      <t>High Speed HDD</t>
    </r>
    <phoneticPr fontId="16" type="noConversion"/>
  </si>
  <si>
    <r>
      <rPr>
        <sz val="10"/>
        <rFont val="幼圆"/>
        <family val="3"/>
        <charset val="134"/>
      </rPr>
      <t xml:space="preserve">低速硬盘
</t>
    </r>
    <r>
      <rPr>
        <sz val="10"/>
        <rFont val="Calibri"/>
        <family val="2"/>
      </rPr>
      <t>Low Speed HDD</t>
    </r>
    <phoneticPr fontId="16" type="noConversion"/>
  </si>
  <si>
    <t>G/Month</t>
    <phoneticPr fontId="16" type="noConversion"/>
  </si>
  <si>
    <r>
      <rPr>
        <b/>
        <sz val="10"/>
        <rFont val="宋体"/>
        <family val="2"/>
        <charset val="134"/>
      </rPr>
      <t xml:space="preserve">许可证
</t>
    </r>
    <r>
      <rPr>
        <b/>
        <sz val="10"/>
        <rFont val="Calibri"/>
        <family val="2"/>
      </rPr>
      <t>License</t>
    </r>
    <phoneticPr fontId="16" type="noConversion"/>
  </si>
  <si>
    <r>
      <t xml:space="preserve">Windows Server </t>
    </r>
    <r>
      <rPr>
        <sz val="10"/>
        <rFont val="宋体"/>
        <family val="3"/>
        <charset val="134"/>
      </rPr>
      <t>标准版</t>
    </r>
    <r>
      <rPr>
        <sz val="10"/>
        <rFont val="Calibri"/>
        <family val="2"/>
      </rPr>
      <t xml:space="preserve">
Windows Server Standard</t>
    </r>
    <phoneticPr fontId="16" type="noConversion"/>
  </si>
  <si>
    <r>
      <t xml:space="preserve">Windows Server </t>
    </r>
    <r>
      <rPr>
        <sz val="10"/>
        <rFont val="宋体"/>
        <family val="3"/>
        <charset val="134"/>
      </rPr>
      <t>数据中心版</t>
    </r>
    <r>
      <rPr>
        <sz val="10"/>
        <rFont val="Calibri"/>
        <family val="2"/>
      </rPr>
      <t xml:space="preserve">
Windows Server Datacenter</t>
    </r>
    <phoneticPr fontId="16" type="noConversion"/>
  </si>
  <si>
    <r>
      <t>SQL Svr</t>
    </r>
    <r>
      <rPr>
        <sz val="10"/>
        <rFont val="宋体"/>
        <family val="3"/>
        <charset val="134"/>
      </rPr>
      <t>标准版</t>
    </r>
    <r>
      <rPr>
        <sz val="10"/>
        <rFont val="Calibri"/>
        <family val="2"/>
      </rPr>
      <t xml:space="preserve">
SQL Svr Standard Core</t>
    </r>
    <phoneticPr fontId="16" type="noConversion"/>
  </si>
  <si>
    <t>Unit/Month</t>
    <phoneticPr fontId="16" type="noConversion"/>
  </si>
  <si>
    <r>
      <t>SQL Svr</t>
    </r>
    <r>
      <rPr>
        <sz val="10"/>
        <rFont val="宋体"/>
        <family val="3"/>
        <charset val="134"/>
      </rPr>
      <t>企业版</t>
    </r>
    <r>
      <rPr>
        <sz val="10"/>
        <rFont val="Calibri"/>
        <family val="2"/>
      </rPr>
      <t xml:space="preserve">
SQL Svr Enterprise Core</t>
    </r>
    <phoneticPr fontId="16" type="noConversion"/>
  </si>
  <si>
    <t>Monthly Total Cost</t>
    <phoneticPr fontId="16" type="noConversion"/>
  </si>
  <si>
    <t>Yearly Total Cost</t>
    <phoneticPr fontId="16" type="noConversion"/>
  </si>
  <si>
    <t>请在F列填入所需资源的数量</t>
    <phoneticPr fontId="16" type="noConversion"/>
  </si>
  <si>
    <t>Please input your required resource volume in column F</t>
    <phoneticPr fontId="16" type="noConversion"/>
  </si>
  <si>
    <t>Category</t>
    <phoneticPr fontId="16" type="noConversion"/>
  </si>
  <si>
    <t>Item</t>
    <phoneticPr fontId="16" type="noConversion"/>
  </si>
  <si>
    <t>Unit</t>
    <phoneticPr fontId="16" type="noConversion"/>
  </si>
  <si>
    <t>Quentity</t>
    <phoneticPr fontId="16" type="noConversion"/>
  </si>
  <si>
    <t>Subtotal</t>
    <phoneticPr fontId="16" type="noConversion"/>
  </si>
  <si>
    <r>
      <rPr>
        <b/>
        <sz val="10"/>
        <rFont val="宋体"/>
        <family val="2"/>
        <charset val="134"/>
      </rPr>
      <t>存储资源</t>
    </r>
    <r>
      <rPr>
        <b/>
        <sz val="10"/>
        <rFont val="Calibri"/>
        <family val="2"/>
      </rPr>
      <t xml:space="preserve">
Storage Resource</t>
    </r>
    <phoneticPr fontId="16" type="noConversion"/>
  </si>
  <si>
    <t>WinAzure 1GB-1TB存储本地冗余价格</t>
    <phoneticPr fontId="16" type="noConversion"/>
  </si>
  <si>
    <t>GB/Month</t>
    <phoneticPr fontId="16" type="noConversion"/>
  </si>
  <si>
    <t>WinAzure 1TB-50TB存储本地冗余价格</t>
    <phoneticPr fontId="16" type="noConversion"/>
  </si>
  <si>
    <t>GB/Month</t>
    <phoneticPr fontId="16" type="noConversion"/>
  </si>
  <si>
    <t>WinAzure 50TB以上存储本地冗余价格</t>
    <phoneticPr fontId="16" type="noConversion"/>
  </si>
  <si>
    <t>GB/Month</t>
    <phoneticPr fontId="16" type="noConversion"/>
  </si>
  <si>
    <t>WinAzure 1GB-1TB存储异地冗余价格</t>
    <phoneticPr fontId="16" type="noConversion"/>
  </si>
  <si>
    <t>WinAzure 1TB-50TB存储异地冗余价格</t>
    <phoneticPr fontId="16" type="noConversion"/>
  </si>
  <si>
    <t>WinAzure 50TB以上存储异地冗余价格</t>
    <phoneticPr fontId="16" type="noConversion"/>
  </si>
  <si>
    <r>
      <t xml:space="preserve">SQL </t>
    </r>
    <r>
      <rPr>
        <b/>
        <sz val="10"/>
        <rFont val="宋体"/>
        <family val="3"/>
        <charset val="134"/>
      </rPr>
      <t xml:space="preserve">数据库资源
</t>
    </r>
    <r>
      <rPr>
        <b/>
        <sz val="10"/>
        <rFont val="Calibri"/>
        <family val="2"/>
      </rPr>
      <t>SQL Database Service Resource</t>
    </r>
    <phoneticPr fontId="16" type="noConversion"/>
  </si>
  <si>
    <t>WinAzure SQL Server 企业版价格</t>
    <phoneticPr fontId="16" type="noConversion"/>
  </si>
  <si>
    <t>Unit/Hour</t>
    <phoneticPr fontId="16" type="noConversion"/>
  </si>
  <si>
    <t>WinAzure SQL Server 标准版价格</t>
    <phoneticPr fontId="16" type="noConversion"/>
  </si>
  <si>
    <t>Unit/Hour</t>
    <phoneticPr fontId="16" type="noConversion"/>
  </si>
  <si>
    <t>WinAzure SQL Azure 0-100MB价格</t>
    <phoneticPr fontId="16" type="noConversion"/>
  </si>
  <si>
    <t>Month</t>
    <phoneticPr fontId="16" type="noConversion"/>
  </si>
  <si>
    <t>WinAzure SQL Azure 100MB-1GB价格</t>
    <phoneticPr fontId="16" type="noConversion"/>
  </si>
  <si>
    <t>Month</t>
    <phoneticPr fontId="16" type="noConversion"/>
  </si>
  <si>
    <r>
      <rPr>
        <b/>
        <sz val="10"/>
        <rFont val="宋体"/>
        <family val="3"/>
        <charset val="134"/>
      </rPr>
      <t xml:space="preserve">虚拟网络计算价格
</t>
    </r>
    <r>
      <rPr>
        <b/>
        <sz val="10"/>
        <rFont val="Calibri"/>
        <family val="2"/>
      </rPr>
      <t>Network Resource</t>
    </r>
    <phoneticPr fontId="16" type="noConversion"/>
  </si>
  <si>
    <t>WinAzure 虚拟网络计算价格</t>
    <phoneticPr fontId="16" type="noConversion"/>
  </si>
  <si>
    <t>Hour</t>
    <phoneticPr fontId="16" type="noConversion"/>
  </si>
  <si>
    <t>WinAzure 数据传出/传入价格（超出赠送100TB/月流量部分）</t>
    <phoneticPr fontId="16" type="noConversion"/>
  </si>
  <si>
    <r>
      <rPr>
        <b/>
        <sz val="10"/>
        <rFont val="宋体"/>
        <family val="2"/>
        <charset val="134"/>
      </rPr>
      <t xml:space="preserve">虚拟机资源
</t>
    </r>
    <r>
      <rPr>
        <b/>
        <sz val="10"/>
        <rFont val="Calibri"/>
        <family val="2"/>
      </rPr>
      <t>Computing Resource</t>
    </r>
    <phoneticPr fontId="16" type="noConversion"/>
  </si>
  <si>
    <t>WinAzure Windows虚拟机计算价格（A0-A4）</t>
    <phoneticPr fontId="16" type="noConversion"/>
  </si>
  <si>
    <t>Core/Hour</t>
    <phoneticPr fontId="16" type="noConversion"/>
  </si>
  <si>
    <t>WinAzure Linux虚拟机计算价格（A0-A4）</t>
    <phoneticPr fontId="16" type="noConversion"/>
  </si>
  <si>
    <t>Core/Hour</t>
    <phoneticPr fontId="16" type="noConversion"/>
  </si>
  <si>
    <t>WinAzure Windows虚拟机计算价格（A5）</t>
    <phoneticPr fontId="16" type="noConversion"/>
  </si>
  <si>
    <t>Core/Hour</t>
    <phoneticPr fontId="16" type="noConversion"/>
  </si>
  <si>
    <t>WinAzure Linux虚拟机计算价格（A5）</t>
    <phoneticPr fontId="16" type="noConversion"/>
  </si>
  <si>
    <t>Core/Hour</t>
    <phoneticPr fontId="16" type="noConversion"/>
  </si>
  <si>
    <t>WinAzure Windows虚拟机计算价格（A6）</t>
    <phoneticPr fontId="16" type="noConversion"/>
  </si>
  <si>
    <t>WinAzure Linux虚拟机计算价格（A6）</t>
    <phoneticPr fontId="16" type="noConversion"/>
  </si>
  <si>
    <t>WinAzure Windows虚拟机计算价格（A7）</t>
    <phoneticPr fontId="16" type="noConversion"/>
  </si>
  <si>
    <t>WinAzure Linux虚拟机计算价格（A7）</t>
    <phoneticPr fontId="16" type="noConversion"/>
  </si>
  <si>
    <t>Monthly Total Cost</t>
    <phoneticPr fontId="16" type="noConversion"/>
  </si>
  <si>
    <t>请在F列填入所需资源的数量</t>
    <phoneticPr fontId="16" type="noConversion"/>
  </si>
  <si>
    <t>Please input your required resource volume in column F</t>
    <phoneticPr fontId="16" type="noConversion"/>
  </si>
  <si>
    <r>
      <t xml:space="preserve">Windows Azure </t>
    </r>
    <r>
      <rPr>
        <b/>
        <sz val="11"/>
        <color theme="1"/>
        <rFont val="宋体"/>
        <family val="3"/>
        <charset val="134"/>
      </rPr>
      <t>计算实例</t>
    </r>
    <phoneticPr fontId="16" type="noConversion"/>
  </si>
  <si>
    <t xml:space="preserve">Virtual Machine Size </t>
  </si>
  <si>
    <t xml:space="preserve">CPU Cores </t>
  </si>
  <si>
    <t xml:space="preserve">Memory </t>
  </si>
  <si>
    <t xml:space="preserve">Allocated Bandwidth (Mbps) </t>
  </si>
  <si>
    <t xml:space="preserve">Maximum data disks        (1 TB each) </t>
    <phoneticPr fontId="16" type="noConversion"/>
  </si>
  <si>
    <t xml:space="preserve">Maximum IOPS (500 maximum per disk) </t>
  </si>
  <si>
    <r>
      <t>ExtraSmall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A0</t>
    </r>
    <r>
      <rPr>
        <sz val="10"/>
        <color theme="1"/>
        <rFont val="宋体"/>
        <family val="3"/>
        <charset val="134"/>
      </rPr>
      <t>）</t>
    </r>
    <phoneticPr fontId="16" type="noConversion"/>
  </si>
  <si>
    <t>Shared</t>
  </si>
  <si>
    <t>768 MB</t>
  </si>
  <si>
    <t>1x500</t>
  </si>
  <si>
    <r>
      <t>Small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A1</t>
    </r>
    <r>
      <rPr>
        <sz val="10"/>
        <color theme="1"/>
        <rFont val="宋体"/>
        <family val="3"/>
        <charset val="134"/>
      </rPr>
      <t>）</t>
    </r>
    <phoneticPr fontId="16" type="noConversion"/>
  </si>
  <si>
    <t>1.75 GB</t>
  </si>
  <si>
    <t>2x500</t>
  </si>
  <si>
    <r>
      <t>Medium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A2</t>
    </r>
    <r>
      <rPr>
        <sz val="10"/>
        <color theme="1"/>
        <rFont val="宋体"/>
        <family val="3"/>
        <charset val="134"/>
      </rPr>
      <t>）</t>
    </r>
    <phoneticPr fontId="16" type="noConversion"/>
  </si>
  <si>
    <t>3.5 GB</t>
  </si>
  <si>
    <t>4x500</t>
  </si>
  <si>
    <r>
      <t>Large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A3</t>
    </r>
    <r>
      <rPr>
        <sz val="10"/>
        <color theme="1"/>
        <rFont val="宋体"/>
        <family val="3"/>
        <charset val="134"/>
      </rPr>
      <t>）</t>
    </r>
    <phoneticPr fontId="16" type="noConversion"/>
  </si>
  <si>
    <t>7 GB</t>
  </si>
  <si>
    <t>8x500</t>
  </si>
  <si>
    <r>
      <t>ExtraLarge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A4</t>
    </r>
    <r>
      <rPr>
        <sz val="10"/>
        <color theme="1"/>
        <rFont val="宋体"/>
        <family val="3"/>
        <charset val="134"/>
      </rPr>
      <t>）</t>
    </r>
    <phoneticPr fontId="16" type="noConversion"/>
  </si>
  <si>
    <t>14 GB</t>
  </si>
  <si>
    <t>16x500</t>
    <phoneticPr fontId="16" type="noConversion"/>
  </si>
  <si>
    <t>A5</t>
  </si>
  <si>
    <t>14 GB</t>
    <phoneticPr fontId="16" type="noConversion"/>
  </si>
  <si>
    <t>A6</t>
    <phoneticPr fontId="16" type="noConversion"/>
  </si>
  <si>
    <t>28 GB</t>
  </si>
  <si>
    <t>A7</t>
  </si>
  <si>
    <t>56 GB</t>
  </si>
  <si>
    <t>16x500</t>
  </si>
  <si>
    <t>UCloud混合云产品服务价格</t>
  </si>
  <si>
    <t>项目</t>
    <phoneticPr fontId="16" type="noConversion"/>
  </si>
  <si>
    <t>产品编号</t>
    <phoneticPr fontId="9" type="noConversion"/>
  </si>
  <si>
    <t>产品描述</t>
    <phoneticPr fontId="9" type="noConversion"/>
  </si>
  <si>
    <t>单位</t>
    <phoneticPr fontId="9" type="noConversion"/>
  </si>
  <si>
    <t>成本单价(元/月)</t>
    <phoneticPr fontId="9" type="noConversion"/>
  </si>
  <si>
    <t>单价(元/月)</t>
    <phoneticPr fontId="9" type="noConversion"/>
  </si>
  <si>
    <t>单价(元/年)</t>
    <phoneticPr fontId="9" type="noConversion"/>
  </si>
  <si>
    <t>备注</t>
    <phoneticPr fontId="16" type="noConversion"/>
  </si>
  <si>
    <t>UCloud物理机  (华东)</t>
  </si>
  <si>
    <t>UCloud-Hybrid-011     (华东)</t>
  </si>
  <si>
    <t>2U机架式8盘位服务器
机箱：2U机架式8盘3.5寸热插拔
CPU：E5-2630v2*2颗(12核/颗) 2.6GHz
内存：16G DDR3 ECC REG内存*4
硬盘1：1TB SATA  3.5寸*2
硬盘2：600G SAS  3.5寸*6(15K)
网卡：Intel I350 高性能1000M网卡 x2（主板集成）
电源：700W 1+1冗余电源(双电源)
RAID卡：1GB 缓存储LSI9270-8I RAID卡 加电池保护</t>
    <phoneticPr fontId="16" type="noConversion"/>
  </si>
  <si>
    <t>台</t>
    <phoneticPr fontId="16" type="noConversion"/>
  </si>
  <si>
    <t>合同必须至少签1年</t>
    <phoneticPr fontId="16" type="noConversion"/>
  </si>
  <si>
    <t>UCloud物理机  (BGP-A)</t>
  </si>
  <si>
    <t>UCloud-Hybrid-012 (BGP-A）</t>
  </si>
  <si>
    <t>2U机架式8盘位服务器
机箱：2U机架式8盘3.5寸热插拔
CPU：E5-2630v2*2颗(12核/颗) 2.6GHz
内存：16G DDR3 ECC REG内存*4
硬盘1：1TB SATA  3.5寸*2
硬盘2：600G SAS  3.5寸*6(15K)
网卡：Intel I350 高性能1000M网卡 x2（主板集成）
电源：700W 1+1冗余电源(双电源)
RAID卡：1GB 缓存储LSI9270-8I RAID卡 加电池保护</t>
    <phoneticPr fontId="16" type="noConversion"/>
  </si>
  <si>
    <t>台</t>
    <phoneticPr fontId="16" type="noConversion"/>
  </si>
  <si>
    <t>合同必须至少签1年</t>
    <phoneticPr fontId="16" type="noConversion"/>
  </si>
  <si>
    <t>UCloud物理机  (BGP-B)</t>
  </si>
  <si>
    <t>UCloud-Hybrid-013 (BGP-B)</t>
  </si>
  <si>
    <t>台</t>
    <phoneticPr fontId="16" type="noConversion"/>
  </si>
  <si>
    <t>UCloud物理机  (BGP-C)</t>
  </si>
  <si>
    <t>UCloud-Hybrid-014 (BGP-C）</t>
  </si>
  <si>
    <t>台</t>
    <phoneticPr fontId="16" type="noConversion"/>
  </si>
  <si>
    <t>合同必须至少签1年</t>
    <phoneticPr fontId="16" type="noConversion"/>
  </si>
  <si>
    <r>
      <t>UCloud</t>
    </r>
    <r>
      <rPr>
        <b/>
        <sz val="10"/>
        <rFont val="宋体"/>
        <family val="3"/>
        <charset val="134"/>
      </rPr>
      <t>机柜</t>
    </r>
    <r>
      <rPr>
        <b/>
        <sz val="10"/>
        <rFont val="Arial"/>
        <family val="2"/>
      </rPr>
      <t xml:space="preserve">   (</t>
    </r>
    <r>
      <rPr>
        <b/>
        <sz val="10"/>
        <rFont val="宋体"/>
        <family val="3"/>
        <charset val="134"/>
      </rPr>
      <t>华东</t>
    </r>
    <r>
      <rPr>
        <b/>
        <sz val="10"/>
        <rFont val="Arial"/>
        <family val="2"/>
      </rPr>
      <t>)</t>
    </r>
    <phoneticPr fontId="16" type="noConversion"/>
  </si>
  <si>
    <t>UCloud-Hybrid-021     (华东)</t>
  </si>
  <si>
    <t>标准机柜机架托管空间(华东双线)，13A，双路电源，含双线(电信、联通)IP地址8对</t>
    <phoneticPr fontId="16" type="noConversion"/>
  </si>
  <si>
    <t>个</t>
    <phoneticPr fontId="16" type="noConversion"/>
  </si>
  <si>
    <t>合同必须至少签1年</t>
    <phoneticPr fontId="16" type="noConversion"/>
  </si>
  <si>
    <t>UCloud机柜   (BGP-C)</t>
  </si>
  <si>
    <t>UCloud-Hybrid-024 (BGP-C）</t>
  </si>
  <si>
    <t>标准机柜机架托管空间(北京BGP C机房)，13A，双路电源，含BGP(电信、联通、移动、教育网)IP地址16个</t>
    <phoneticPr fontId="16" type="noConversion"/>
  </si>
  <si>
    <t>个</t>
    <phoneticPr fontId="16" type="noConversion"/>
  </si>
  <si>
    <t>合同必须至少签1年</t>
    <phoneticPr fontId="16" type="noConversion"/>
  </si>
  <si>
    <r>
      <t>UCloud</t>
    </r>
    <r>
      <rPr>
        <b/>
        <sz val="10"/>
        <rFont val="宋体"/>
        <family val="3"/>
        <charset val="134"/>
      </rPr>
      <t>带宽</t>
    </r>
    <r>
      <rPr>
        <b/>
        <sz val="10"/>
        <rFont val="Arial"/>
        <family val="2"/>
      </rPr>
      <t xml:space="preserve">   (</t>
    </r>
    <r>
      <rPr>
        <b/>
        <sz val="10"/>
        <rFont val="宋体"/>
        <family val="3"/>
        <charset val="134"/>
      </rPr>
      <t>华东</t>
    </r>
    <r>
      <rPr>
        <b/>
        <sz val="10"/>
        <rFont val="Arial"/>
        <family val="2"/>
      </rPr>
      <t>)</t>
    </r>
    <phoneticPr fontId="9" type="noConversion"/>
  </si>
  <si>
    <t>UCloud-Hybrid-031     (华东)</t>
  </si>
  <si>
    <t>华东 双线(电信、联通)带宽，单位(MB)</t>
    <phoneticPr fontId="16" type="noConversion"/>
  </si>
  <si>
    <t>MB</t>
    <phoneticPr fontId="16" type="noConversion"/>
  </si>
  <si>
    <t>UCloud带宽   (BGP-C)</t>
  </si>
  <si>
    <t>UCloud-Hybrid-034 (BGP-C）</t>
  </si>
  <si>
    <t>BGP-C BGP(电信、联通、移动、教育网)带宽，单位(MB)</t>
    <phoneticPr fontId="16" type="noConversion"/>
  </si>
  <si>
    <t>MB</t>
    <phoneticPr fontId="16" type="noConversion"/>
  </si>
  <si>
    <t>UCloud IP     (华东)</t>
  </si>
  <si>
    <t>UCloud-Hybrid-041     (华东)</t>
  </si>
  <si>
    <t>华东 双线(电信、联通) IP，单位(对)</t>
    <phoneticPr fontId="16" type="noConversion"/>
  </si>
  <si>
    <t>个</t>
    <phoneticPr fontId="16" type="noConversion"/>
  </si>
  <si>
    <t>UCloud IP   (BGP-C)</t>
  </si>
  <si>
    <t>UCloud-Hybrid-044 (BGP-C）</t>
  </si>
  <si>
    <t>BGP-C BGP(电信、联通、移动、教育网) IP，单位(个)</t>
    <phoneticPr fontId="16" type="noConversion"/>
  </si>
  <si>
    <t>个</t>
    <phoneticPr fontId="16" type="noConversion"/>
  </si>
  <si>
    <t>合同必须至少签1年</t>
    <phoneticPr fontId="16" type="noConversion"/>
  </si>
  <si>
    <r>
      <rPr>
        <b/>
        <sz val="10"/>
        <rFont val="微软雅黑"/>
        <family val="2"/>
        <charset val="134"/>
      </rPr>
      <t>售后服务</t>
    </r>
    <phoneticPr fontId="9" type="noConversion"/>
  </si>
  <si>
    <t>UCloud-Hybrid-081</t>
  </si>
  <si>
    <t>现场安装服务（服务器上架、操作系统安装）</t>
    <phoneticPr fontId="9" type="noConversion"/>
  </si>
  <si>
    <t>UCloud-Hybrid-082</t>
  </si>
  <si>
    <t>24x7 VIP服务级别，15分钟企业QQ&amp;电话快速响应</t>
    <phoneticPr fontId="9" type="noConversion"/>
  </si>
  <si>
    <t>总价</t>
    <phoneticPr fontId="16" type="noConversion"/>
  </si>
  <si>
    <t>UCloud云产品服务价格</t>
  </si>
  <si>
    <t>细目</t>
    <phoneticPr fontId="9" type="noConversion"/>
  </si>
  <si>
    <t>产品配置</t>
    <phoneticPr fontId="9" type="noConversion"/>
  </si>
  <si>
    <t>单位</t>
    <phoneticPr fontId="9" type="noConversion"/>
  </si>
  <si>
    <t>单价(元/月)</t>
    <phoneticPr fontId="9" type="noConversion"/>
  </si>
  <si>
    <t>单价(元/年)</t>
    <phoneticPr fontId="9" type="noConversion"/>
  </si>
  <si>
    <t>备注</t>
    <phoneticPr fontId="16" type="noConversion"/>
  </si>
  <si>
    <r>
      <rPr>
        <b/>
        <sz val="10"/>
        <color theme="1"/>
        <rFont val="Arial Unicode MS"/>
        <family val="2"/>
        <charset val="134"/>
      </rPr>
      <t>云主机</t>
    </r>
    <r>
      <rPr>
        <b/>
        <sz val="10"/>
        <color theme="1"/>
        <rFont val="Arial"/>
        <family val="2"/>
      </rPr>
      <t>Uhost</t>
    </r>
    <phoneticPr fontId="16" type="noConversion"/>
  </si>
  <si>
    <t>华北/华东</t>
    <phoneticPr fontId="16" type="noConversion"/>
  </si>
  <si>
    <t>CUP:8核 内存：8G （含操作系统）</t>
    <phoneticPr fontId="16" type="noConversion"/>
  </si>
  <si>
    <t xml:space="preserve">个 </t>
    <phoneticPr fontId="16" type="noConversion"/>
  </si>
  <si>
    <t>按小时/月/年购买</t>
    <phoneticPr fontId="16" type="noConversion"/>
  </si>
  <si>
    <t>华北/华东</t>
    <phoneticPr fontId="16" type="noConversion"/>
  </si>
  <si>
    <t>CUP:8核 内存：16G（含操作系统）</t>
    <phoneticPr fontId="16" type="noConversion"/>
  </si>
  <si>
    <t xml:space="preserve">个 </t>
    <phoneticPr fontId="16" type="noConversion"/>
  </si>
  <si>
    <t>按小时/月/年购买</t>
    <phoneticPr fontId="16" type="noConversion"/>
  </si>
  <si>
    <t>华北/华东</t>
    <phoneticPr fontId="16" type="noConversion"/>
  </si>
  <si>
    <t xml:space="preserve">数据盘 </t>
    <phoneticPr fontId="16" type="noConversion"/>
  </si>
  <si>
    <t>10GB</t>
    <phoneticPr fontId="16" type="noConversion"/>
  </si>
  <si>
    <t>按小时/月/年购买</t>
    <phoneticPr fontId="16" type="noConversion"/>
  </si>
  <si>
    <r>
      <t>UCloud</t>
    </r>
    <r>
      <rPr>
        <b/>
        <sz val="10"/>
        <rFont val="宋体"/>
        <family val="3"/>
        <charset val="134"/>
      </rPr>
      <t>带宽</t>
    </r>
    <r>
      <rPr>
        <b/>
        <sz val="10"/>
        <rFont val="Arial"/>
        <family val="2"/>
      </rPr>
      <t xml:space="preserve">   (</t>
    </r>
    <r>
      <rPr>
        <b/>
        <sz val="10"/>
        <rFont val="宋体"/>
        <family val="3"/>
        <charset val="134"/>
      </rPr>
      <t>华东</t>
    </r>
    <r>
      <rPr>
        <b/>
        <sz val="10"/>
        <rFont val="Arial"/>
        <family val="2"/>
      </rPr>
      <t>)</t>
    </r>
    <phoneticPr fontId="16" type="noConversion"/>
  </si>
  <si>
    <t>≤5M</t>
  </si>
  <si>
    <t>华东 双线(电信、联通)带宽，单位(MB)</t>
    <phoneticPr fontId="16" type="noConversion"/>
  </si>
  <si>
    <t>MB</t>
    <phoneticPr fontId="16" type="noConversion"/>
  </si>
  <si>
    <t>按小时/月/年购买</t>
    <phoneticPr fontId="16" type="noConversion"/>
  </si>
  <si>
    <t>＞5M</t>
    <phoneticPr fontId="16" type="noConversion"/>
  </si>
  <si>
    <t>华东 双线(电信、联通)带宽，单位(MB)</t>
    <phoneticPr fontId="16" type="noConversion"/>
  </si>
  <si>
    <t>MB</t>
    <phoneticPr fontId="16" type="noConversion"/>
  </si>
  <si>
    <t>100（不变）</t>
    <phoneticPr fontId="9" type="noConversion"/>
  </si>
  <si>
    <t>按小时/月/年购买</t>
    <phoneticPr fontId="16" type="noConversion"/>
  </si>
  <si>
    <r>
      <t>UCloud</t>
    </r>
    <r>
      <rPr>
        <b/>
        <sz val="10"/>
        <rFont val="宋体"/>
        <family val="3"/>
        <charset val="134"/>
      </rPr>
      <t>带宽</t>
    </r>
    <r>
      <rPr>
        <b/>
        <sz val="10"/>
        <rFont val="Arial"/>
        <family val="2"/>
      </rPr>
      <t xml:space="preserve">   (</t>
    </r>
    <r>
      <rPr>
        <b/>
        <sz val="10"/>
        <rFont val="宋体"/>
        <family val="3"/>
        <charset val="134"/>
      </rPr>
      <t>华北</t>
    </r>
    <r>
      <rPr>
        <b/>
        <sz val="10"/>
        <rFont val="Arial"/>
        <family val="2"/>
      </rPr>
      <t>)</t>
    </r>
    <phoneticPr fontId="16" type="noConversion"/>
  </si>
  <si>
    <t>BGP-C BGP(电信、联通、移动、教育网)带宽，（含IP)</t>
    <phoneticPr fontId="16" type="noConversion"/>
  </si>
  <si>
    <t>＞5M</t>
  </si>
  <si>
    <t>BGP-C BGP(电信、联通、移动、教育网)带宽，(含IP)</t>
    <phoneticPr fontId="16" type="noConversion"/>
  </si>
  <si>
    <t>MB</t>
    <phoneticPr fontId="16" type="noConversion"/>
  </si>
  <si>
    <t>100（不变）</t>
    <phoneticPr fontId="9" type="noConversion"/>
  </si>
  <si>
    <t>按小时/月/年购买</t>
    <phoneticPr fontId="16" type="noConversion"/>
  </si>
  <si>
    <r>
      <t>UCloud</t>
    </r>
    <r>
      <rPr>
        <b/>
        <sz val="10"/>
        <rFont val="宋体"/>
        <family val="3"/>
        <charset val="134"/>
      </rPr>
      <t>共享带宽（华东）</t>
    </r>
    <phoneticPr fontId="16" type="noConversion"/>
  </si>
  <si>
    <t>＞0</t>
    <phoneticPr fontId="16" type="noConversion"/>
  </si>
  <si>
    <t>华东 双线(电信、联通)带宽，单位(MB)</t>
    <phoneticPr fontId="16" type="noConversion"/>
  </si>
  <si>
    <r>
      <t>UCloud</t>
    </r>
    <r>
      <rPr>
        <b/>
        <sz val="10"/>
        <rFont val="宋体"/>
        <family val="3"/>
        <charset val="134"/>
      </rPr>
      <t>共享带宽（华北）</t>
    </r>
    <phoneticPr fontId="16" type="noConversion"/>
  </si>
  <si>
    <t>＞0</t>
    <phoneticPr fontId="16" type="noConversion"/>
  </si>
  <si>
    <t>按小时/月/年购买</t>
    <phoneticPr fontId="16" type="noConversion"/>
  </si>
  <si>
    <r>
      <rPr>
        <b/>
        <sz val="10"/>
        <rFont val="微软雅黑"/>
        <family val="2"/>
        <charset val="134"/>
      </rPr>
      <t>售后服务</t>
    </r>
    <phoneticPr fontId="9" type="noConversion"/>
  </si>
  <si>
    <t xml:space="preserve"> </t>
    <phoneticPr fontId="16" type="noConversion"/>
  </si>
  <si>
    <t>售前架构师对接、客户经理专人服务</t>
    <phoneticPr fontId="9" type="noConversion"/>
  </si>
  <si>
    <t xml:space="preserve"> </t>
    <phoneticPr fontId="16" type="noConversion"/>
  </si>
  <si>
    <t>24x7 VIP服务级别，90秒企业QQ&amp;电话快速响应</t>
    <phoneticPr fontId="9" type="noConversion"/>
  </si>
  <si>
    <t>总价</t>
    <phoneticPr fontId="16" type="noConversion"/>
  </si>
  <si>
    <t>ucloud 阶梯价格表</t>
  </si>
  <si>
    <t>月购买 单位（万元/月）</t>
    <phoneticPr fontId="16" type="noConversion"/>
  </si>
  <si>
    <t>混合云产品</t>
    <phoneticPr fontId="16" type="noConversion"/>
  </si>
  <si>
    <t>云产品</t>
    <phoneticPr fontId="16" type="noConversion"/>
  </si>
  <si>
    <t>≥0</t>
    <phoneticPr fontId="16" type="noConversion"/>
  </si>
  <si>
    <t>≥5</t>
    <phoneticPr fontId="16" type="noConversion"/>
  </si>
  <si>
    <t>≥30</t>
    <phoneticPr fontId="16" type="noConversion"/>
  </si>
  <si>
    <t>≥70</t>
    <phoneticPr fontId="16" type="noConversion"/>
  </si>
  <si>
    <t>DC</t>
  </si>
  <si>
    <t>Service Item</t>
  </si>
  <si>
    <t>Service Scope</t>
  </si>
  <si>
    <t>Level  Price</t>
  </si>
  <si>
    <t>Vendor</t>
    <phoneticPr fontId="16" type="noConversion"/>
  </si>
  <si>
    <t>罗秀</t>
    <phoneticPr fontId="16" type="noConversion"/>
  </si>
  <si>
    <t>BGP Internet line</t>
    <phoneticPr fontId="16" type="noConversion"/>
  </si>
  <si>
    <t>1M high quality internet line  to fix the connection problem between China telecom and China Unicom</t>
    <phoneticPr fontId="16" type="noConversion"/>
  </si>
  <si>
    <t>驰信</t>
    <phoneticPr fontId="16" type="noConversion"/>
  </si>
  <si>
    <t>Telecom Internet line</t>
    <phoneticPr fontId="16" type="noConversion"/>
  </si>
  <si>
    <t xml:space="preserve">1M China telecom  internet line </t>
    <phoneticPr fontId="16" type="noConversion"/>
  </si>
  <si>
    <t>CT IP</t>
    <phoneticPr fontId="16" type="noConversion"/>
  </si>
  <si>
    <t>1IP/monthly</t>
    <phoneticPr fontId="16" type="noConversion"/>
  </si>
  <si>
    <t>BGP IP</t>
    <phoneticPr fontId="16" type="noConversion"/>
  </si>
  <si>
    <t>1IP/monthly</t>
    <phoneticPr fontId="16" type="noConversion"/>
  </si>
  <si>
    <t>花桥GDS</t>
    <phoneticPr fontId="16" type="noConversion"/>
  </si>
  <si>
    <t xml:space="preserve">BGP Internet line </t>
    <phoneticPr fontId="16" type="noConversion"/>
  </si>
  <si>
    <t>驰信</t>
    <phoneticPr fontId="16" type="noConversion"/>
  </si>
  <si>
    <t>BGP IP</t>
    <phoneticPr fontId="16" type="noConversion"/>
  </si>
  <si>
    <t xml:space="preserve">Telecom Internet line </t>
    <phoneticPr fontId="16" type="noConversion"/>
  </si>
  <si>
    <t>10M</t>
    <phoneticPr fontId="16" type="noConversion"/>
  </si>
  <si>
    <t>昆山电信</t>
    <phoneticPr fontId="16" type="noConversion"/>
  </si>
  <si>
    <t>20M</t>
    <phoneticPr fontId="16" type="noConversion"/>
  </si>
  <si>
    <t>30M</t>
    <phoneticPr fontId="16" type="noConversion"/>
  </si>
  <si>
    <t>50M</t>
    <phoneticPr fontId="16" type="noConversion"/>
  </si>
  <si>
    <t>100M</t>
    <phoneticPr fontId="16" type="noConversion"/>
  </si>
  <si>
    <t>CT IP</t>
    <phoneticPr fontId="16" type="noConversion"/>
  </si>
  <si>
    <t>1IP/monthly</t>
    <phoneticPr fontId="16" type="noConversion"/>
  </si>
  <si>
    <t>Unicom Internet line</t>
    <phoneticPr fontId="16" type="noConversion"/>
  </si>
  <si>
    <t>2M</t>
    <phoneticPr fontId="16" type="noConversion"/>
  </si>
  <si>
    <t>昆山联通</t>
    <phoneticPr fontId="16" type="noConversion"/>
  </si>
  <si>
    <t>10M</t>
    <phoneticPr fontId="16" type="noConversion"/>
  </si>
  <si>
    <t>30M</t>
    <phoneticPr fontId="16" type="noConversion"/>
  </si>
  <si>
    <t>50M</t>
    <phoneticPr fontId="16" type="noConversion"/>
  </si>
  <si>
    <t>90M</t>
    <phoneticPr fontId="16" type="noConversion"/>
  </si>
  <si>
    <t>100M</t>
    <phoneticPr fontId="16" type="noConversion"/>
  </si>
  <si>
    <t>CU IP</t>
    <phoneticPr fontId="16" type="noConversion"/>
  </si>
  <si>
    <t>1IP/monthly</t>
    <phoneticPr fontId="16" type="noConversion"/>
  </si>
  <si>
    <t>BGP Internet line</t>
    <phoneticPr fontId="16" type="noConversion"/>
  </si>
  <si>
    <t>第一线</t>
    <phoneticPr fontId="16" type="noConversion"/>
  </si>
  <si>
    <t>外高桥GDS</t>
    <phoneticPr fontId="16" type="noConversion"/>
  </si>
  <si>
    <t>BGP双线热备接入服务平台端双线/客户端单线</t>
    <phoneticPr fontId="16" type="noConversion"/>
  </si>
  <si>
    <t>佰隆</t>
    <phoneticPr fontId="16" type="noConversion"/>
  </si>
  <si>
    <t xml:space="preserve">1M China telecom  internet line </t>
    <phoneticPr fontId="16" type="noConversion"/>
  </si>
  <si>
    <t>Unicom Internet line</t>
    <phoneticPr fontId="16" type="noConversion"/>
  </si>
  <si>
    <t xml:space="preserve">1M China  Unicom internet line </t>
    <phoneticPr fontId="16" type="noConversion"/>
  </si>
  <si>
    <t>CT CU IP</t>
    <phoneticPr fontId="16" type="noConversion"/>
  </si>
  <si>
    <t>BGP IP</t>
    <phoneticPr fontId="16" type="noConversion"/>
  </si>
  <si>
    <t>1M/monthly</t>
    <phoneticPr fontId="16" type="noConversion"/>
  </si>
  <si>
    <t>BGP Internet line</t>
    <phoneticPr fontId="16" type="noConversion"/>
  </si>
  <si>
    <t>劢杰</t>
    <phoneticPr fontId="16" type="noConversion"/>
  </si>
  <si>
    <t xml:space="preserve">Telecom Internet line </t>
    <phoneticPr fontId="16" type="noConversion"/>
  </si>
  <si>
    <t xml:space="preserve">1M China  Unicom internet line </t>
    <phoneticPr fontId="16" type="noConversion"/>
  </si>
  <si>
    <t>CT CU IP</t>
    <phoneticPr fontId="16" type="noConversion"/>
  </si>
  <si>
    <t>世纪互联宝山机房
3楼电信区</t>
    <phoneticPr fontId="16" type="noConversion"/>
  </si>
  <si>
    <t xml:space="preserve">Telecom Internet line </t>
    <phoneticPr fontId="16" type="noConversion"/>
  </si>
  <si>
    <t>1M/monthly</t>
    <phoneticPr fontId="16" type="noConversion"/>
  </si>
  <si>
    <t>世纪互联</t>
    <phoneticPr fontId="16" type="noConversion"/>
  </si>
  <si>
    <t>Unicom Internet line</t>
    <phoneticPr fontId="16" type="noConversion"/>
  </si>
  <si>
    <t>CT CU IP</t>
    <phoneticPr fontId="16" type="noConversion"/>
  </si>
  <si>
    <t>世纪互联宝山机房
2、4楼非电信区</t>
    <phoneticPr fontId="16" type="noConversion"/>
  </si>
  <si>
    <t>1M high quality internet line  to fix the connection problem between China telecom and China Unicom</t>
    <phoneticPr fontId="16" type="noConversion"/>
  </si>
  <si>
    <t xml:space="preserve">1M China telecom  internet line </t>
    <phoneticPr fontId="16" type="noConversion"/>
  </si>
  <si>
    <t xml:space="preserve">1M China  Unicom internet line </t>
    <phoneticPr fontId="16" type="noConversion"/>
  </si>
  <si>
    <t>1M high quality internet line  to fix the connection problem between CT&amp;CU&amp;CM</t>
    <phoneticPr fontId="16" type="noConversion"/>
  </si>
  <si>
    <t>驰信</t>
    <phoneticPr fontId="16" type="noConversion"/>
  </si>
  <si>
    <t>Telecom Internet line</t>
    <phoneticPr fontId="16" type="noConversion"/>
  </si>
  <si>
    <t>CT BGP IP</t>
    <phoneticPr fontId="16" type="noConversion"/>
  </si>
  <si>
    <t>世纪互联北京
移动酒仙桥</t>
    <phoneticPr fontId="16" type="noConversion"/>
  </si>
  <si>
    <t xml:space="preserve">BGP Internet line </t>
    <phoneticPr fontId="16" type="noConversion"/>
  </si>
  <si>
    <t>Vendor</t>
    <phoneticPr fontId="16" type="noConversion"/>
  </si>
  <si>
    <t>CT MSTP</t>
    <phoneticPr fontId="16" type="noConversion"/>
  </si>
  <si>
    <t>10M</t>
    <phoneticPr fontId="16" type="noConversion"/>
  </si>
  <si>
    <t>20M</t>
    <phoneticPr fontId="16" type="noConversion"/>
  </si>
  <si>
    <t>30M</t>
    <phoneticPr fontId="16" type="noConversion"/>
  </si>
  <si>
    <t>40M</t>
    <phoneticPr fontId="16" type="noConversion"/>
  </si>
  <si>
    <t>50M</t>
    <phoneticPr fontId="16" type="noConversion"/>
  </si>
  <si>
    <t>100M</t>
    <phoneticPr fontId="16" type="noConversion"/>
  </si>
  <si>
    <t>CM</t>
    <phoneticPr fontId="16" type="noConversion"/>
  </si>
  <si>
    <t>20M</t>
    <phoneticPr fontId="16" type="noConversion"/>
  </si>
  <si>
    <t>30M</t>
    <phoneticPr fontId="16" type="noConversion"/>
  </si>
  <si>
    <t>50M</t>
    <phoneticPr fontId="16" type="noConversion"/>
  </si>
  <si>
    <t>100M</t>
    <phoneticPr fontId="16" type="noConversion"/>
  </si>
  <si>
    <t>佰隆</t>
    <phoneticPr fontId="16" type="noConversion"/>
  </si>
  <si>
    <t>CT MSTP</t>
    <phoneticPr fontId="16" type="noConversion"/>
  </si>
  <si>
    <t>2M</t>
    <phoneticPr fontId="16" type="noConversion"/>
  </si>
  <si>
    <t>4M</t>
    <phoneticPr fontId="16" type="noConversion"/>
  </si>
  <si>
    <t>6M</t>
    <phoneticPr fontId="16" type="noConversion"/>
  </si>
  <si>
    <t>8M</t>
    <phoneticPr fontId="16" type="noConversion"/>
  </si>
  <si>
    <t>10M</t>
    <phoneticPr fontId="16" type="noConversion"/>
  </si>
  <si>
    <t>40M</t>
    <phoneticPr fontId="16" type="noConversion"/>
  </si>
  <si>
    <t>60M</t>
    <phoneticPr fontId="16" type="noConversion"/>
  </si>
  <si>
    <t>70M</t>
    <phoneticPr fontId="16" type="noConversion"/>
  </si>
  <si>
    <t>80M</t>
    <phoneticPr fontId="16" type="noConversion"/>
  </si>
  <si>
    <t>90M</t>
    <phoneticPr fontId="16" type="noConversion"/>
  </si>
  <si>
    <t>100M</t>
    <phoneticPr fontId="16" type="noConversion"/>
  </si>
  <si>
    <t xml:space="preserve"> CU MSTP</t>
    <phoneticPr fontId="16" type="noConversion"/>
  </si>
  <si>
    <t>2M</t>
    <phoneticPr fontId="16" type="noConversion"/>
  </si>
  <si>
    <t>6M</t>
    <phoneticPr fontId="16" type="noConversion"/>
  </si>
  <si>
    <t>8M</t>
    <phoneticPr fontId="16" type="noConversion"/>
  </si>
  <si>
    <t>10M</t>
    <phoneticPr fontId="16" type="noConversion"/>
  </si>
  <si>
    <t>40M</t>
    <phoneticPr fontId="16" type="noConversion"/>
  </si>
  <si>
    <t>50M</t>
    <phoneticPr fontId="16" type="noConversion"/>
  </si>
  <si>
    <t>60M</t>
    <phoneticPr fontId="16" type="noConversion"/>
  </si>
  <si>
    <t>70M</t>
    <phoneticPr fontId="16" type="noConversion"/>
  </si>
  <si>
    <t>80M</t>
    <phoneticPr fontId="16" type="noConversion"/>
  </si>
  <si>
    <t>90M</t>
    <phoneticPr fontId="16" type="noConversion"/>
  </si>
  <si>
    <t>100M</t>
    <phoneticPr fontId="16" type="noConversion"/>
  </si>
  <si>
    <t>世纪互联</t>
    <phoneticPr fontId="16" type="noConversion"/>
  </si>
  <si>
    <t>CT MSTP</t>
    <phoneticPr fontId="16" type="noConversion"/>
  </si>
  <si>
    <t>4M</t>
    <phoneticPr fontId="16" type="noConversion"/>
  </si>
  <si>
    <t>30M</t>
    <phoneticPr fontId="16" type="noConversion"/>
  </si>
  <si>
    <t>60M</t>
    <phoneticPr fontId="16" type="noConversion"/>
  </si>
  <si>
    <t>70M</t>
    <phoneticPr fontId="16" type="noConversion"/>
  </si>
  <si>
    <t>90M</t>
    <phoneticPr fontId="16" type="noConversion"/>
  </si>
  <si>
    <t>100M</t>
    <phoneticPr fontId="16" type="noConversion"/>
  </si>
  <si>
    <t xml:space="preserve"> CU MSTP</t>
    <phoneticPr fontId="16" type="noConversion"/>
  </si>
  <si>
    <t>4M</t>
    <phoneticPr fontId="16" type="noConversion"/>
  </si>
  <si>
    <t>6M</t>
    <phoneticPr fontId="16" type="noConversion"/>
  </si>
  <si>
    <t>8M</t>
    <phoneticPr fontId="16" type="noConversion"/>
  </si>
  <si>
    <t>10M</t>
    <phoneticPr fontId="16" type="noConversion"/>
  </si>
  <si>
    <t>20M</t>
    <phoneticPr fontId="16" type="noConversion"/>
  </si>
  <si>
    <t>30M</t>
    <phoneticPr fontId="16" type="noConversion"/>
  </si>
  <si>
    <t>70M</t>
    <phoneticPr fontId="16" type="noConversion"/>
  </si>
  <si>
    <t>DC</t>
    <phoneticPr fontId="16" type="noConversion"/>
  </si>
  <si>
    <t>Service Item</t>
    <phoneticPr fontId="16" type="noConversion"/>
  </si>
  <si>
    <t>Service Scope</t>
    <phoneticPr fontId="16" type="noConversion"/>
  </si>
  <si>
    <t>Level  Price</t>
    <phoneticPr fontId="16" type="noConversion"/>
  </si>
  <si>
    <t>罗秀</t>
    <phoneticPr fontId="16" type="noConversion"/>
  </si>
  <si>
    <t xml:space="preserve">42U server/network rack </t>
    <phoneticPr fontId="16" type="noConversion"/>
  </si>
  <si>
    <r>
      <rPr>
        <b/>
        <sz val="10"/>
        <rFont val="微软雅黑"/>
        <family val="2"/>
        <charset val="134"/>
      </rPr>
      <t>42U Whole Server Rack</t>
    </r>
    <r>
      <rPr>
        <sz val="10"/>
        <rFont val="微软雅黑"/>
        <family val="2"/>
        <charset val="134"/>
      </rPr>
      <t xml:space="preserve">
1.Data center level:T-2+
2.UPS:single 4hours
3.Air-condition:24hours,maintance 18-24 degree
4.power supply:single
5.Fireproof: Gas fire estinguishing system
6.Security:7*24CCTV monitor
7.Lan:firewall and core switch
8.Power limit:10A</t>
    </r>
    <phoneticPr fontId="16" type="noConversion"/>
  </si>
  <si>
    <t xml:space="preserve">42U server/network rack </t>
    <phoneticPr fontId="16" type="noConversion"/>
  </si>
  <si>
    <r>
      <rPr>
        <b/>
        <sz val="10"/>
        <rFont val="微软雅黑"/>
        <family val="2"/>
        <charset val="134"/>
      </rPr>
      <t>42U Whole Server Rack</t>
    </r>
    <r>
      <rPr>
        <sz val="10"/>
        <rFont val="微软雅黑"/>
        <family val="2"/>
        <charset val="134"/>
      </rPr>
      <t xml:space="preserve">
1.Data center level:T-3+
2.UPS:2N
3.Air-condition:24hours,maintance 18-24 degree,N+20% cold
4.power supply:2N
5.Diesel generator:2N
6.PDU:2N
7.Fireproof: Gas fire estinguishing system
8.Security:7*24CCTV monitor and BMS system
9.Lan:firewall and core switch
10.Power limit:10A</t>
    </r>
    <phoneticPr fontId="16" type="noConversion"/>
  </si>
  <si>
    <t>power (1A)</t>
    <phoneticPr fontId="16" type="noConversion"/>
  </si>
  <si>
    <t>Standard urban electricity:1A</t>
    <phoneticPr fontId="16" type="noConversion"/>
  </si>
  <si>
    <t>外高桥GDS</t>
    <phoneticPr fontId="16" type="noConversion"/>
  </si>
  <si>
    <r>
      <rPr>
        <b/>
        <sz val="10"/>
        <rFont val="微软雅黑"/>
        <family val="2"/>
        <charset val="134"/>
      </rPr>
      <t>46U Whole Server Rack</t>
    </r>
    <r>
      <rPr>
        <sz val="10"/>
        <rFont val="微软雅黑"/>
        <family val="2"/>
        <charset val="134"/>
      </rPr>
      <t xml:space="preserve">
1.Data center level:T-2+
2.UPS:single 4hours
3.Air-condition:24hours,maintance 18-24 degree
4.power supply:single
5.Fireproof: Gas fire estinguishing system
6.Security:7*24CCTV monitor
7.Lan:firewall and core switch
8.Power limit:10A</t>
    </r>
    <phoneticPr fontId="16" type="noConversion"/>
  </si>
  <si>
    <t>power (1A)</t>
    <phoneticPr fontId="16" type="noConversion"/>
  </si>
  <si>
    <t>世纪互联
（宝山）</t>
    <phoneticPr fontId="16" type="noConversion"/>
  </si>
  <si>
    <t>42U server/network rack 
（3楼电信区）</t>
    <phoneticPr fontId="16" type="noConversion"/>
  </si>
  <si>
    <r>
      <rPr>
        <b/>
        <sz val="10"/>
        <rFont val="微软雅黑"/>
        <family val="2"/>
        <charset val="134"/>
      </rPr>
      <t>42U Whole Server Rack</t>
    </r>
    <r>
      <rPr>
        <sz val="10"/>
        <rFont val="微软雅黑"/>
        <family val="2"/>
        <charset val="134"/>
      </rPr>
      <t xml:space="preserve">
1.Data center level:T-3+
2.UPS:2N
3.Air-condition:24hours,maintance 18-24 degree,N+20% cold
4.power supply:2N
5.Diesel generator:2N
6.PDU:2N
7.Fireproof: Gas fire estinguishing system
8.Security:7*24CCTV monitor and BMS system
9.Lan:firewall and core switch
10.Power limit:10A</t>
    </r>
    <phoneticPr fontId="16" type="noConversion"/>
  </si>
  <si>
    <t>power (1A)</t>
    <phoneticPr fontId="16" type="noConversion"/>
  </si>
  <si>
    <t>Standard urban electricity:1A</t>
    <phoneticPr fontId="16" type="noConversion"/>
  </si>
  <si>
    <t>42U server/network rack 
（2、4楼非电信区）</t>
    <phoneticPr fontId="16" type="noConversion"/>
  </si>
  <si>
    <r>
      <rPr>
        <b/>
        <sz val="10"/>
        <rFont val="微软雅黑"/>
        <family val="2"/>
        <charset val="134"/>
      </rPr>
      <t>42U Whole Server Rack</t>
    </r>
    <r>
      <rPr>
        <sz val="10"/>
        <rFont val="微软雅黑"/>
        <family val="2"/>
        <charset val="134"/>
      </rPr>
      <t xml:space="preserve">
1.Data center level:T-3+
2.UPS:2N
3.Air-condition:24hours,maintance 18-24 degree,N+20% cold
4.power supply:2N
5.Diesel generator:2N
6.PDU:2N
7.Fireproof: Gas fire estinguishing system
8.Security:7*24CCTV monitor and BMS system
9.Lan:firewall and core switch
10.Power limit:10A</t>
    </r>
    <phoneticPr fontId="16" type="noConversion"/>
  </si>
  <si>
    <t>世纪互联北京
移动酒仙桥</t>
    <phoneticPr fontId="16" type="noConversion"/>
  </si>
  <si>
    <t xml:space="preserve">42U server/network rack 
</t>
    <phoneticPr fontId="16" type="noConversion"/>
  </si>
  <si>
    <r>
      <rPr>
        <b/>
        <sz val="10"/>
        <rFont val="微软雅黑"/>
        <family val="2"/>
        <charset val="134"/>
      </rPr>
      <t>42U Whole Server Rack</t>
    </r>
    <r>
      <rPr>
        <sz val="10"/>
        <rFont val="微软雅黑"/>
        <family val="2"/>
        <charset val="134"/>
      </rPr>
      <t xml:space="preserve">
1.Data center level:T-3+
2.UPS:2N
3.Air-condition:24hours,maintance 18-24 degree,N+20% cold
4.power supply:2N
5.Diesel generator:2N
6.PDU:2N
7.Fireproof: Gas fire estinguishing system
8.Security:7*24CCTV monitor and BMS system
9.Lan:firewall and core switch
10.Power limit:13A</t>
    </r>
    <phoneticPr fontId="16" type="noConversion"/>
  </si>
  <si>
    <t>DataCenter Intro.</t>
    <phoneticPr fontId="16" type="noConversion"/>
  </si>
  <si>
    <r>
      <rPr>
        <b/>
        <sz val="10"/>
        <color theme="1"/>
        <rFont val="微软雅黑"/>
        <family val="2"/>
        <charset val="134"/>
      </rPr>
      <t>Brief</t>
    </r>
    <r>
      <rPr>
        <sz val="10"/>
        <color theme="1"/>
        <rFont val="微软雅黑"/>
        <family val="2"/>
        <charset val="134"/>
      </rPr>
      <t>: Corporate with GDSI, arvato owns a high level , T3+/ T4 level datacenter  at Kunshan ,the city near by shanghai. We also have our server rack zone in the other GDSI data center all over china</t>
    </r>
    <phoneticPr fontId="16" type="noConversion"/>
  </si>
  <si>
    <t>KPI</t>
  </si>
  <si>
    <t xml:space="preserve"> Premium </t>
  </si>
  <si>
    <t>Power system</t>
  </si>
  <si>
    <t xml:space="preserve">Electricity access </t>
  </si>
  <si>
    <t>2N</t>
  </si>
  <si>
    <t xml:space="preserve">          Diesel generator</t>
  </si>
  <si>
    <t>N+1</t>
  </si>
  <si>
    <t>UPS</t>
  </si>
  <si>
    <t>PDU</t>
  </si>
  <si>
    <t>Module power density</t>
  </si>
  <si>
    <t>1.4KW/㎡</t>
  </si>
  <si>
    <t>air-condition system</t>
  </si>
  <si>
    <t>Power for air-condition system</t>
  </si>
  <si>
    <t>the chillers and cooling tower</t>
  </si>
  <si>
    <t xml:space="preserve">     Precision Air Condition</t>
  </si>
  <si>
    <t>N+20%</t>
  </si>
  <si>
    <t>network</t>
  </si>
  <si>
    <t>External connection to the MMR or POP</t>
  </si>
  <si>
    <t>Dual</t>
  </si>
  <si>
    <t xml:space="preserve">Multiple telecom operator connection </t>
  </si>
  <si>
    <t>YES</t>
  </si>
  <si>
    <t>Fire-proof</t>
  </si>
  <si>
    <t>Gas fire extinguishing system</t>
  </si>
  <si>
    <t>security and monitor</t>
  </si>
  <si>
    <t>24 X 7 monitor</t>
  </si>
  <si>
    <t>CCTV</t>
  </si>
  <si>
    <t xml:space="preserve">YES                                        </t>
  </si>
  <si>
    <t>BMS</t>
  </si>
  <si>
    <t>24 X 7 operator</t>
  </si>
  <si>
    <t>Infrastructure Operation Service</t>
  </si>
  <si>
    <t>arvato Data Center supply infrastructure operation service to our customers , to help their network and servers can support their business in 7*24 time</t>
  </si>
  <si>
    <t>ODC Service include:</t>
  </si>
  <si>
    <r>
      <t>n</t>
    </r>
    <r>
      <rPr>
        <sz val="10"/>
        <color rgb="FF000000"/>
        <rFont val="微软雅黑"/>
        <family val="2"/>
        <charset val="134"/>
      </rPr>
      <t>Monitor system based on OMC</t>
    </r>
  </si>
  <si>
    <r>
      <t>n</t>
    </r>
    <r>
      <rPr>
        <sz val="10"/>
        <color rgb="FF000000"/>
        <rFont val="微软雅黑"/>
        <family val="2"/>
        <charset val="134"/>
      </rPr>
      <t>Operation Management system based on ITIL</t>
    </r>
  </si>
  <si>
    <r>
      <t>n</t>
    </r>
    <r>
      <rPr>
        <sz val="10"/>
        <color rgb="FF000000"/>
        <rFont val="微软雅黑"/>
        <family val="2"/>
        <charset val="134"/>
      </rPr>
      <t>Security Service based SOC</t>
    </r>
  </si>
  <si>
    <r>
      <t>n</t>
    </r>
    <r>
      <rPr>
        <sz val="10"/>
        <color rgb="FF000000"/>
        <rFont val="微软雅黑"/>
        <family val="2"/>
        <charset val="134"/>
      </rPr>
      <t>Report and commutation based on IDC 2.0</t>
    </r>
  </si>
  <si>
    <r>
      <t>n</t>
    </r>
    <r>
      <rPr>
        <sz val="10"/>
        <color rgb="FF000000"/>
        <rFont val="微软雅黑"/>
        <family val="2"/>
        <charset val="134"/>
      </rPr>
      <t>Document system based on ISO27001</t>
    </r>
  </si>
  <si>
    <r>
      <t>n</t>
    </r>
    <r>
      <rPr>
        <sz val="10"/>
        <color rgb="FF000000"/>
        <rFont val="微软雅黑"/>
        <family val="2"/>
        <charset val="134"/>
      </rPr>
      <t>Infrastructure operation Service  like System operation Service, Database operation service, Backup service</t>
    </r>
  </si>
  <si>
    <t>ISO 27001</t>
  </si>
  <si>
    <t>Data Security is the most important in IT management. To fill with our Customers requirement, we pass the certification of ISMS – ISO 27001</t>
  </si>
  <si>
    <t>We supply these services :</t>
  </si>
  <si>
    <r>
      <t>n</t>
    </r>
    <r>
      <rPr>
        <sz val="10"/>
        <color rgb="FF000000"/>
        <rFont val="微软雅黑"/>
        <family val="2"/>
        <charset val="134"/>
      </rPr>
      <t>Data Security Management</t>
    </r>
  </si>
  <si>
    <r>
      <t>n</t>
    </r>
    <r>
      <rPr>
        <sz val="10"/>
        <color rgb="FF000000"/>
        <rFont val="微软雅黑"/>
        <family val="2"/>
        <charset val="134"/>
      </rPr>
      <t>Data Security Audit</t>
    </r>
  </si>
  <si>
    <r>
      <t>n</t>
    </r>
    <r>
      <rPr>
        <sz val="10"/>
        <color rgb="FF000000"/>
        <rFont val="微软雅黑"/>
        <family val="2"/>
        <charset val="134"/>
      </rPr>
      <t>Data Security Control</t>
    </r>
  </si>
  <si>
    <r>
      <t>n</t>
    </r>
    <r>
      <rPr>
        <sz val="10"/>
        <color rgb="FF000000"/>
        <rFont val="微软雅黑"/>
        <family val="2"/>
        <charset val="134"/>
      </rPr>
      <t xml:space="preserve">IT infrastructure risk indentify </t>
    </r>
  </si>
  <si>
    <r>
      <t>n</t>
    </r>
    <r>
      <rPr>
        <sz val="10"/>
        <color rgb="FF000000"/>
        <rFont val="微软雅黑"/>
        <family val="2"/>
        <charset val="134"/>
      </rPr>
      <t>IT infrastructure Security consultant</t>
    </r>
  </si>
  <si>
    <t>aCloud air Quotation</t>
    <phoneticPr fontId="6" type="noConversion"/>
  </si>
  <si>
    <t>Azure Resource Quotation</t>
    <phoneticPr fontId="6" type="noConversion"/>
  </si>
  <si>
    <t>Ucloud Resource Quotation</t>
    <phoneticPr fontId="6" type="noConversion"/>
  </si>
  <si>
    <t>DC线路报价</t>
    <phoneticPr fontId="6" type="noConversion"/>
  </si>
  <si>
    <t>上海本地专线报价</t>
    <phoneticPr fontId="6" type="noConversion"/>
  </si>
  <si>
    <t>机柜报价</t>
    <phoneticPr fontId="6" type="noConversion"/>
  </si>
  <si>
    <t>DataCenter Intro1.</t>
    <phoneticPr fontId="6" type="noConversion"/>
  </si>
  <si>
    <t>Setup Mandays</t>
  </si>
  <si>
    <t>Quantity</t>
  </si>
  <si>
    <t>System Architect</t>
  </si>
  <si>
    <t>Cloud Infrastructure Designing</t>
  </si>
  <si>
    <t>Cloud Infrastructure Setup</t>
  </si>
  <si>
    <t>Infrastructure System Integration Testing</t>
  </si>
  <si>
    <t>OS Environment Setup</t>
  </si>
  <si>
    <t>Cloud Operation Model Training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</si>
</sst>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7" formatCode="&quot;¥&quot;#,##0.00;&quot;¥&quot;\-#,##0.00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_);[Red]\(#,##0.00\)"/>
    <numFmt numFmtId="177" formatCode="_ [$¥-804]* #,##0_ ;_ [$¥-804]* \-#,##0_ ;_ [$¥-804]* &quot;-&quot;??_ ;_ @_ "/>
    <numFmt numFmtId="178" formatCode="[$-409]d/mmm/yy;@"/>
    <numFmt numFmtId="179" formatCode="_(* #,##0.00_);_(* \(#,##0.00\);_(* &quot;-&quot;??_);_(@_)"/>
    <numFmt numFmtId="180" formatCode="0.0%"/>
    <numFmt numFmtId="181" formatCode="#,##0_);[Red]\(#,##0\)"/>
    <numFmt numFmtId="182" formatCode="_ * #,##0_ ;_ * \-#,##0_ ;_ * &quot;-&quot;??_ ;_ @_ "/>
    <numFmt numFmtId="183" formatCode="&quot;¥&quot;#,##0.00_);[Red]\(&quot;¥&quot;#,##0.00\)"/>
    <numFmt numFmtId="184" formatCode="#,##0_ "/>
    <numFmt numFmtId="185" formatCode="_(* #,##0_);_(* \(#,##0\);_(* &quot;-&quot;??_);_(@_)"/>
    <numFmt numFmtId="186" formatCode="0.00_);[Red]\(0.00\)"/>
    <numFmt numFmtId="187" formatCode="0.00_ "/>
    <numFmt numFmtId="188" formatCode="&quot;￥&quot;#,##0;&quot;￥&quot;\-#,##0"/>
  </numFmts>
  <fonts count="88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 tint="0.34998626667073579"/>
      <name val="宋体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Lucida Sans Unicode"/>
      <family val="2"/>
    </font>
    <font>
      <sz val="11"/>
      <color theme="1" tint="0.14999847407452621"/>
      <name val="Lucida Sans Unicode"/>
      <family val="2"/>
    </font>
    <font>
      <sz val="11"/>
      <color theme="0"/>
      <name val="Lucida Sans Unicode"/>
      <family val="2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indexed="8"/>
      <name val="Arial"/>
      <family val="2"/>
    </font>
    <font>
      <b/>
      <sz val="14"/>
      <color rgb="FF3F3F3F"/>
      <name val="Calibri"/>
      <family val="2"/>
    </font>
    <font>
      <b/>
      <sz val="11"/>
      <color theme="1"/>
      <name val="Calibri"/>
      <family val="2"/>
    </font>
    <font>
      <sz val="12"/>
      <name val="宋体"/>
      <family val="3"/>
      <charset val="134"/>
    </font>
    <font>
      <sz val="10"/>
      <name val="Arial"/>
      <family val="2"/>
    </font>
    <font>
      <u/>
      <sz val="9"/>
      <color theme="3" tint="-0.499984740745262"/>
      <name val="Lucida Sans Unicode"/>
      <family val="2"/>
    </font>
    <font>
      <sz val="10"/>
      <color theme="1"/>
      <name val="Calibri"/>
      <family val="2"/>
    </font>
    <font>
      <b/>
      <sz val="18"/>
      <color theme="0"/>
      <name val="Calibri"/>
      <family val="2"/>
    </font>
    <font>
      <sz val="14"/>
      <color rgb="FF3F3F3F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</font>
    <font>
      <b/>
      <sz val="12"/>
      <color theme="0"/>
      <name val="Calibri"/>
      <family val="2"/>
    </font>
    <font>
      <b/>
      <sz val="11"/>
      <color theme="3" tint="-0.499984740745262"/>
      <name val="Lucida Sans Unicode"/>
      <family val="2"/>
    </font>
    <font>
      <b/>
      <sz val="11"/>
      <color indexed="56"/>
      <name val="幼圆"/>
      <family val="3"/>
      <charset val="134"/>
    </font>
    <font>
      <b/>
      <sz val="11"/>
      <color indexed="56"/>
      <name val="Lucida Sans Unicode"/>
      <family val="2"/>
    </font>
    <font>
      <b/>
      <sz val="11"/>
      <color theme="0"/>
      <name val="Lucida Sans Unicode"/>
      <family val="2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Lucida Sans Unicode"/>
      <family val="2"/>
    </font>
    <font>
      <sz val="11"/>
      <name val="幼圆"/>
      <family val="3"/>
      <charset val="134"/>
    </font>
    <font>
      <b/>
      <sz val="11"/>
      <color theme="1"/>
      <name val="Lucida Sans Unicode"/>
      <family val="2"/>
    </font>
    <font>
      <b/>
      <sz val="11"/>
      <color theme="1"/>
      <name val="幼圆"/>
      <family val="3"/>
      <charset val="134"/>
    </font>
    <font>
      <sz val="18"/>
      <color theme="1"/>
      <name val="Lucida Sans Unicode"/>
      <family val="2"/>
    </font>
    <font>
      <b/>
      <sz val="16"/>
      <color theme="0"/>
      <name val="Calibri"/>
      <family val="2"/>
    </font>
    <font>
      <sz val="12"/>
      <color rgb="FF3F3F3F"/>
      <name val="Calibri"/>
      <family val="2"/>
    </font>
    <font>
      <sz val="10"/>
      <color theme="1"/>
      <name val="Lucida Sans Unicode"/>
      <family val="2"/>
    </font>
    <font>
      <sz val="10"/>
      <name val="Lucida Sans Unicode"/>
      <family val="2"/>
    </font>
    <font>
      <b/>
      <sz val="10"/>
      <color theme="0"/>
      <name val="Lucida Sans Unicode"/>
      <family val="2"/>
    </font>
    <font>
      <b/>
      <sz val="10"/>
      <name val="Lucida Sans Unicode"/>
      <family val="2"/>
    </font>
    <font>
      <sz val="10"/>
      <color theme="0"/>
      <name val="Lucida Sans Unicode"/>
      <family val="2"/>
    </font>
    <font>
      <b/>
      <sz val="10"/>
      <color theme="1"/>
      <name val="Lucida Sans Unicode"/>
      <family val="2"/>
    </font>
    <font>
      <sz val="10"/>
      <name val="宋体"/>
      <family val="3"/>
      <charset val="134"/>
    </font>
    <font>
      <b/>
      <sz val="12"/>
      <color theme="0"/>
      <name val="Lucida Sans Unicode"/>
      <family val="2"/>
    </font>
    <font>
      <sz val="14"/>
      <color theme="0"/>
      <name val="Lucida Sans Unicode"/>
      <family val="2"/>
    </font>
    <font>
      <b/>
      <sz val="14"/>
      <color theme="0"/>
      <name val="Lucida Sans Unicode"/>
      <family val="2"/>
    </font>
    <font>
      <b/>
      <sz val="10"/>
      <color indexed="56"/>
      <name val="Lucida Sans Unicode"/>
      <family val="2"/>
    </font>
    <font>
      <sz val="10"/>
      <color indexed="56"/>
      <name val="Lucida Sans Unicode"/>
      <family val="2"/>
    </font>
    <font>
      <b/>
      <sz val="10"/>
      <color theme="0"/>
      <name val="Calibri"/>
      <family val="2"/>
    </font>
    <font>
      <b/>
      <sz val="10"/>
      <name val="宋体"/>
      <family val="2"/>
      <charset val="134"/>
    </font>
    <font>
      <sz val="10"/>
      <name val="幼圆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Arial"/>
      <family val="2"/>
    </font>
    <font>
      <sz val="11"/>
      <color theme="0"/>
      <name val="Calibri"/>
      <family val="2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theme="0"/>
      <name val="Calibri"/>
      <family val="2"/>
    </font>
    <font>
      <sz val="10"/>
      <color theme="1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0"/>
      <color theme="0"/>
      <name val="宋体"/>
      <family val="3"/>
      <charset val="134"/>
    </font>
    <font>
      <b/>
      <sz val="10"/>
      <name val="Arial"/>
      <family val="2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Arial"/>
      <family val="2"/>
    </font>
    <font>
      <b/>
      <sz val="10"/>
      <color theme="1"/>
      <name val="Arial Unicode MS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medium">
        <color theme="4" tint="-0.499984740745262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auto="1"/>
      </left>
      <right style="medium">
        <color theme="4" tint="-0.499984740745262"/>
      </right>
      <top style="thin">
        <color auto="1"/>
      </top>
      <bottom style="thin">
        <color auto="1"/>
      </bottom>
      <diagonal/>
    </border>
    <border>
      <left style="medium">
        <color theme="4" tint="-0.499984740745262"/>
      </left>
      <right style="thin">
        <color indexed="64"/>
      </right>
      <top/>
      <bottom style="thin">
        <color indexed="64"/>
      </bottom>
      <diagonal/>
    </border>
    <border>
      <left style="medium">
        <color theme="4" tint="-0.499984740745262"/>
      </left>
      <right/>
      <top style="thin">
        <color indexed="64"/>
      </top>
      <bottom/>
      <diagonal/>
    </border>
    <border>
      <left style="medium">
        <color theme="4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 tint="-0.499984740745262"/>
      </left>
      <right style="thin">
        <color auto="1"/>
      </right>
      <top style="thin">
        <color auto="1"/>
      </top>
      <bottom style="medium">
        <color theme="4" tint="-0.499984740745262"/>
      </bottom>
      <diagonal/>
    </border>
    <border>
      <left style="thin">
        <color auto="1"/>
      </left>
      <right style="medium">
        <color theme="4" tint="-0.499984740745262"/>
      </right>
      <top style="thin">
        <color auto="1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indexed="64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4" tint="-0.499984740745262"/>
      </bottom>
      <diagonal/>
    </border>
    <border>
      <left style="thin">
        <color auto="1"/>
      </left>
      <right style="medium">
        <color theme="4" tint="-0.499984740745262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theme="4" tint="-0.499984740745262"/>
      </bottom>
      <diagonal/>
    </border>
    <border>
      <left style="thin">
        <color auto="1"/>
      </left>
      <right style="thin">
        <color auto="1"/>
      </right>
      <top/>
      <bottom style="medium">
        <color theme="4" tint="-0.499984740745262"/>
      </bottom>
      <diagonal/>
    </border>
    <border>
      <left style="thin">
        <color auto="1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theme="4" tint="-0.499984740745262"/>
      </right>
      <top style="thin">
        <color auto="1"/>
      </top>
      <bottom style="medium">
        <color indexed="6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indexed="64"/>
      </bottom>
      <diagonal/>
    </border>
    <border>
      <left/>
      <right/>
      <top style="medium">
        <color theme="4" tint="-0.499984740745262"/>
      </top>
      <bottom style="medium">
        <color indexed="64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indexed="64"/>
      </bottom>
      <diagonal/>
    </border>
    <border>
      <left/>
      <right style="medium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/>
      <right style="medium">
        <color theme="4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thin">
        <color indexed="64"/>
      </right>
      <top style="thin">
        <color theme="4" tint="-0.499984740745262"/>
      </top>
      <bottom style="thin">
        <color indexed="64"/>
      </bottom>
      <diagonal/>
    </border>
    <border>
      <left style="medium">
        <color theme="4" tint="-0.499984740745262"/>
      </left>
      <right style="thin">
        <color indexed="64"/>
      </right>
      <top/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thin">
        <color indexed="64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thin">
        <color indexed="64"/>
      </bottom>
      <diagonal/>
    </border>
    <border>
      <left style="medium">
        <color theme="4" tint="-0.499984740745262"/>
      </left>
      <right/>
      <top style="medium">
        <color indexed="64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thin">
        <color indexed="64"/>
      </bottom>
      <diagonal/>
    </border>
    <border>
      <left style="medium">
        <color theme="4" tint="-0.499984740745262"/>
      </left>
      <right/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/>
      <bottom/>
      <diagonal/>
    </border>
    <border>
      <left style="medium">
        <color theme="4" tint="-0.499984740745262"/>
      </left>
      <right/>
      <top/>
      <bottom style="thin">
        <color indexed="64"/>
      </bottom>
      <diagonal/>
    </border>
    <border>
      <left style="medium">
        <color theme="4" tint="-0.499984740745262"/>
      </left>
      <right/>
      <top style="thin">
        <color indexed="64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thin">
        <color indexed="64"/>
      </top>
      <bottom style="medium">
        <color indexed="64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indexed="64"/>
      </bottom>
      <diagonal/>
    </border>
    <border>
      <left/>
      <right/>
      <top style="hair">
        <color theme="4" tint="-0.499984740745262"/>
      </top>
      <bottom style="medium">
        <color indexed="64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indexed="64"/>
      </bottom>
      <diagonal/>
    </border>
    <border>
      <left style="medium">
        <color theme="4" tint="-0.499984740745262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theme="4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 tint="-0.499984740745262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4" tint="-0.499984740745262"/>
      </bottom>
      <diagonal/>
    </border>
    <border>
      <left/>
      <right style="thin">
        <color auto="1"/>
      </right>
      <top style="thin">
        <color auto="1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indexed="64"/>
      </top>
      <bottom/>
      <diagonal/>
    </border>
    <border>
      <left/>
      <right style="medium">
        <color theme="4" tint="-0.499984740745262"/>
      </right>
      <top style="medium">
        <color indexed="64"/>
      </top>
      <bottom style="hair">
        <color indexed="64"/>
      </bottom>
      <diagonal/>
    </border>
    <border>
      <left/>
      <right style="medium">
        <color theme="4" tint="-0.499984740745262"/>
      </right>
      <top style="hair">
        <color indexed="64"/>
      </top>
      <bottom style="hair">
        <color indexed="64"/>
      </bottom>
      <diagonal/>
    </border>
    <border>
      <left/>
      <right style="medium">
        <color theme="4" tint="-0.499984740745262"/>
      </right>
      <top style="hair">
        <color indexed="64"/>
      </top>
      <bottom style="thin">
        <color indexed="64"/>
      </bottom>
      <diagonal/>
    </border>
    <border>
      <left/>
      <right style="medium">
        <color theme="4" tint="-0.499984740745262"/>
      </right>
      <top/>
      <bottom style="hair">
        <color indexed="64"/>
      </bottom>
      <diagonal/>
    </border>
    <border>
      <left/>
      <right style="medium">
        <color theme="4" tint="-0.499984740745262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theme="4" tint="-0.499984740745262"/>
      </right>
      <top/>
      <bottom style="thin">
        <color indexed="64"/>
      </bottom>
      <diagonal/>
    </border>
    <border>
      <left/>
      <right style="medium">
        <color theme="4" tint="-0.499984740745262"/>
      </right>
      <top style="thin">
        <color indexed="64"/>
      </top>
      <bottom style="hair">
        <color indexed="64"/>
      </bottom>
      <diagonal/>
    </border>
    <border>
      <left style="medium">
        <color theme="4" tint="-0.499984740745262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theme="4" tint="-0.499984740745262"/>
      </right>
      <top style="medium">
        <color indexed="64"/>
      </top>
      <bottom style="thin">
        <color auto="1"/>
      </bottom>
      <diagonal/>
    </border>
    <border>
      <left style="medium">
        <color theme="4" tint="-0.499984740745262"/>
      </left>
      <right style="thin">
        <color auto="1"/>
      </right>
      <top style="medium">
        <color theme="4" tint="-0.49998474074526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theme="4" tint="-0.499984740745262"/>
      </top>
      <bottom style="medium">
        <color indexed="64"/>
      </bottom>
      <diagonal/>
    </border>
    <border>
      <left style="thin">
        <color auto="1"/>
      </left>
      <right style="medium">
        <color theme="4" tint="-0.499984740745262"/>
      </right>
      <top style="medium">
        <color theme="4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indexed="64"/>
      </top>
      <bottom/>
      <diagonal/>
    </border>
    <border>
      <left/>
      <right style="medium">
        <color theme="4" tint="-0.499984740745262"/>
      </right>
      <top style="hair">
        <color indexed="64"/>
      </top>
      <bottom/>
      <diagonal/>
    </border>
    <border>
      <left/>
      <right style="medium">
        <color theme="4" tint="-0.499984740745262"/>
      </right>
      <top/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4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3F3F3F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3F3F3F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theme="4" tint="-0.499984740745262"/>
      </right>
      <top style="medium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theme="4" tint="-0.499984740745262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theme="4" tint="-0.499984740745262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4" tint="-0.499984740745262"/>
      </right>
      <top style="thin">
        <color indexed="64"/>
      </top>
      <bottom style="medium">
        <color indexed="64"/>
      </bottom>
      <diagonal/>
    </border>
    <border>
      <left style="medium">
        <color theme="4" tint="-0.499984740745262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theme="4" tint="-0.499984740745262"/>
      </right>
      <top style="medium">
        <color indexed="64"/>
      </top>
      <bottom style="medium">
        <color indexed="64"/>
      </bottom>
      <diagonal/>
    </border>
    <border>
      <left/>
      <right style="medium">
        <color theme="4" tint="-0.499984740745262"/>
      </right>
      <top/>
      <bottom style="medium">
        <color indexed="64"/>
      </bottom>
      <diagonal/>
    </border>
    <border>
      <left style="medium">
        <color theme="4" tint="-0.499984740745262"/>
      </left>
      <right/>
      <top style="medium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 tint="-0.499984740745262"/>
      </left>
      <right/>
      <top style="hair">
        <color indexed="64"/>
      </top>
      <bottom style="hair">
        <color indexed="64"/>
      </bottom>
      <diagonal/>
    </border>
    <border>
      <left style="medium">
        <color theme="4" tint="-0.499984740745262"/>
      </left>
      <right/>
      <top style="hair">
        <color indexed="64"/>
      </top>
      <bottom style="medium">
        <color theme="4" tint="-0.499984740745262"/>
      </bottom>
      <diagonal/>
    </border>
    <border>
      <left/>
      <right/>
      <top style="hair">
        <color indexed="64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indexed="64"/>
      </top>
      <bottom style="medium">
        <color theme="4" tint="-0.499984740745262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theme="4" tint="-0.499984740745262"/>
      </right>
      <top style="thin">
        <color indexed="64"/>
      </top>
      <bottom/>
      <diagonal/>
    </border>
    <border>
      <left style="medium">
        <color theme="4" tint="-0.499984740745262"/>
      </left>
      <right style="thin">
        <color rgb="FF3F3F3F"/>
      </right>
      <top style="medium">
        <color theme="4" tint="-0.499984740745262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theme="4" tint="-0.499984740745262"/>
      </top>
      <bottom style="medium">
        <color indexed="64"/>
      </bottom>
      <diagonal/>
    </border>
    <border>
      <left style="thin">
        <color rgb="FF3F3F3F"/>
      </left>
      <right style="medium">
        <color theme="4" tint="-0.499984740745262"/>
      </right>
      <top style="medium">
        <color theme="4" tint="-0.499984740745262"/>
      </top>
      <bottom style="medium">
        <color indexed="64"/>
      </bottom>
      <diagonal/>
    </border>
    <border>
      <left style="medium">
        <color theme="4" tint="-0.499984740745262"/>
      </left>
      <right/>
      <top/>
      <bottom style="hair">
        <color auto="1"/>
      </bottom>
      <diagonal/>
    </border>
    <border>
      <left style="medium">
        <color theme="4" tint="-0.499984740745262"/>
      </left>
      <right/>
      <top style="hair">
        <color auto="1"/>
      </top>
      <bottom style="thin">
        <color indexed="64"/>
      </bottom>
      <diagonal/>
    </border>
    <border>
      <left style="medium">
        <color theme="4" tint="-0.499984740745262"/>
      </left>
      <right/>
      <top style="hair">
        <color auto="1"/>
      </top>
      <bottom style="medium">
        <color indexed="64"/>
      </bottom>
      <diagonal/>
    </border>
    <border>
      <left style="medium">
        <color theme="4" tint="-0.499984740745262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theme="4" tint="-0.499984740745262"/>
      </right>
      <top/>
      <bottom style="thin">
        <color rgb="FF3F3F3F"/>
      </bottom>
      <diagonal/>
    </border>
    <border>
      <left style="medium">
        <color theme="4" tint="-0.499984740745262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theme="4" tint="-0.499984740745262"/>
      </right>
      <top style="thin">
        <color rgb="FF3F3F3F"/>
      </top>
      <bottom style="medium">
        <color indexed="64"/>
      </bottom>
      <diagonal/>
    </border>
    <border>
      <left style="medium">
        <color theme="4" tint="-0.499984740745262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theme="4" tint="-0.499984740745262"/>
      </right>
      <top style="medium">
        <color indexed="64"/>
      </top>
      <bottom style="thin">
        <color rgb="FF3F3F3F"/>
      </bottom>
      <diagonal/>
    </border>
    <border>
      <left style="medium">
        <color theme="4" tint="-0.499984740745262"/>
      </left>
      <right/>
      <top/>
      <bottom style="dashed">
        <color auto="1"/>
      </bottom>
      <diagonal/>
    </border>
    <border>
      <left/>
      <right/>
      <top style="medium">
        <color indexed="64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theme="4" tint="-0.499984740745262"/>
      </right>
      <top/>
      <bottom style="dashed">
        <color auto="1"/>
      </bottom>
      <diagonal/>
    </border>
    <border>
      <left style="medium">
        <color theme="4" tint="-0.499984740745262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theme="4" tint="-0.499984740745262"/>
      </right>
      <top style="dashed">
        <color auto="1"/>
      </top>
      <bottom style="dashed">
        <color auto="1"/>
      </bottom>
      <diagonal/>
    </border>
    <border>
      <left style="medium">
        <color theme="4" tint="-0.499984740745262"/>
      </left>
      <right/>
      <top style="dashed">
        <color auto="1"/>
      </top>
      <bottom style="medium">
        <color theme="4" tint="-0.499984740745262"/>
      </bottom>
      <diagonal/>
    </border>
    <border>
      <left/>
      <right/>
      <top style="dashed">
        <color auto="1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dashed">
        <color auto="1"/>
      </top>
      <bottom style="medium">
        <color theme="4" tint="-0.499984740745262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indexed="64"/>
      </top>
      <bottom style="hair">
        <color auto="1"/>
      </bottom>
      <diagonal/>
    </border>
    <border>
      <left style="medium">
        <color theme="4" tint="-0.499984740745262"/>
      </left>
      <right/>
      <top style="thin">
        <color theme="4" tint="-0.249977111117893"/>
      </top>
      <bottom style="medium">
        <color theme="4" tint="-0.499984740745262"/>
      </bottom>
      <diagonal/>
    </border>
    <border>
      <left/>
      <right/>
      <top style="thin">
        <color theme="4" tint="-0.249977111117893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thin">
        <color theme="4" tint="-0.249977111117893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medium">
        <color theme="4" tint="-0.499984740745262"/>
      </right>
      <top/>
      <bottom style="thin">
        <color theme="4" tint="-0.249977111117893"/>
      </bottom>
      <diagonal/>
    </border>
    <border>
      <left style="medium">
        <color theme="4" tint="-0.499984740745262"/>
      </left>
      <right style="thin">
        <color auto="1"/>
      </right>
      <top style="medium">
        <color theme="4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4" tint="-0.499984740745262"/>
      </top>
      <bottom style="thin">
        <color auto="1"/>
      </bottom>
      <diagonal/>
    </border>
    <border>
      <left style="thin">
        <color auto="1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5" fillId="0" borderId="0">
      <alignment vertical="center"/>
    </xf>
    <xf numFmtId="178" fontId="22" fillId="0" borderId="0"/>
    <xf numFmtId="43" fontId="22" fillId="0" borderId="0" applyFont="0" applyFill="0" applyBorder="0" applyAlignment="0" applyProtection="0"/>
    <xf numFmtId="178" fontId="5" fillId="0" borderId="0">
      <alignment vertical="center"/>
    </xf>
    <xf numFmtId="178" fontId="22" fillId="0" borderId="0"/>
    <xf numFmtId="178" fontId="23" fillId="0" borderId="0"/>
    <xf numFmtId="179" fontId="23" fillId="0" borderId="0" applyFont="0" applyFill="0" applyBorder="0" applyAlignment="0" applyProtection="0"/>
    <xf numFmtId="178" fontId="22" fillId="0" borderId="0"/>
    <xf numFmtId="178" fontId="23" fillId="0" borderId="0"/>
    <xf numFmtId="0" fontId="2" fillId="0" borderId="0"/>
    <xf numFmtId="0" fontId="22" fillId="0" borderId="0"/>
    <xf numFmtId="0" fontId="5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178" fontId="23" fillId="0" borderId="0"/>
    <xf numFmtId="185" fontId="23" fillId="0" borderId="0" applyFont="0" applyFill="0" applyBorder="0" applyAlignment="0" applyProtection="0"/>
    <xf numFmtId="178" fontId="23" fillId="0" borderId="0"/>
    <xf numFmtId="0" fontId="1" fillId="0" borderId="0">
      <alignment vertical="center"/>
    </xf>
    <xf numFmtId="0" fontId="22" fillId="0" borderId="0">
      <alignment vertical="center"/>
    </xf>
    <xf numFmtId="0" fontId="19" fillId="0" borderId="0">
      <alignment vertical="top"/>
    </xf>
  </cellStyleXfs>
  <cellXfs count="80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10" fillId="0" borderId="0" xfId="0" applyFont="1">
      <alignment vertical="center"/>
    </xf>
    <xf numFmtId="0" fontId="15" fillId="3" borderId="0" xfId="0" applyFont="1" applyFill="1">
      <alignment vertical="center"/>
    </xf>
    <xf numFmtId="0" fontId="25" fillId="0" borderId="0" xfId="15" applyFont="1" applyAlignment="1">
      <alignment vertical="center"/>
    </xf>
    <xf numFmtId="180" fontId="25" fillId="0" borderId="0" xfId="2" applyNumberFormat="1" applyFont="1" applyAlignment="1">
      <alignment vertical="center"/>
    </xf>
    <xf numFmtId="0" fontId="15" fillId="0" borderId="0" xfId="0" applyFont="1">
      <alignment vertical="center"/>
    </xf>
    <xf numFmtId="0" fontId="28" fillId="4" borderId="2" xfId="3" applyFont="1" applyFill="1" applyBorder="1" applyAlignment="1">
      <alignment horizontal="center" vertical="center" wrapText="1"/>
    </xf>
    <xf numFmtId="0" fontId="15" fillId="3" borderId="0" xfId="0" applyFont="1" applyFill="1" applyBorder="1">
      <alignment vertical="center"/>
    </xf>
    <xf numFmtId="0" fontId="28" fillId="4" borderId="41" xfId="0" applyFont="1" applyFill="1" applyBorder="1" applyAlignment="1">
      <alignment horizontal="center" vertical="center"/>
    </xf>
    <xf numFmtId="0" fontId="28" fillId="4" borderId="42" xfId="0" applyFont="1" applyFill="1" applyBorder="1" applyAlignment="1">
      <alignment horizontal="center" vertical="center"/>
    </xf>
    <xf numFmtId="0" fontId="21" fillId="5" borderId="29" xfId="0" applyFont="1" applyFill="1" applyBorder="1" applyAlignment="1">
      <alignment horizontal="center" vertical="center"/>
    </xf>
    <xf numFmtId="0" fontId="15" fillId="5" borderId="2" xfId="0" applyFont="1" applyFill="1" applyBorder="1">
      <alignment vertical="center"/>
    </xf>
    <xf numFmtId="0" fontId="15" fillId="5" borderId="26" xfId="0" applyFont="1" applyFill="1" applyBorder="1">
      <alignment vertical="center"/>
    </xf>
    <xf numFmtId="0" fontId="21" fillId="5" borderId="30" xfId="0" applyFont="1" applyFill="1" applyBorder="1" applyAlignment="1">
      <alignment horizontal="center" vertical="center"/>
    </xf>
    <xf numFmtId="0" fontId="15" fillId="5" borderId="35" xfId="0" applyFont="1" applyFill="1" applyBorder="1">
      <alignment vertical="center"/>
    </xf>
    <xf numFmtId="0" fontId="15" fillId="5" borderId="31" xfId="0" applyFont="1" applyFill="1" applyBorder="1">
      <alignment vertical="center"/>
    </xf>
    <xf numFmtId="0" fontId="28" fillId="4" borderId="29" xfId="3" applyFont="1" applyFill="1" applyBorder="1" applyAlignment="1">
      <alignment horizontal="center" vertical="center" wrapText="1"/>
    </xf>
    <xf numFmtId="0" fontId="28" fillId="4" borderId="26" xfId="3" applyFont="1" applyFill="1" applyBorder="1" applyAlignment="1">
      <alignment horizontal="center" vertical="center" wrapText="1"/>
    </xf>
    <xf numFmtId="177" fontId="27" fillId="2" borderId="46" xfId="3" applyNumberFormat="1" applyFont="1" applyBorder="1" applyAlignment="1">
      <alignment vertical="center"/>
    </xf>
    <xf numFmtId="177" fontId="27" fillId="2" borderId="47" xfId="3" applyNumberFormat="1" applyFont="1" applyBorder="1" applyAlignment="1">
      <alignment vertical="center"/>
    </xf>
    <xf numFmtId="177" fontId="27" fillId="2" borderId="25" xfId="3" applyNumberFormat="1" applyFont="1" applyBorder="1" applyAlignment="1">
      <alignment vertical="center"/>
    </xf>
    <xf numFmtId="0" fontId="27" fillId="2" borderId="48" xfId="3" applyFont="1" applyBorder="1" applyAlignment="1">
      <alignment vertical="center" wrapText="1"/>
    </xf>
    <xf numFmtId="0" fontId="20" fillId="2" borderId="29" xfId="3" applyFont="1" applyBorder="1" applyAlignment="1">
      <alignment horizontal="right" vertical="center" wrapText="1"/>
    </xf>
    <xf numFmtId="0" fontId="20" fillId="2" borderId="49" xfId="3" applyFont="1" applyBorder="1" applyAlignment="1">
      <alignment horizontal="right" vertical="center" wrapText="1"/>
    </xf>
    <xf numFmtId="0" fontId="15" fillId="5" borderId="50" xfId="0" applyFont="1" applyFill="1" applyBorder="1" applyAlignment="1">
      <alignment horizontal="center" vertical="center"/>
    </xf>
    <xf numFmtId="177" fontId="15" fillId="5" borderId="50" xfId="0" applyNumberFormat="1" applyFont="1" applyFill="1" applyBorder="1">
      <alignment vertical="center"/>
    </xf>
    <xf numFmtId="177" fontId="15" fillId="5" borderId="51" xfId="0" applyNumberFormat="1" applyFont="1" applyFill="1" applyBorder="1">
      <alignment vertical="center"/>
    </xf>
    <xf numFmtId="0" fontId="29" fillId="5" borderId="50" xfId="0" applyFont="1" applyFill="1" applyBorder="1" applyAlignment="1">
      <alignment horizontal="left" vertical="center" wrapText="1" readingOrder="1"/>
    </xf>
    <xf numFmtId="0" fontId="29" fillId="5" borderId="61" xfId="0" applyFont="1" applyFill="1" applyBorder="1" applyAlignment="1">
      <alignment horizontal="left" vertical="center" wrapText="1" readingOrder="1"/>
    </xf>
    <xf numFmtId="0" fontId="15" fillId="5" borderId="61" xfId="0" applyFont="1" applyFill="1" applyBorder="1" applyAlignment="1">
      <alignment horizontal="center" vertical="center"/>
    </xf>
    <xf numFmtId="177" fontId="15" fillId="5" borderId="61" xfId="0" applyNumberFormat="1" applyFont="1" applyFill="1" applyBorder="1">
      <alignment vertical="center"/>
    </xf>
    <xf numFmtId="177" fontId="15" fillId="5" borderId="62" xfId="0" applyNumberFormat="1" applyFont="1" applyFill="1" applyBorder="1">
      <alignment vertical="center"/>
    </xf>
    <xf numFmtId="0" fontId="28" fillId="4" borderId="63" xfId="3" applyFont="1" applyFill="1" applyBorder="1" applyAlignment="1">
      <alignment horizontal="center" vertical="center" wrapText="1"/>
    </xf>
    <xf numFmtId="0" fontId="28" fillId="4" borderId="64" xfId="3" applyFont="1" applyFill="1" applyBorder="1" applyAlignment="1">
      <alignment horizontal="center" vertical="center" wrapText="1"/>
    </xf>
    <xf numFmtId="0" fontId="28" fillId="4" borderId="65" xfId="3" applyFont="1" applyFill="1" applyBorder="1" applyAlignment="1">
      <alignment horizontal="center" vertical="center" wrapText="1"/>
    </xf>
    <xf numFmtId="176" fontId="17" fillId="5" borderId="8" xfId="5" applyNumberFormat="1" applyFont="1" applyFill="1" applyBorder="1" applyAlignment="1">
      <alignment horizontal="left" vertical="center" wrapText="1"/>
    </xf>
    <xf numFmtId="176" fontId="17" fillId="5" borderId="6" xfId="5" applyNumberFormat="1" applyFont="1" applyFill="1" applyBorder="1" applyAlignment="1">
      <alignment horizontal="left" vertical="center" wrapText="1"/>
    </xf>
    <xf numFmtId="0" fontId="17" fillId="5" borderId="8" xfId="0" applyFont="1" applyFill="1" applyBorder="1" applyAlignment="1">
      <alignment horizontal="left" vertical="center" wrapText="1"/>
    </xf>
    <xf numFmtId="0" fontId="17" fillId="5" borderId="9" xfId="0" applyFont="1" applyFill="1" applyBorder="1" applyAlignment="1">
      <alignment horizontal="left" vertical="center" wrapText="1"/>
    </xf>
    <xf numFmtId="176" fontId="17" fillId="5" borderId="7" xfId="5" applyNumberFormat="1" applyFont="1" applyFill="1" applyBorder="1" applyAlignment="1">
      <alignment horizontal="left" vertical="center" wrapText="1"/>
    </xf>
    <xf numFmtId="176" fontId="17" fillId="5" borderId="11" xfId="5" applyNumberFormat="1" applyFont="1" applyFill="1" applyBorder="1" applyAlignment="1">
      <alignment horizontal="left" vertical="center" wrapText="1"/>
    </xf>
    <xf numFmtId="181" fontId="17" fillId="5" borderId="6" xfId="5" applyNumberFormat="1" applyFont="1" applyFill="1" applyBorder="1" applyAlignment="1">
      <alignment horizontal="right" vertical="center" wrapText="1"/>
    </xf>
    <xf numFmtId="181" fontId="17" fillId="5" borderId="8" xfId="5" applyNumberFormat="1" applyFont="1" applyFill="1" applyBorder="1" applyAlignment="1">
      <alignment horizontal="right" vertical="center" wrapText="1"/>
    </xf>
    <xf numFmtId="9" fontId="17" fillId="5" borderId="6" xfId="2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/>
    </xf>
    <xf numFmtId="182" fontId="17" fillId="5" borderId="6" xfId="1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 applyProtection="1">
      <alignment horizontal="center" vertical="center"/>
      <protection locked="0"/>
    </xf>
    <xf numFmtId="182" fontId="17" fillId="5" borderId="73" xfId="1" applyNumberFormat="1" applyFont="1" applyFill="1" applyBorder="1" applyAlignment="1">
      <alignment horizontal="center" vertical="center"/>
    </xf>
    <xf numFmtId="9" fontId="17" fillId="5" borderId="8" xfId="2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182" fontId="17" fillId="5" borderId="8" xfId="1" applyNumberFormat="1" applyFont="1" applyFill="1" applyBorder="1" applyAlignment="1">
      <alignment horizontal="center" vertical="center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182" fontId="17" fillId="5" borderId="74" xfId="1" applyNumberFormat="1" applyFont="1" applyFill="1" applyBorder="1" applyAlignment="1">
      <alignment horizontal="center" vertical="center"/>
    </xf>
    <xf numFmtId="181" fontId="17" fillId="5" borderId="7" xfId="5" applyNumberFormat="1" applyFont="1" applyFill="1" applyBorder="1" applyAlignment="1">
      <alignment horizontal="right" vertical="center" wrapText="1"/>
    </xf>
    <xf numFmtId="9" fontId="17" fillId="5" borderId="7" xfId="2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/>
    </xf>
    <xf numFmtId="182" fontId="17" fillId="5" borderId="7" xfId="1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 applyProtection="1">
      <alignment horizontal="center" vertical="center"/>
      <protection locked="0"/>
    </xf>
    <xf numFmtId="182" fontId="17" fillId="5" borderId="76" xfId="1" applyNumberFormat="1" applyFont="1" applyFill="1" applyBorder="1" applyAlignment="1">
      <alignment horizontal="center" vertical="center"/>
    </xf>
    <xf numFmtId="181" fontId="17" fillId="5" borderId="9" xfId="5" applyNumberFormat="1" applyFont="1" applyFill="1" applyBorder="1" applyAlignment="1">
      <alignment horizontal="right" vertical="center" wrapText="1"/>
    </xf>
    <xf numFmtId="9" fontId="17" fillId="5" borderId="9" xfId="2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/>
    </xf>
    <xf numFmtId="182" fontId="17" fillId="5" borderId="9" xfId="1" applyNumberFormat="1" applyFont="1" applyFill="1" applyBorder="1" applyAlignment="1">
      <alignment horizontal="center" vertical="center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182" fontId="17" fillId="5" borderId="75" xfId="1" applyNumberFormat="1" applyFont="1" applyFill="1" applyBorder="1" applyAlignment="1">
      <alignment horizontal="center" vertical="center"/>
    </xf>
    <xf numFmtId="182" fontId="17" fillId="5" borderId="11" xfId="1" applyNumberFormat="1" applyFont="1" applyFill="1" applyBorder="1" applyAlignment="1">
      <alignment horizontal="center" vertical="center"/>
    </xf>
    <xf numFmtId="0" fontId="18" fillId="5" borderId="11" xfId="0" applyFont="1" applyFill="1" applyBorder="1" applyAlignment="1" applyProtection="1">
      <alignment horizontal="center" vertical="center"/>
      <protection locked="0"/>
    </xf>
    <xf numFmtId="182" fontId="17" fillId="5" borderId="77" xfId="1" applyNumberFormat="1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left" vertical="center" wrapText="1" readingOrder="1"/>
    </xf>
    <xf numFmtId="0" fontId="15" fillId="5" borderId="6" xfId="0" applyFont="1" applyFill="1" applyBorder="1" applyAlignment="1">
      <alignment horizontal="center" vertical="center"/>
    </xf>
    <xf numFmtId="177" fontId="15" fillId="5" borderId="6" xfId="0" applyNumberFormat="1" applyFont="1" applyFill="1" applyBorder="1">
      <alignment vertical="center"/>
    </xf>
    <xf numFmtId="177" fontId="15" fillId="5" borderId="73" xfId="0" applyNumberFormat="1" applyFont="1" applyFill="1" applyBorder="1">
      <alignment vertical="center"/>
    </xf>
    <xf numFmtId="0" fontId="29" fillId="5" borderId="5" xfId="0" applyFont="1" applyFill="1" applyBorder="1" applyAlignment="1">
      <alignment horizontal="left" vertical="center" wrapText="1" readingOrder="1"/>
    </xf>
    <xf numFmtId="0" fontId="15" fillId="5" borderId="5" xfId="0" applyFont="1" applyFill="1" applyBorder="1" applyAlignment="1">
      <alignment horizontal="center" vertical="center"/>
    </xf>
    <xf numFmtId="177" fontId="15" fillId="5" borderId="5" xfId="0" applyNumberFormat="1" applyFont="1" applyFill="1" applyBorder="1">
      <alignment vertical="center"/>
    </xf>
    <xf numFmtId="177" fontId="15" fillId="5" borderId="79" xfId="0" applyNumberFormat="1" applyFont="1" applyFill="1" applyBorder="1">
      <alignment vertical="center"/>
    </xf>
    <xf numFmtId="0" fontId="29" fillId="5" borderId="8" xfId="0" applyFont="1" applyFill="1" applyBorder="1" applyAlignment="1">
      <alignment horizontal="left" vertical="center" wrapText="1" readingOrder="1"/>
    </xf>
    <xf numFmtId="0" fontId="15" fillId="5" borderId="8" xfId="0" applyFont="1" applyFill="1" applyBorder="1" applyAlignment="1">
      <alignment horizontal="center" vertical="center"/>
    </xf>
    <xf numFmtId="177" fontId="15" fillId="5" borderId="8" xfId="0" applyNumberFormat="1" applyFont="1" applyFill="1" applyBorder="1">
      <alignment vertical="center"/>
    </xf>
    <xf numFmtId="177" fontId="15" fillId="5" borderId="74" xfId="0" applyNumberFormat="1" applyFont="1" applyFill="1" applyBorder="1">
      <alignment vertical="center"/>
    </xf>
    <xf numFmtId="0" fontId="29" fillId="5" borderId="10" xfId="0" applyFont="1" applyFill="1" applyBorder="1" applyAlignment="1">
      <alignment horizontal="left" vertical="center" wrapText="1" readingOrder="1"/>
    </xf>
    <xf numFmtId="0" fontId="15" fillId="5" borderId="10" xfId="0" applyFont="1" applyFill="1" applyBorder="1" applyAlignment="1">
      <alignment horizontal="center" vertical="center"/>
    </xf>
    <xf numFmtId="177" fontId="15" fillId="5" borderId="10" xfId="0" applyNumberFormat="1" applyFont="1" applyFill="1" applyBorder="1">
      <alignment vertical="center"/>
    </xf>
    <xf numFmtId="177" fontId="15" fillId="5" borderId="80" xfId="0" applyNumberFormat="1" applyFont="1" applyFill="1" applyBorder="1">
      <alignment vertical="center"/>
    </xf>
    <xf numFmtId="0" fontId="29" fillId="5" borderId="9" xfId="0" applyFont="1" applyFill="1" applyBorder="1" applyAlignment="1">
      <alignment horizontal="left" vertical="center" wrapText="1" readingOrder="1"/>
    </xf>
    <xf numFmtId="0" fontId="15" fillId="5" borderId="9" xfId="0" applyFont="1" applyFill="1" applyBorder="1" applyAlignment="1">
      <alignment horizontal="center" vertical="center"/>
    </xf>
    <xf numFmtId="0" fontId="29" fillId="5" borderId="11" xfId="0" applyFont="1" applyFill="1" applyBorder="1" applyAlignment="1">
      <alignment horizontal="left" vertical="center" wrapText="1" readingOrder="1"/>
    </xf>
    <xf numFmtId="0" fontId="15" fillId="5" borderId="11" xfId="0" applyFont="1" applyFill="1" applyBorder="1" applyAlignment="1">
      <alignment horizontal="center" vertical="center"/>
    </xf>
    <xf numFmtId="0" fontId="15" fillId="5" borderId="80" xfId="0" applyFont="1" applyFill="1" applyBorder="1" applyAlignment="1">
      <alignment horizontal="center" vertical="center"/>
    </xf>
    <xf numFmtId="0" fontId="15" fillId="5" borderId="74" xfId="0" applyFont="1" applyFill="1" applyBorder="1" applyAlignment="1">
      <alignment horizontal="center" vertical="center"/>
    </xf>
    <xf numFmtId="0" fontId="15" fillId="5" borderId="75" xfId="0" applyFont="1" applyFill="1" applyBorder="1" applyAlignment="1">
      <alignment horizontal="center" vertical="center"/>
    </xf>
    <xf numFmtId="0" fontId="15" fillId="5" borderId="77" xfId="0" applyFont="1" applyFill="1" applyBorder="1" applyAlignment="1">
      <alignment horizontal="center" vertical="center"/>
    </xf>
    <xf numFmtId="0" fontId="15" fillId="3" borderId="0" xfId="6" applyFont="1" applyFill="1">
      <alignment vertical="center"/>
    </xf>
    <xf numFmtId="0" fontId="5" fillId="0" borderId="0" xfId="6">
      <alignment vertical="center"/>
    </xf>
    <xf numFmtId="0" fontId="34" fillId="4" borderId="84" xfId="3" applyFont="1" applyFill="1" applyBorder="1" applyAlignment="1">
      <alignment horizontal="center" vertical="center" wrapText="1"/>
    </xf>
    <xf numFmtId="0" fontId="34" fillId="4" borderId="85" xfId="3" applyFont="1" applyFill="1" applyBorder="1" applyAlignment="1">
      <alignment horizontal="center" vertical="center" wrapText="1"/>
    </xf>
    <xf numFmtId="0" fontId="34" fillId="4" borderId="86" xfId="3" applyFont="1" applyFill="1" applyBorder="1" applyAlignment="1">
      <alignment horizontal="center" vertical="center" wrapText="1"/>
    </xf>
    <xf numFmtId="0" fontId="38" fillId="5" borderId="6" xfId="6" applyFont="1" applyFill="1" applyBorder="1" applyAlignment="1">
      <alignment horizontal="left" vertical="center" wrapText="1"/>
    </xf>
    <xf numFmtId="0" fontId="38" fillId="5" borderId="6" xfId="6" applyFont="1" applyFill="1" applyBorder="1" applyAlignment="1">
      <alignment horizontal="center" vertical="center"/>
    </xf>
    <xf numFmtId="0" fontId="38" fillId="6" borderId="6" xfId="6" applyFont="1" applyFill="1" applyBorder="1" applyAlignment="1" applyProtection="1">
      <alignment horizontal="center" vertical="center"/>
      <protection locked="0"/>
    </xf>
    <xf numFmtId="0" fontId="38" fillId="5" borderId="88" xfId="6" applyFont="1" applyFill="1" applyBorder="1" applyAlignment="1">
      <alignment horizontal="center" vertical="center"/>
    </xf>
    <xf numFmtId="0" fontId="38" fillId="5" borderId="8" xfId="6" applyFont="1" applyFill="1" applyBorder="1" applyAlignment="1">
      <alignment horizontal="left" vertical="center" wrapText="1"/>
    </xf>
    <xf numFmtId="0" fontId="38" fillId="5" borderId="8" xfId="6" applyFont="1" applyFill="1" applyBorder="1" applyAlignment="1">
      <alignment horizontal="center" vertical="center"/>
    </xf>
    <xf numFmtId="0" fontId="38" fillId="6" borderId="8" xfId="6" applyFont="1" applyFill="1" applyBorder="1" applyAlignment="1" applyProtection="1">
      <alignment horizontal="center" vertical="center"/>
      <protection locked="0"/>
    </xf>
    <xf numFmtId="0" fontId="38" fillId="5" borderId="89" xfId="6" applyFont="1" applyFill="1" applyBorder="1" applyAlignment="1">
      <alignment horizontal="center" vertical="center"/>
    </xf>
    <xf numFmtId="0" fontId="38" fillId="5" borderId="9" xfId="6" applyFont="1" applyFill="1" applyBorder="1" applyAlignment="1">
      <alignment horizontal="left" vertical="center" wrapText="1"/>
    </xf>
    <xf numFmtId="0" fontId="38" fillId="5" borderId="9" xfId="6" applyFont="1" applyFill="1" applyBorder="1" applyAlignment="1">
      <alignment horizontal="center" vertical="center"/>
    </xf>
    <xf numFmtId="0" fontId="38" fillId="6" borderId="9" xfId="6" applyFont="1" applyFill="1" applyBorder="1" applyAlignment="1" applyProtection="1">
      <alignment horizontal="center" vertical="center"/>
      <protection locked="0"/>
    </xf>
    <xf numFmtId="0" fontId="38" fillId="5" borderId="75" xfId="6" applyFont="1" applyFill="1" applyBorder="1" applyAlignment="1">
      <alignment horizontal="center" vertical="center"/>
    </xf>
    <xf numFmtId="0" fontId="38" fillId="5" borderId="7" xfId="6" applyFont="1" applyFill="1" applyBorder="1" applyAlignment="1">
      <alignment horizontal="left" vertical="center" wrapText="1"/>
    </xf>
    <xf numFmtId="0" fontId="38" fillId="5" borderId="7" xfId="6" applyFont="1" applyFill="1" applyBorder="1" applyAlignment="1">
      <alignment horizontal="center" vertical="center"/>
    </xf>
    <xf numFmtId="0" fontId="38" fillId="6" borderId="7" xfId="6" applyFont="1" applyFill="1" applyBorder="1" applyAlignment="1" applyProtection="1">
      <alignment horizontal="center" vertical="center"/>
      <protection locked="0"/>
    </xf>
    <xf numFmtId="0" fontId="38" fillId="5" borderId="90" xfId="6" applyFont="1" applyFill="1" applyBorder="1" applyAlignment="1">
      <alignment horizontal="center" vertical="center"/>
    </xf>
    <xf numFmtId="0" fontId="38" fillId="5" borderId="11" xfId="6" applyFont="1" applyFill="1" applyBorder="1" applyAlignment="1">
      <alignment horizontal="left" vertical="center" wrapText="1"/>
    </xf>
    <xf numFmtId="0" fontId="38" fillId="5" borderId="11" xfId="6" applyFont="1" applyFill="1" applyBorder="1" applyAlignment="1">
      <alignment horizontal="center" vertical="center"/>
    </xf>
    <xf numFmtId="0" fontId="38" fillId="6" borderId="11" xfId="6" applyFont="1" applyFill="1" applyBorder="1" applyAlignment="1" applyProtection="1">
      <alignment horizontal="center" vertical="center"/>
      <protection locked="0"/>
    </xf>
    <xf numFmtId="0" fontId="38" fillId="5" borderId="77" xfId="6" applyFont="1" applyFill="1" applyBorder="1" applyAlignment="1">
      <alignment horizontal="center" vertical="center"/>
    </xf>
    <xf numFmtId="0" fontId="40" fillId="6" borderId="56" xfId="6" applyFont="1" applyFill="1" applyBorder="1">
      <alignment vertical="center"/>
    </xf>
    <xf numFmtId="0" fontId="40" fillId="6" borderId="0" xfId="6" applyFont="1" applyFill="1" applyBorder="1">
      <alignment vertical="center"/>
    </xf>
    <xf numFmtId="0" fontId="40" fillId="6" borderId="0" xfId="6" applyFont="1" applyFill="1" applyBorder="1" applyAlignment="1">
      <alignment vertical="center"/>
    </xf>
    <xf numFmtId="0" fontId="40" fillId="6" borderId="90" xfId="6" applyFont="1" applyFill="1" applyBorder="1" applyAlignment="1">
      <alignment vertical="center"/>
    </xf>
    <xf numFmtId="0" fontId="21" fillId="6" borderId="23" xfId="6" applyFont="1" applyFill="1" applyBorder="1">
      <alignment vertical="center"/>
    </xf>
    <xf numFmtId="0" fontId="21" fillId="6" borderId="24" xfId="6" applyFont="1" applyFill="1" applyBorder="1">
      <alignment vertical="center"/>
    </xf>
    <xf numFmtId="0" fontId="21" fillId="6" borderId="24" xfId="6" applyFont="1" applyFill="1" applyBorder="1" applyAlignment="1">
      <alignment vertical="center"/>
    </xf>
    <xf numFmtId="0" fontId="21" fillId="6" borderId="25" xfId="6" applyFont="1" applyFill="1" applyBorder="1" applyAlignment="1">
      <alignment vertical="center"/>
    </xf>
    <xf numFmtId="0" fontId="5" fillId="0" borderId="0" xfId="6" applyAlignment="1">
      <alignment wrapText="1"/>
    </xf>
    <xf numFmtId="0" fontId="5" fillId="0" borderId="0" xfId="6" applyAlignment="1"/>
    <xf numFmtId="0" fontId="5" fillId="4" borderId="18" xfId="6" applyFill="1" applyBorder="1" applyAlignment="1">
      <alignment wrapText="1"/>
    </xf>
    <xf numFmtId="0" fontId="5" fillId="4" borderId="19" xfId="6" applyFill="1" applyBorder="1" applyAlignment="1"/>
    <xf numFmtId="0" fontId="42" fillId="4" borderId="19" xfId="6" applyFont="1" applyFill="1" applyBorder="1" applyAlignment="1">
      <alignment horizontal="center"/>
    </xf>
    <xf numFmtId="0" fontId="5" fillId="4" borderId="20" xfId="6" applyFill="1" applyBorder="1" applyAlignment="1"/>
    <xf numFmtId="0" fontId="5" fillId="0" borderId="16" xfId="6" applyBorder="1" applyAlignment="1"/>
    <xf numFmtId="0" fontId="5" fillId="0" borderId="17" xfId="6" applyBorder="1" applyAlignment="1"/>
    <xf numFmtId="0" fontId="14" fillId="4" borderId="108" xfId="6" applyFont="1" applyFill="1" applyBorder="1" applyAlignment="1"/>
    <xf numFmtId="0" fontId="14" fillId="4" borderId="109" xfId="6" applyFont="1" applyFill="1" applyBorder="1" applyAlignment="1"/>
    <xf numFmtId="0" fontId="12" fillId="5" borderId="6" xfId="6" applyFont="1" applyFill="1" applyBorder="1" applyAlignment="1">
      <alignment horizontal="left" vertical="center" wrapText="1"/>
    </xf>
    <xf numFmtId="0" fontId="12" fillId="5" borderId="6" xfId="6" applyFont="1" applyFill="1" applyBorder="1" applyAlignment="1">
      <alignment horizontal="center"/>
    </xf>
    <xf numFmtId="0" fontId="12" fillId="5" borderId="73" xfId="6" applyFont="1" applyFill="1" applyBorder="1" applyAlignment="1">
      <alignment horizontal="center"/>
    </xf>
    <xf numFmtId="0" fontId="12" fillId="5" borderId="7" xfId="6" applyFont="1" applyFill="1" applyBorder="1" applyAlignment="1"/>
    <xf numFmtId="0" fontId="12" fillId="5" borderId="7" xfId="6" applyNumberFormat="1" applyFont="1" applyFill="1" applyBorder="1" applyAlignment="1">
      <alignment horizontal="center"/>
    </xf>
    <xf numFmtId="0" fontId="12" fillId="5" borderId="7" xfId="6" applyFont="1" applyFill="1" applyBorder="1" applyAlignment="1">
      <alignment horizontal="center"/>
    </xf>
    <xf numFmtId="0" fontId="12" fillId="5" borderId="76" xfId="6" applyFont="1" applyFill="1" applyBorder="1" applyAlignment="1">
      <alignment horizontal="center"/>
    </xf>
    <xf numFmtId="0" fontId="12" fillId="5" borderId="8" xfId="6" applyFont="1" applyFill="1" applyBorder="1" applyAlignment="1"/>
    <xf numFmtId="0" fontId="12" fillId="5" borderId="8" xfId="6" applyNumberFormat="1" applyFont="1" applyFill="1" applyBorder="1" applyAlignment="1">
      <alignment horizontal="center"/>
    </xf>
    <xf numFmtId="0" fontId="12" fillId="5" borderId="8" xfId="6" applyFont="1" applyFill="1" applyBorder="1" applyAlignment="1">
      <alignment horizontal="center"/>
    </xf>
    <xf numFmtId="0" fontId="12" fillId="5" borderId="74" xfId="6" applyFont="1" applyFill="1" applyBorder="1" applyAlignment="1">
      <alignment horizontal="center"/>
    </xf>
    <xf numFmtId="0" fontId="12" fillId="5" borderId="9" xfId="6" applyFont="1" applyFill="1" applyBorder="1" applyAlignment="1"/>
    <xf numFmtId="0" fontId="12" fillId="5" borderId="9" xfId="6" applyNumberFormat="1" applyFont="1" applyFill="1" applyBorder="1" applyAlignment="1">
      <alignment horizontal="center"/>
    </xf>
    <xf numFmtId="0" fontId="12" fillId="5" borderId="9" xfId="6" applyFont="1" applyFill="1" applyBorder="1" applyAlignment="1">
      <alignment horizontal="center"/>
    </xf>
    <xf numFmtId="0" fontId="12" fillId="5" borderId="75" xfId="6" applyFont="1" applyFill="1" applyBorder="1" applyAlignment="1">
      <alignment horizontal="center"/>
    </xf>
    <xf numFmtId="0" fontId="12" fillId="5" borderId="10" xfId="6" applyFont="1" applyFill="1" applyBorder="1" applyAlignment="1"/>
    <xf numFmtId="0" fontId="12" fillId="5" borderId="10" xfId="6" applyNumberFormat="1" applyFont="1" applyFill="1" applyBorder="1" applyAlignment="1">
      <alignment horizontal="center"/>
    </xf>
    <xf numFmtId="0" fontId="12" fillId="5" borderId="10" xfId="6" applyFont="1" applyFill="1" applyBorder="1" applyAlignment="1">
      <alignment horizontal="center"/>
    </xf>
    <xf numFmtId="0" fontId="12" fillId="5" borderId="80" xfId="6" applyFont="1" applyFill="1" applyBorder="1" applyAlignment="1">
      <alignment horizontal="center"/>
    </xf>
    <xf numFmtId="0" fontId="5" fillId="0" borderId="0" xfId="6" applyFill="1" applyAlignment="1"/>
    <xf numFmtId="0" fontId="12" fillId="5" borderId="11" xfId="6" applyFont="1" applyFill="1" applyBorder="1" applyAlignment="1"/>
    <xf numFmtId="0" fontId="12" fillId="5" borderId="11" xfId="6" applyNumberFormat="1" applyFont="1" applyFill="1" applyBorder="1" applyAlignment="1">
      <alignment horizontal="center"/>
    </xf>
    <xf numFmtId="0" fontId="12" fillId="5" borderId="11" xfId="6" applyFont="1" applyFill="1" applyBorder="1" applyAlignment="1">
      <alignment horizontal="center"/>
    </xf>
    <xf numFmtId="0" fontId="12" fillId="5" borderId="77" xfId="6" applyFont="1" applyFill="1" applyBorder="1" applyAlignment="1">
      <alignment horizontal="center"/>
    </xf>
    <xf numFmtId="0" fontId="34" fillId="4" borderId="110" xfId="6" applyFont="1" applyFill="1" applyBorder="1" applyAlignment="1"/>
    <xf numFmtId="0" fontId="34" fillId="4" borderId="111" xfId="6" applyFont="1" applyFill="1" applyBorder="1" applyAlignment="1"/>
    <xf numFmtId="0" fontId="34" fillId="4" borderId="111" xfId="6" applyFont="1" applyFill="1" applyBorder="1" applyAlignment="1">
      <alignment horizontal="center"/>
    </xf>
    <xf numFmtId="0" fontId="34" fillId="4" borderId="112" xfId="6" applyFont="1" applyFill="1" applyBorder="1" applyAlignment="1">
      <alignment horizontal="center"/>
    </xf>
    <xf numFmtId="0" fontId="40" fillId="0" borderId="72" xfId="6" applyFont="1" applyBorder="1" applyAlignment="1">
      <alignment horizontal="left"/>
    </xf>
    <xf numFmtId="0" fontId="40" fillId="0" borderId="104" xfId="6" applyFont="1" applyBorder="1" applyAlignment="1">
      <alignment horizontal="left"/>
    </xf>
    <xf numFmtId="0" fontId="40" fillId="0" borderId="88" xfId="6" applyFont="1" applyBorder="1" applyAlignment="1">
      <alignment horizontal="left"/>
    </xf>
    <xf numFmtId="0" fontId="40" fillId="0" borderId="81" xfId="6" applyFont="1" applyBorder="1" applyAlignment="1">
      <alignment horizontal="left"/>
    </xf>
    <xf numFmtId="0" fontId="40" fillId="0" borderId="107" xfId="6" applyFont="1" applyBorder="1" applyAlignment="1">
      <alignment horizontal="left"/>
    </xf>
    <xf numFmtId="0" fontId="40" fillId="0" borderId="113" xfId="6" applyFont="1" applyBorder="1" applyAlignment="1">
      <alignment horizontal="left"/>
    </xf>
    <xf numFmtId="0" fontId="14" fillId="4" borderId="105" xfId="6" applyFont="1" applyFill="1" applyBorder="1" applyAlignment="1"/>
    <xf numFmtId="0" fontId="14" fillId="4" borderId="105" xfId="6" applyFont="1" applyFill="1" applyBorder="1" applyAlignment="1">
      <alignment horizontal="center"/>
    </xf>
    <xf numFmtId="0" fontId="14" fillId="4" borderId="104" xfId="6" applyFont="1" applyFill="1" applyBorder="1" applyAlignment="1">
      <alignment horizontal="center" vertical="center"/>
    </xf>
    <xf numFmtId="0" fontId="14" fillId="4" borderId="88" xfId="6" applyFont="1" applyFill="1" applyBorder="1" applyAlignment="1">
      <alignment horizontal="center" vertical="center"/>
    </xf>
    <xf numFmtId="0" fontId="12" fillId="5" borderId="116" xfId="6" applyNumberFormat="1" applyFont="1" applyFill="1" applyBorder="1" applyAlignment="1">
      <alignment horizontal="center"/>
    </xf>
    <xf numFmtId="183" fontId="12" fillId="5" borderId="10" xfId="6" applyNumberFormat="1" applyFont="1" applyFill="1" applyBorder="1" applyAlignment="1">
      <alignment horizontal="center"/>
    </xf>
    <xf numFmtId="183" fontId="12" fillId="5" borderId="80" xfId="6" applyNumberFormat="1" applyFont="1" applyFill="1" applyBorder="1" applyAlignment="1">
      <alignment horizontal="center"/>
    </xf>
    <xf numFmtId="183" fontId="12" fillId="5" borderId="8" xfId="6" applyNumberFormat="1" applyFont="1" applyFill="1" applyBorder="1" applyAlignment="1">
      <alignment horizontal="center"/>
    </xf>
    <xf numFmtId="183" fontId="12" fillId="5" borderId="74" xfId="6" applyNumberFormat="1" applyFont="1" applyFill="1" applyBorder="1" applyAlignment="1">
      <alignment horizontal="center"/>
    </xf>
    <xf numFmtId="0" fontId="40" fillId="4" borderId="110" xfId="6" applyFont="1" applyFill="1" applyBorder="1" applyAlignment="1">
      <alignment horizontal="left"/>
    </xf>
    <xf numFmtId="0" fontId="40" fillId="4" borderId="111" xfId="6" applyFont="1" applyFill="1" applyBorder="1" applyAlignment="1">
      <alignment horizontal="left"/>
    </xf>
    <xf numFmtId="0" fontId="40" fillId="4" borderId="111" xfId="6" applyFont="1" applyFill="1" applyBorder="1" applyAlignment="1"/>
    <xf numFmtId="183" fontId="34" fillId="4" borderId="111" xfId="6" applyNumberFormat="1" applyFont="1" applyFill="1" applyBorder="1" applyAlignment="1">
      <alignment horizontal="center"/>
    </xf>
    <xf numFmtId="183" fontId="34" fillId="4" borderId="112" xfId="6" applyNumberFormat="1" applyFont="1" applyFill="1" applyBorder="1" applyAlignment="1">
      <alignment horizontal="center"/>
    </xf>
    <xf numFmtId="184" fontId="38" fillId="5" borderId="6" xfId="6" applyNumberFormat="1" applyFont="1" applyFill="1" applyBorder="1" applyAlignment="1">
      <alignment horizontal="left"/>
    </xf>
    <xf numFmtId="183" fontId="12" fillId="5" borderId="6" xfId="6" applyNumberFormat="1" applyFont="1" applyFill="1" applyBorder="1" applyAlignment="1"/>
    <xf numFmtId="184" fontId="12" fillId="5" borderId="6" xfId="6" applyNumberFormat="1" applyFont="1" applyFill="1" applyBorder="1" applyAlignment="1"/>
    <xf numFmtId="184" fontId="12" fillId="5" borderId="6" xfId="6" applyNumberFormat="1" applyFont="1" applyFill="1" applyBorder="1" applyAlignment="1">
      <alignment horizontal="left"/>
    </xf>
    <xf numFmtId="0" fontId="12" fillId="5" borderId="80" xfId="6" applyFont="1" applyFill="1" applyBorder="1" applyAlignment="1"/>
    <xf numFmtId="183" fontId="12" fillId="5" borderId="8" xfId="6" applyNumberFormat="1" applyFont="1" applyFill="1" applyBorder="1" applyAlignment="1"/>
    <xf numFmtId="0" fontId="12" fillId="5" borderId="74" xfId="6" applyFont="1" applyFill="1" applyBorder="1" applyAlignment="1"/>
    <xf numFmtId="0" fontId="12" fillId="5" borderId="119" xfId="6" applyFont="1" applyFill="1" applyBorder="1" applyAlignment="1"/>
    <xf numFmtId="0" fontId="12" fillId="5" borderId="24" xfId="6" applyFont="1" applyFill="1" applyBorder="1" applyAlignment="1"/>
    <xf numFmtId="183" fontId="12" fillId="5" borderId="119" xfId="6" applyNumberFormat="1" applyFont="1" applyFill="1" applyBorder="1" applyAlignment="1"/>
    <xf numFmtId="0" fontId="12" fillId="5" borderId="120" xfId="6" applyFont="1" applyFill="1" applyBorder="1" applyAlignment="1"/>
    <xf numFmtId="0" fontId="12" fillId="0" borderId="0" xfId="6" applyFont="1" applyAlignment="1">
      <alignment wrapText="1"/>
    </xf>
    <xf numFmtId="0" fontId="12" fillId="0" borderId="0" xfId="6" applyFont="1" applyAlignment="1"/>
    <xf numFmtId="0" fontId="5" fillId="0" borderId="0" xfId="17">
      <alignment vertical="center"/>
    </xf>
    <xf numFmtId="0" fontId="25" fillId="0" borderId="0" xfId="18" applyFont="1" applyAlignment="1">
      <alignment vertical="center"/>
    </xf>
    <xf numFmtId="0" fontId="44" fillId="2" borderId="48" xfId="3" applyFont="1" applyBorder="1" applyAlignment="1">
      <alignment vertical="center" wrapText="1"/>
    </xf>
    <xf numFmtId="0" fontId="44" fillId="2" borderId="29" xfId="3" applyFont="1" applyBorder="1" applyAlignment="1">
      <alignment vertical="center" wrapText="1"/>
    </xf>
    <xf numFmtId="180" fontId="25" fillId="0" borderId="0" xfId="19" applyNumberFormat="1" applyFont="1" applyAlignment="1">
      <alignment vertical="center"/>
    </xf>
    <xf numFmtId="178" fontId="45" fillId="0" borderId="0" xfId="9" applyFont="1">
      <alignment vertical="center"/>
    </xf>
    <xf numFmtId="178" fontId="45" fillId="0" borderId="0" xfId="9" applyFont="1" applyAlignment="1">
      <alignment horizontal="center" vertical="center"/>
    </xf>
    <xf numFmtId="178" fontId="46" fillId="0" borderId="0" xfId="10" applyFont="1"/>
    <xf numFmtId="178" fontId="46" fillId="0" borderId="0" xfId="11" applyFont="1" applyBorder="1" applyAlignment="1">
      <alignment horizontal="center" vertical="center"/>
    </xf>
    <xf numFmtId="178" fontId="46" fillId="0" borderId="0" xfId="11" applyFont="1" applyBorder="1" applyAlignment="1">
      <alignment horizontal="left" vertical="center" wrapText="1"/>
    </xf>
    <xf numFmtId="178" fontId="46" fillId="0" borderId="0" xfId="10" applyFont="1" applyAlignment="1">
      <alignment horizontal="center"/>
    </xf>
    <xf numFmtId="178" fontId="46" fillId="0" borderId="0" xfId="11" applyFont="1" applyAlignment="1">
      <alignment vertical="center"/>
    </xf>
    <xf numFmtId="185" fontId="47" fillId="4" borderId="44" xfId="21" applyNumberFormat="1" applyFont="1" applyFill="1" applyBorder="1" applyAlignment="1">
      <alignment horizontal="center" vertical="center"/>
    </xf>
    <xf numFmtId="178" fontId="47" fillId="4" borderId="45" xfId="11" applyFont="1" applyFill="1" applyBorder="1" applyAlignment="1">
      <alignment horizontal="center" vertical="center"/>
    </xf>
    <xf numFmtId="178" fontId="46" fillId="0" borderId="0" xfId="20" applyFont="1" applyBorder="1" applyAlignment="1">
      <alignment vertical="center"/>
    </xf>
    <xf numFmtId="38" fontId="46" fillId="5" borderId="107" xfId="12" applyNumberFormat="1" applyFont="1" applyFill="1" applyBorder="1" applyAlignment="1">
      <alignment horizontal="center" vertical="center"/>
    </xf>
    <xf numFmtId="38" fontId="46" fillId="5" borderId="107" xfId="11" applyNumberFormat="1" applyFont="1" applyFill="1" applyBorder="1" applyAlignment="1">
      <alignment horizontal="center" vertical="center" wrapText="1"/>
    </xf>
    <xf numFmtId="38" fontId="46" fillId="5" borderId="113" xfId="11" applyNumberFormat="1" applyFont="1" applyFill="1" applyBorder="1" applyAlignment="1">
      <alignment horizontal="center" vertical="center" wrapText="1"/>
    </xf>
    <xf numFmtId="178" fontId="48" fillId="4" borderId="81" xfId="20" applyFont="1" applyFill="1" applyBorder="1" applyAlignment="1">
      <alignment vertical="center"/>
    </xf>
    <xf numFmtId="178" fontId="49" fillId="4" borderId="107" xfId="11" applyFont="1" applyFill="1" applyBorder="1" applyAlignment="1">
      <alignment horizontal="right" vertical="center" wrapText="1"/>
    </xf>
    <xf numFmtId="178" fontId="47" fillId="4" borderId="107" xfId="11" applyFont="1" applyFill="1" applyBorder="1" applyAlignment="1">
      <alignment vertical="center"/>
    </xf>
    <xf numFmtId="178" fontId="47" fillId="4" borderId="107" xfId="11" applyFont="1" applyFill="1" applyBorder="1" applyAlignment="1">
      <alignment horizontal="center" vertical="center"/>
    </xf>
    <xf numFmtId="38" fontId="47" fillId="4" borderId="113" xfId="11" applyNumberFormat="1" applyFont="1" applyFill="1" applyBorder="1" applyAlignment="1">
      <alignment horizontal="center" vertical="center"/>
    </xf>
    <xf numFmtId="178" fontId="48" fillId="0" borderId="0" xfId="10" applyFont="1"/>
    <xf numFmtId="178" fontId="50" fillId="0" borderId="0" xfId="9" applyFont="1">
      <alignment vertical="center"/>
    </xf>
    <xf numFmtId="185" fontId="48" fillId="0" borderId="105" xfId="21" applyNumberFormat="1" applyFont="1" applyBorder="1" applyAlignment="1">
      <alignment horizontal="center" vertical="center"/>
    </xf>
    <xf numFmtId="178" fontId="48" fillId="0" borderId="106" xfId="11" applyFont="1" applyBorder="1" applyAlignment="1">
      <alignment horizontal="center" vertical="center"/>
    </xf>
    <xf numFmtId="38" fontId="46" fillId="5" borderId="108" xfId="12" applyNumberFormat="1" applyFont="1" applyFill="1" applyBorder="1" applyAlignment="1">
      <alignment horizontal="center" vertical="center"/>
    </xf>
    <xf numFmtId="38" fontId="46" fillId="5" borderId="108" xfId="11" applyNumberFormat="1" applyFont="1" applyFill="1" applyBorder="1" applyAlignment="1">
      <alignment horizontal="center" vertical="center" wrapText="1"/>
    </xf>
    <xf numFmtId="38" fontId="46" fillId="5" borderId="109" xfId="11" applyNumberFormat="1" applyFont="1" applyFill="1" applyBorder="1" applyAlignment="1">
      <alignment horizontal="center" vertical="center" wrapText="1"/>
    </xf>
    <xf numFmtId="178" fontId="49" fillId="4" borderId="81" xfId="20" applyFont="1" applyFill="1" applyBorder="1" applyAlignment="1">
      <alignment vertical="center"/>
    </xf>
    <xf numFmtId="178" fontId="49" fillId="4" borderId="107" xfId="11" applyFont="1" applyFill="1" applyBorder="1" applyAlignment="1">
      <alignment vertical="center"/>
    </xf>
    <xf numFmtId="178" fontId="49" fillId="4" borderId="107" xfId="11" applyFont="1" applyFill="1" applyBorder="1" applyAlignment="1">
      <alignment horizontal="center" vertical="center"/>
    </xf>
    <xf numFmtId="38" fontId="49" fillId="4" borderId="113" xfId="11" applyNumberFormat="1" applyFont="1" applyFill="1" applyBorder="1" applyAlignment="1">
      <alignment horizontal="center" vertical="center"/>
    </xf>
    <xf numFmtId="185" fontId="48" fillId="0" borderId="104" xfId="21" applyNumberFormat="1" applyFont="1" applyBorder="1" applyAlignment="1">
      <alignment horizontal="center" vertical="center"/>
    </xf>
    <xf numFmtId="178" fontId="46" fillId="0" borderId="0" xfId="13" applyFont="1" applyAlignment="1">
      <alignment vertical="center"/>
    </xf>
    <xf numFmtId="38" fontId="46" fillId="5" borderId="8" xfId="21" applyNumberFormat="1" applyFont="1" applyFill="1" applyBorder="1" applyAlignment="1">
      <alignment horizontal="center" vertical="center"/>
    </xf>
    <xf numFmtId="38" fontId="46" fillId="5" borderId="10" xfId="21" applyNumberFormat="1" applyFont="1" applyFill="1" applyBorder="1" applyAlignment="1">
      <alignment horizontal="center" vertical="center" wrapText="1"/>
    </xf>
    <xf numFmtId="38" fontId="46" fillId="5" borderId="80" xfId="11" applyNumberFormat="1" applyFont="1" applyFill="1" applyBorder="1" applyAlignment="1">
      <alignment horizontal="center" vertical="center" wrapText="1"/>
    </xf>
    <xf numFmtId="38" fontId="46" fillId="5" borderId="8" xfId="21" applyNumberFormat="1" applyFont="1" applyFill="1" applyBorder="1" applyAlignment="1">
      <alignment horizontal="center" vertical="center" wrapText="1"/>
    </xf>
    <xf numFmtId="38" fontId="46" fillId="5" borderId="74" xfId="11" applyNumberFormat="1" applyFont="1" applyFill="1" applyBorder="1" applyAlignment="1">
      <alignment horizontal="center" vertical="center" wrapText="1"/>
    </xf>
    <xf numFmtId="38" fontId="46" fillId="5" borderId="76" xfId="11" applyNumberFormat="1" applyFont="1" applyFill="1" applyBorder="1" applyAlignment="1">
      <alignment horizontal="center" vertical="center" wrapText="1"/>
    </xf>
    <xf numFmtId="38" fontId="46" fillId="5" borderId="11" xfId="21" applyNumberFormat="1" applyFont="1" applyFill="1" applyBorder="1" applyAlignment="1">
      <alignment horizontal="center" vertical="center"/>
    </xf>
    <xf numFmtId="38" fontId="46" fillId="5" borderId="11" xfId="21" applyNumberFormat="1" applyFont="1" applyFill="1" applyBorder="1" applyAlignment="1">
      <alignment horizontal="center" vertical="center" wrapText="1"/>
    </xf>
    <xf numFmtId="38" fontId="46" fillId="5" borderId="77" xfId="11" applyNumberFormat="1" applyFont="1" applyFill="1" applyBorder="1" applyAlignment="1">
      <alignment horizontal="center" vertical="center" wrapText="1"/>
    </xf>
    <xf numFmtId="178" fontId="49" fillId="4" borderId="57" xfId="20" applyFont="1" applyFill="1" applyBorder="1" applyAlignment="1">
      <alignment horizontal="center" vertical="center"/>
    </xf>
    <xf numFmtId="178" fontId="49" fillId="4" borderId="5" xfId="20" applyFont="1" applyFill="1" applyBorder="1" applyAlignment="1">
      <alignment horizontal="right" vertical="center"/>
    </xf>
    <xf numFmtId="186" fontId="49" fillId="4" borderId="5" xfId="14" applyNumberFormat="1" applyFont="1" applyFill="1" applyBorder="1" applyAlignment="1">
      <alignment vertical="center" wrapText="1"/>
    </xf>
    <xf numFmtId="178" fontId="49" fillId="4" borderId="5" xfId="11" applyFont="1" applyFill="1" applyBorder="1" applyAlignment="1">
      <alignment horizontal="center" vertical="center" wrapText="1"/>
    </xf>
    <xf numFmtId="38" fontId="49" fillId="4" borderId="5" xfId="12" applyNumberFormat="1" applyFont="1" applyFill="1" applyBorder="1" applyAlignment="1">
      <alignment horizontal="center" vertical="center"/>
    </xf>
    <xf numFmtId="38" fontId="49" fillId="4" borderId="5" xfId="12" applyNumberFormat="1" applyFont="1" applyFill="1" applyBorder="1" applyAlignment="1">
      <alignment horizontal="center" vertical="center" wrapText="1"/>
    </xf>
    <xf numFmtId="38" fontId="49" fillId="4" borderId="113" xfId="11" applyNumberFormat="1" applyFont="1" applyFill="1" applyBorder="1" applyAlignment="1">
      <alignment horizontal="center" vertical="center" wrapText="1"/>
    </xf>
    <xf numFmtId="178" fontId="48" fillId="0" borderId="105" xfId="20" applyFont="1" applyBorder="1" applyAlignment="1">
      <alignment vertical="center"/>
    </xf>
    <xf numFmtId="178" fontId="48" fillId="0" borderId="105" xfId="20" applyFont="1" applyBorder="1" applyAlignment="1">
      <alignment horizontal="center" vertical="center"/>
    </xf>
    <xf numFmtId="185" fontId="48" fillId="0" borderId="105" xfId="12" applyNumberFormat="1" applyFont="1" applyBorder="1" applyAlignment="1">
      <alignment horizontal="center" vertical="center"/>
    </xf>
    <xf numFmtId="178" fontId="46" fillId="0" borderId="0" xfId="20" applyFont="1" applyBorder="1" applyAlignment="1">
      <alignment horizontal="center" vertical="center"/>
    </xf>
    <xf numFmtId="178" fontId="48" fillId="0" borderId="0" xfId="20" applyFont="1" applyBorder="1" applyAlignment="1">
      <alignment vertical="center" wrapText="1"/>
    </xf>
    <xf numFmtId="178" fontId="48" fillId="5" borderId="28" xfId="20" applyFont="1" applyFill="1" applyBorder="1" applyAlignment="1">
      <alignment vertical="center" wrapText="1"/>
    </xf>
    <xf numFmtId="38" fontId="46" fillId="5" borderId="10" xfId="21" applyNumberFormat="1" applyFont="1" applyFill="1" applyBorder="1" applyAlignment="1">
      <alignment horizontal="center" vertical="center"/>
    </xf>
    <xf numFmtId="178" fontId="46" fillId="0" borderId="0" xfId="20" applyFont="1" applyAlignment="1">
      <alignment horizontal="center" vertical="center"/>
    </xf>
    <xf numFmtId="178" fontId="48" fillId="5" borderId="56" xfId="20" applyFont="1" applyFill="1" applyBorder="1" applyAlignment="1">
      <alignment vertical="center" wrapText="1"/>
    </xf>
    <xf numFmtId="178" fontId="46" fillId="3" borderId="0" xfId="20" applyFont="1" applyFill="1" applyBorder="1" applyAlignment="1">
      <alignment vertical="center"/>
    </xf>
    <xf numFmtId="38" fontId="46" fillId="5" borderId="121" xfId="21" applyNumberFormat="1" applyFont="1" applyFill="1" applyBorder="1" applyAlignment="1">
      <alignment horizontal="center" vertical="center" wrapText="1"/>
    </xf>
    <xf numFmtId="38" fontId="46" fillId="5" borderId="89" xfId="11" applyNumberFormat="1" applyFont="1" applyFill="1" applyBorder="1" applyAlignment="1">
      <alignment horizontal="center" vertical="center" wrapText="1"/>
    </xf>
    <xf numFmtId="178" fontId="48" fillId="5" borderId="81" xfId="20" applyFont="1" applyFill="1" applyBorder="1" applyAlignment="1">
      <alignment vertical="center" wrapText="1"/>
    </xf>
    <xf numFmtId="178" fontId="46" fillId="5" borderId="11" xfId="20" applyFont="1" applyFill="1" applyBorder="1" applyAlignment="1">
      <alignment vertical="center" wrapText="1"/>
    </xf>
    <xf numFmtId="178" fontId="46" fillId="5" borderId="11" xfId="20" applyFont="1" applyFill="1" applyBorder="1" applyAlignment="1">
      <alignment horizontal="center" vertical="center" wrapText="1"/>
    </xf>
    <xf numFmtId="178" fontId="47" fillId="4" borderId="110" xfId="20" applyFont="1" applyFill="1" applyBorder="1" applyAlignment="1">
      <alignment horizontal="center" vertical="center"/>
    </xf>
    <xf numFmtId="178" fontId="49" fillId="4" borderId="111" xfId="20" applyFont="1" applyFill="1" applyBorder="1" applyAlignment="1">
      <alignment horizontal="right" vertical="center"/>
    </xf>
    <xf numFmtId="186" fontId="49" fillId="4" borderId="111" xfId="14" applyNumberFormat="1" applyFont="1" applyFill="1" applyBorder="1" applyAlignment="1">
      <alignment vertical="center" wrapText="1"/>
    </xf>
    <xf numFmtId="178" fontId="49" fillId="4" borderId="111" xfId="11" applyFont="1" applyFill="1" applyBorder="1" applyAlignment="1">
      <alignment horizontal="center" vertical="center" wrapText="1"/>
    </xf>
    <xf numFmtId="38" fontId="49" fillId="4" borderId="111" xfId="12" applyNumberFormat="1" applyFont="1" applyFill="1" applyBorder="1" applyAlignment="1">
      <alignment horizontal="center" vertical="center"/>
    </xf>
    <xf numFmtId="38" fontId="49" fillId="4" borderId="111" xfId="12" applyNumberFormat="1" applyFont="1" applyFill="1" applyBorder="1" applyAlignment="1">
      <alignment horizontal="center" vertical="center" wrapText="1"/>
    </xf>
    <xf numFmtId="38" fontId="49" fillId="4" borderId="112" xfId="12" applyNumberFormat="1" applyFont="1" applyFill="1" applyBorder="1" applyAlignment="1">
      <alignment horizontal="center" vertical="center"/>
    </xf>
    <xf numFmtId="38" fontId="46" fillId="5" borderId="116" xfId="21" applyNumberFormat="1" applyFont="1" applyFill="1" applyBorder="1" applyAlignment="1">
      <alignment horizontal="center" vertical="center" wrapText="1"/>
    </xf>
    <xf numFmtId="38" fontId="46" fillId="5" borderId="122" xfId="11" applyNumberFormat="1" applyFont="1" applyFill="1" applyBorder="1" applyAlignment="1">
      <alignment horizontal="center" vertical="center" wrapText="1"/>
    </xf>
    <xf numFmtId="38" fontId="46" fillId="5" borderId="121" xfId="21" applyNumberFormat="1" applyFont="1" applyFill="1" applyBorder="1" applyAlignment="1">
      <alignment horizontal="center" vertical="center"/>
    </xf>
    <xf numFmtId="178" fontId="46" fillId="5" borderId="107" xfId="20" applyFont="1" applyFill="1" applyBorder="1" applyAlignment="1">
      <alignment vertical="center" wrapText="1"/>
    </xf>
    <xf numFmtId="178" fontId="46" fillId="5" borderId="107" xfId="20" applyFont="1" applyFill="1" applyBorder="1" applyAlignment="1">
      <alignment horizontal="center" vertical="center" wrapText="1"/>
    </xf>
    <xf numFmtId="38" fontId="46" fillId="5" borderId="11" xfId="12" applyNumberFormat="1" applyFont="1" applyFill="1" applyBorder="1" applyAlignment="1">
      <alignment horizontal="center" vertical="center"/>
    </xf>
    <xf numFmtId="38" fontId="46" fillId="5" borderId="107" xfId="21" applyNumberFormat="1" applyFont="1" applyFill="1" applyBorder="1" applyAlignment="1">
      <alignment horizontal="center" vertical="center" wrapText="1"/>
    </xf>
    <xf numFmtId="178" fontId="49" fillId="3" borderId="110" xfId="22" applyFont="1" applyFill="1" applyBorder="1" applyAlignment="1">
      <alignment vertical="center"/>
    </xf>
    <xf numFmtId="178" fontId="47" fillId="3" borderId="111" xfId="22" applyFont="1" applyFill="1" applyBorder="1" applyAlignment="1">
      <alignment vertical="center"/>
    </xf>
    <xf numFmtId="178" fontId="49" fillId="3" borderId="111" xfId="22" applyFont="1" applyFill="1" applyBorder="1" applyAlignment="1">
      <alignment vertical="center"/>
    </xf>
    <xf numFmtId="178" fontId="49" fillId="3" borderId="111" xfId="22" applyFont="1" applyFill="1" applyBorder="1" applyAlignment="1">
      <alignment horizontal="center" vertical="center"/>
    </xf>
    <xf numFmtId="178" fontId="49" fillId="3" borderId="112" xfId="22" applyFont="1" applyFill="1" applyBorder="1" applyAlignment="1">
      <alignment horizontal="right" vertical="center"/>
    </xf>
    <xf numFmtId="178" fontId="46" fillId="0" borderId="0" xfId="22" applyFont="1" applyAlignment="1">
      <alignment vertical="center"/>
    </xf>
    <xf numFmtId="178" fontId="53" fillId="4" borderId="24" xfId="22" applyFont="1" applyFill="1" applyBorder="1" applyAlignment="1">
      <alignment vertical="center"/>
    </xf>
    <xf numFmtId="178" fontId="53" fillId="4" borderId="24" xfId="22" applyFont="1" applyFill="1" applyBorder="1" applyAlignment="1">
      <alignment horizontal="center" vertical="center"/>
    </xf>
    <xf numFmtId="38" fontId="54" fillId="4" borderId="25" xfId="22" applyNumberFormat="1" applyFont="1" applyFill="1" applyBorder="1" applyAlignment="1">
      <alignment horizontal="center" vertical="center"/>
    </xf>
    <xf numFmtId="178" fontId="55" fillId="0" borderId="0" xfId="22" applyFont="1" applyAlignment="1">
      <alignment vertical="center"/>
    </xf>
    <xf numFmtId="178" fontId="56" fillId="0" borderId="0" xfId="22" applyFont="1" applyAlignment="1">
      <alignment horizontal="center" vertical="center"/>
    </xf>
    <xf numFmtId="178" fontId="46" fillId="0" borderId="0" xfId="22" applyFont="1" applyAlignment="1">
      <alignment horizontal="center" vertical="center"/>
    </xf>
    <xf numFmtId="178" fontId="46" fillId="0" borderId="0" xfId="22" applyFont="1" applyAlignment="1">
      <alignment horizontal="right" vertical="center"/>
    </xf>
    <xf numFmtId="178" fontId="46" fillId="0" borderId="0" xfId="11" applyFont="1" applyAlignment="1">
      <alignment horizontal="center" vertical="center"/>
    </xf>
    <xf numFmtId="178" fontId="46" fillId="0" borderId="0" xfId="11" applyFont="1" applyAlignment="1">
      <alignment horizontal="left" vertical="center" wrapText="1"/>
    </xf>
    <xf numFmtId="178" fontId="46" fillId="0" borderId="0" xfId="11" applyFont="1" applyAlignment="1">
      <alignment horizontal="center" vertical="center" wrapText="1"/>
    </xf>
    <xf numFmtId="7" fontId="45" fillId="0" borderId="0" xfId="9" applyNumberFormat="1" applyFont="1">
      <alignment vertical="center"/>
    </xf>
    <xf numFmtId="187" fontId="45" fillId="0" borderId="0" xfId="9" applyNumberFormat="1" applyFont="1">
      <alignment vertical="center"/>
    </xf>
    <xf numFmtId="0" fontId="1" fillId="3" borderId="0" xfId="23" applyFill="1">
      <alignment vertical="center"/>
    </xf>
    <xf numFmtId="0" fontId="57" fillId="4" borderId="123" xfId="3" applyFont="1" applyFill="1" applyBorder="1" applyAlignment="1">
      <alignment horizontal="center" vertical="center" wrapText="1"/>
    </xf>
    <xf numFmtId="0" fontId="57" fillId="4" borderId="124" xfId="3" applyFont="1" applyFill="1" applyBorder="1" applyAlignment="1">
      <alignment horizontal="center" vertical="center" wrapText="1"/>
    </xf>
    <xf numFmtId="0" fontId="57" fillId="4" borderId="125" xfId="3" applyFont="1" applyFill="1" applyBorder="1" applyAlignment="1">
      <alignment horizontal="center" vertical="center" wrapText="1"/>
    </xf>
    <xf numFmtId="0" fontId="17" fillId="5" borderId="7" xfId="16" applyFont="1" applyFill="1" applyBorder="1" applyAlignment="1">
      <alignment horizontal="left" vertical="center" wrapText="1"/>
    </xf>
    <xf numFmtId="0" fontId="17" fillId="5" borderId="7" xfId="16" applyFont="1" applyFill="1" applyBorder="1" applyAlignment="1">
      <alignment horizontal="center" vertical="center"/>
    </xf>
    <xf numFmtId="0" fontId="17" fillId="5" borderId="7" xfId="23" applyFont="1" applyFill="1" applyBorder="1" applyAlignment="1">
      <alignment horizontal="center" vertical="center"/>
    </xf>
    <xf numFmtId="0" fontId="18" fillId="6" borderId="7" xfId="23" applyFont="1" applyFill="1" applyBorder="1" applyAlignment="1" applyProtection="1">
      <alignment horizontal="center" vertical="center"/>
      <protection locked="0"/>
    </xf>
    <xf numFmtId="0" fontId="17" fillId="5" borderId="76" xfId="23" applyFont="1" applyFill="1" applyBorder="1" applyAlignment="1">
      <alignment horizontal="center" vertical="center"/>
    </xf>
    <xf numFmtId="0" fontId="17" fillId="5" borderId="8" xfId="16" applyFont="1" applyFill="1" applyBorder="1" applyAlignment="1">
      <alignment horizontal="left" vertical="center" wrapText="1"/>
    </xf>
    <xf numFmtId="0" fontId="17" fillId="5" borderId="8" xfId="16" applyFont="1" applyFill="1" applyBorder="1" applyAlignment="1">
      <alignment horizontal="center" vertical="center"/>
    </xf>
    <xf numFmtId="0" fontId="17" fillId="5" borderId="8" xfId="23" applyFont="1" applyFill="1" applyBorder="1" applyAlignment="1">
      <alignment horizontal="center" vertical="center"/>
    </xf>
    <xf numFmtId="0" fontId="18" fillId="6" borderId="8" xfId="23" applyFont="1" applyFill="1" applyBorder="1" applyAlignment="1" applyProtection="1">
      <alignment horizontal="center" vertical="center"/>
      <protection locked="0"/>
    </xf>
    <xf numFmtId="0" fontId="17" fillId="5" borderId="74" xfId="23" applyFont="1" applyFill="1" applyBorder="1" applyAlignment="1">
      <alignment horizontal="center" vertical="center"/>
    </xf>
    <xf numFmtId="0" fontId="17" fillId="5" borderId="9" xfId="16" applyFont="1" applyFill="1" applyBorder="1" applyAlignment="1">
      <alignment horizontal="left" vertical="center" wrapText="1"/>
    </xf>
    <xf numFmtId="0" fontId="17" fillId="5" borderId="9" xfId="23" applyFont="1" applyFill="1" applyBorder="1" applyAlignment="1">
      <alignment horizontal="center" vertical="center"/>
    </xf>
    <xf numFmtId="0" fontId="18" fillId="6" borderId="9" xfId="23" applyFont="1" applyFill="1" applyBorder="1" applyAlignment="1" applyProtection="1">
      <alignment horizontal="center" vertical="center"/>
      <protection locked="0"/>
    </xf>
    <xf numFmtId="0" fontId="17" fillId="5" borderId="75" xfId="23" applyFont="1" applyFill="1" applyBorder="1" applyAlignment="1">
      <alignment horizontal="center" vertical="center"/>
    </xf>
    <xf numFmtId="0" fontId="1" fillId="3" borderId="0" xfId="23" applyFill="1" applyAlignment="1">
      <alignment vertical="center" wrapText="1"/>
    </xf>
    <xf numFmtId="0" fontId="17" fillId="5" borderId="10" xfId="16" applyFont="1" applyFill="1" applyBorder="1" applyAlignment="1">
      <alignment horizontal="left" vertical="center" wrapText="1"/>
    </xf>
    <xf numFmtId="0" fontId="17" fillId="5" borderId="10" xfId="16" applyFont="1" applyFill="1" applyBorder="1" applyAlignment="1">
      <alignment horizontal="center" vertical="center"/>
    </xf>
    <xf numFmtId="0" fontId="17" fillId="5" borderId="10" xfId="23" applyFont="1" applyFill="1" applyBorder="1" applyAlignment="1">
      <alignment horizontal="center" vertical="center"/>
    </xf>
    <xf numFmtId="0" fontId="18" fillId="6" borderId="10" xfId="23" applyFont="1" applyFill="1" applyBorder="1" applyAlignment="1" applyProtection="1">
      <alignment horizontal="center" vertical="center"/>
      <protection locked="0"/>
    </xf>
    <xf numFmtId="0" fontId="17" fillId="5" borderId="80" xfId="23" applyFont="1" applyFill="1" applyBorder="1" applyAlignment="1">
      <alignment horizontal="center" vertical="center"/>
    </xf>
    <xf numFmtId="0" fontId="1" fillId="3" borderId="0" xfId="23" applyNumberFormat="1" applyFill="1">
      <alignment vertical="center"/>
    </xf>
    <xf numFmtId="58" fontId="1" fillId="3" borderId="0" xfId="23" applyNumberFormat="1" applyFill="1">
      <alignment vertical="center"/>
    </xf>
    <xf numFmtId="0" fontId="59" fillId="5" borderId="8" xfId="16" applyFont="1" applyFill="1" applyBorder="1" applyAlignment="1">
      <alignment horizontal="left" vertical="center" wrapText="1"/>
    </xf>
    <xf numFmtId="0" fontId="51" fillId="5" borderId="8" xfId="16" applyFont="1" applyFill="1" applyBorder="1" applyAlignment="1">
      <alignment horizontal="left" vertical="center" wrapText="1"/>
    </xf>
    <xf numFmtId="0" fontId="59" fillId="5" borderId="10" xfId="16" applyFont="1" applyFill="1" applyBorder="1" applyAlignment="1">
      <alignment horizontal="left" vertical="center" wrapText="1"/>
    </xf>
    <xf numFmtId="0" fontId="17" fillId="5" borderId="10" xfId="23" applyFont="1" applyFill="1" applyBorder="1" applyAlignment="1">
      <alignment horizontal="left" vertical="center" wrapText="1"/>
    </xf>
    <xf numFmtId="0" fontId="17" fillId="5" borderId="8" xfId="23" applyFont="1" applyFill="1" applyBorder="1" applyAlignment="1">
      <alignment horizontal="left" vertical="center" wrapText="1"/>
    </xf>
    <xf numFmtId="0" fontId="17" fillId="5" borderId="9" xfId="23" applyFont="1" applyFill="1" applyBorder="1" applyAlignment="1">
      <alignment horizontal="left" vertical="center" wrapText="1"/>
    </xf>
    <xf numFmtId="176" fontId="17" fillId="5" borderId="10" xfId="5" applyNumberFormat="1" applyFont="1" applyFill="1" applyBorder="1" applyAlignment="1">
      <alignment horizontal="left" vertical="center" wrapText="1"/>
    </xf>
    <xf numFmtId="1" fontId="17" fillId="5" borderId="10" xfId="23" applyNumberFormat="1" applyFont="1" applyFill="1" applyBorder="1" applyAlignment="1">
      <alignment horizontal="center" vertical="center"/>
    </xf>
    <xf numFmtId="1" fontId="17" fillId="5" borderId="8" xfId="23" applyNumberFormat="1" applyFont="1" applyFill="1" applyBorder="1" applyAlignment="1">
      <alignment horizontal="center" vertical="center"/>
    </xf>
    <xf numFmtId="0" fontId="17" fillId="5" borderId="11" xfId="23" applyFont="1" applyFill="1" applyBorder="1" applyAlignment="1">
      <alignment horizontal="center" vertical="center"/>
    </xf>
    <xf numFmtId="1" fontId="17" fillId="5" borderId="11" xfId="23" applyNumberFormat="1" applyFont="1" applyFill="1" applyBorder="1" applyAlignment="1">
      <alignment horizontal="center" vertical="center"/>
    </xf>
    <xf numFmtId="0" fontId="18" fillId="6" borderId="11" xfId="23" applyFont="1" applyFill="1" applyBorder="1" applyAlignment="1" applyProtection="1">
      <alignment horizontal="center" vertical="center"/>
      <protection locked="0"/>
    </xf>
    <xf numFmtId="0" fontId="17" fillId="5" borderId="77" xfId="23" applyFont="1" applyFill="1" applyBorder="1" applyAlignment="1">
      <alignment horizontal="center" vertical="center"/>
    </xf>
    <xf numFmtId="0" fontId="63" fillId="6" borderId="56" xfId="23" applyFont="1" applyFill="1" applyBorder="1">
      <alignment vertical="center"/>
    </xf>
    <xf numFmtId="0" fontId="63" fillId="6" borderId="0" xfId="23" applyFont="1" applyFill="1" applyBorder="1">
      <alignment vertical="center"/>
    </xf>
    <xf numFmtId="0" fontId="1" fillId="6" borderId="0" xfId="23" applyFill="1" applyBorder="1">
      <alignment vertical="center"/>
    </xf>
    <xf numFmtId="0" fontId="1" fillId="6" borderId="90" xfId="23" applyFill="1" applyBorder="1">
      <alignment vertical="center"/>
    </xf>
    <xf numFmtId="0" fontId="63" fillId="6" borderId="23" xfId="23" applyFont="1" applyFill="1" applyBorder="1">
      <alignment vertical="center"/>
    </xf>
    <xf numFmtId="0" fontId="63" fillId="6" borderId="24" xfId="23" applyFont="1" applyFill="1" applyBorder="1">
      <alignment vertical="center"/>
    </xf>
    <xf numFmtId="0" fontId="1" fillId="6" borderId="24" xfId="23" applyFill="1" applyBorder="1">
      <alignment vertical="center"/>
    </xf>
    <xf numFmtId="0" fontId="1" fillId="6" borderId="25" xfId="23" applyFill="1" applyBorder="1">
      <alignment vertical="center"/>
    </xf>
    <xf numFmtId="0" fontId="17" fillId="5" borderId="9" xfId="16" applyFont="1" applyFill="1" applyBorder="1" applyAlignment="1">
      <alignment horizontal="center" vertical="center"/>
    </xf>
    <xf numFmtId="0" fontId="17" fillId="5" borderId="11" xfId="16" applyFont="1" applyFill="1" applyBorder="1" applyAlignment="1">
      <alignment horizontal="left" vertical="center" wrapText="1"/>
    </xf>
    <xf numFmtId="0" fontId="63" fillId="6" borderId="57" xfId="23" applyFont="1" applyFill="1" applyBorder="1">
      <alignment vertical="center"/>
    </xf>
    <xf numFmtId="0" fontId="63" fillId="6" borderId="5" xfId="23" applyFont="1" applyFill="1" applyBorder="1">
      <alignment vertical="center"/>
    </xf>
    <xf numFmtId="0" fontId="1" fillId="6" borderId="79" xfId="23" applyFill="1" applyBorder="1">
      <alignment vertical="center"/>
    </xf>
    <xf numFmtId="0" fontId="1" fillId="3" borderId="28" xfId="23" applyFill="1" applyBorder="1">
      <alignment vertical="center"/>
    </xf>
    <xf numFmtId="0" fontId="1" fillId="3" borderId="116" xfId="23" applyFill="1" applyBorder="1">
      <alignment vertical="center"/>
    </xf>
    <xf numFmtId="0" fontId="1" fillId="3" borderId="122" xfId="23" applyFill="1" applyBorder="1">
      <alignment vertical="center"/>
    </xf>
    <xf numFmtId="0" fontId="1" fillId="3" borderId="56" xfId="23" applyFill="1" applyBorder="1">
      <alignment vertical="center"/>
    </xf>
    <xf numFmtId="0" fontId="1" fillId="3" borderId="0" xfId="23" applyFill="1" applyBorder="1">
      <alignment vertical="center"/>
    </xf>
    <xf numFmtId="0" fontId="1" fillId="3" borderId="90" xfId="23" applyFill="1" applyBorder="1">
      <alignment vertical="center"/>
    </xf>
    <xf numFmtId="0" fontId="66" fillId="4" borderId="63" xfId="23" applyFont="1" applyFill="1" applyBorder="1" applyAlignment="1">
      <alignment horizontal="left" vertical="center" wrapText="1"/>
    </xf>
    <xf numFmtId="0" fontId="66" fillId="4" borderId="64" xfId="23" applyFont="1" applyFill="1" applyBorder="1" applyAlignment="1">
      <alignment horizontal="left" vertical="center" wrapText="1"/>
    </xf>
    <xf numFmtId="0" fontId="66" fillId="4" borderId="65" xfId="23" applyFont="1" applyFill="1" applyBorder="1" applyAlignment="1">
      <alignment horizontal="left" vertical="center" wrapText="1"/>
    </xf>
    <xf numFmtId="0" fontId="25" fillId="0" borderId="144" xfId="23" applyFont="1" applyFill="1" applyBorder="1" applyAlignment="1">
      <alignment horizontal="left" vertical="center" wrapText="1"/>
    </xf>
    <xf numFmtId="0" fontId="25" fillId="0" borderId="145" xfId="23" applyFont="1" applyFill="1" applyBorder="1" applyAlignment="1">
      <alignment horizontal="left" vertical="center" wrapText="1"/>
    </xf>
    <xf numFmtId="0" fontId="25" fillId="0" borderId="146" xfId="23" applyFont="1" applyFill="1" applyBorder="1" applyAlignment="1">
      <alignment horizontal="left" vertical="center" wrapText="1"/>
    </xf>
    <xf numFmtId="0" fontId="25" fillId="0" borderId="147" xfId="23" applyFont="1" applyFill="1" applyBorder="1" applyAlignment="1">
      <alignment horizontal="left" vertical="center" wrapText="1"/>
    </xf>
    <xf numFmtId="0" fontId="25" fillId="0" borderId="148" xfId="23" applyFont="1" applyFill="1" applyBorder="1" applyAlignment="1">
      <alignment horizontal="left" vertical="center" wrapText="1"/>
    </xf>
    <xf numFmtId="0" fontId="25" fillId="0" borderId="149" xfId="23" applyFont="1" applyFill="1" applyBorder="1" applyAlignment="1">
      <alignment horizontal="left" vertical="center" wrapText="1"/>
    </xf>
    <xf numFmtId="0" fontId="25" fillId="0" borderId="150" xfId="23" applyFont="1" applyFill="1" applyBorder="1" applyAlignment="1">
      <alignment horizontal="left" vertical="center" wrapText="1"/>
    </xf>
    <xf numFmtId="0" fontId="25" fillId="0" borderId="151" xfId="23" applyFont="1" applyFill="1" applyBorder="1" applyAlignment="1">
      <alignment horizontal="left" vertical="center" wrapText="1"/>
    </xf>
    <xf numFmtId="0" fontId="25" fillId="0" borderId="152" xfId="23" applyFont="1" applyFill="1" applyBorder="1" applyAlignment="1">
      <alignment horizontal="left" vertical="center" wrapText="1"/>
    </xf>
    <xf numFmtId="0" fontId="25" fillId="0" borderId="153" xfId="23" applyFont="1" applyFill="1" applyBorder="1" applyAlignment="1">
      <alignment horizontal="left" vertical="center" wrapText="1"/>
    </xf>
    <xf numFmtId="0" fontId="1" fillId="0" borderId="0" xfId="23">
      <alignment vertical="center"/>
    </xf>
    <xf numFmtId="0" fontId="1" fillId="4" borderId="18" xfId="23" applyFill="1" applyBorder="1">
      <alignment vertical="center"/>
    </xf>
    <xf numFmtId="0" fontId="1" fillId="4" borderId="19" xfId="23" applyFill="1" applyBorder="1">
      <alignment vertical="center"/>
    </xf>
    <xf numFmtId="0" fontId="1" fillId="4" borderId="20" xfId="23" applyFill="1" applyBorder="1">
      <alignment vertical="center"/>
    </xf>
    <xf numFmtId="0" fontId="69" fillId="4" borderId="63" xfId="16" applyFont="1" applyFill="1" applyBorder="1" applyAlignment="1">
      <alignment horizontal="center" vertical="center" wrapText="1"/>
    </xf>
    <xf numFmtId="0" fontId="69" fillId="4" borderId="64" xfId="16" applyFont="1" applyFill="1" applyBorder="1" applyAlignment="1">
      <alignment horizontal="center" vertical="center" wrapText="1"/>
    </xf>
    <xf numFmtId="0" fontId="69" fillId="4" borderId="154" xfId="16" applyFont="1" applyFill="1" applyBorder="1" applyAlignment="1">
      <alignment horizontal="center" vertical="center" wrapText="1"/>
    </xf>
    <xf numFmtId="0" fontId="69" fillId="4" borderId="65" xfId="16" applyFont="1" applyFill="1" applyBorder="1" applyAlignment="1">
      <alignment horizontal="center" vertical="center" wrapText="1"/>
    </xf>
    <xf numFmtId="0" fontId="70" fillId="5" borderId="114" xfId="16" applyFont="1" applyFill="1" applyBorder="1" applyAlignment="1">
      <alignment horizontal="center" vertical="center" wrapText="1"/>
    </xf>
    <xf numFmtId="0" fontId="19" fillId="5" borderId="105" xfId="23" applyFont="1" applyFill="1" applyBorder="1" applyAlignment="1">
      <alignment horizontal="center" vertical="center" wrapText="1"/>
    </xf>
    <xf numFmtId="0" fontId="71" fillId="5" borderId="105" xfId="23" applyFont="1" applyFill="1" applyBorder="1" applyAlignment="1">
      <alignment horizontal="center" vertical="center" wrapText="1"/>
    </xf>
    <xf numFmtId="183" fontId="23" fillId="5" borderId="105" xfId="16" applyNumberFormat="1" applyFont="1" applyFill="1" applyBorder="1" applyAlignment="1">
      <alignment horizontal="center" vertical="center" wrapText="1"/>
    </xf>
    <xf numFmtId="188" fontId="23" fillId="5" borderId="105" xfId="16" applyNumberFormat="1" applyFont="1" applyFill="1" applyBorder="1" applyAlignment="1">
      <alignment horizontal="center" vertical="center" wrapText="1"/>
    </xf>
    <xf numFmtId="0" fontId="1" fillId="5" borderId="106" xfId="23" applyFill="1" applyBorder="1" applyAlignment="1">
      <alignment vertical="center" wrapText="1"/>
    </xf>
    <xf numFmtId="0" fontId="70" fillId="5" borderId="55" xfId="16" applyFont="1" applyFill="1" applyBorder="1" applyAlignment="1">
      <alignment horizontal="center" vertical="center" wrapText="1"/>
    </xf>
    <xf numFmtId="0" fontId="19" fillId="5" borderId="156" xfId="23" applyFont="1" applyFill="1" applyBorder="1" applyAlignment="1">
      <alignment horizontal="center" vertical="center" wrapText="1"/>
    </xf>
    <xf numFmtId="0" fontId="71" fillId="5" borderId="156" xfId="23" applyFont="1" applyFill="1" applyBorder="1" applyAlignment="1">
      <alignment horizontal="center" vertical="center" wrapText="1"/>
    </xf>
    <xf numFmtId="183" fontId="23" fillId="5" borderId="156" xfId="16" applyNumberFormat="1" applyFont="1" applyFill="1" applyBorder="1" applyAlignment="1">
      <alignment horizontal="center" vertical="center" wrapText="1"/>
    </xf>
    <xf numFmtId="188" fontId="23" fillId="5" borderId="156" xfId="16" applyNumberFormat="1" applyFont="1" applyFill="1" applyBorder="1" applyAlignment="1">
      <alignment horizontal="center" vertical="center" wrapText="1"/>
    </xf>
    <xf numFmtId="0" fontId="1" fillId="5" borderId="47" xfId="23" applyFill="1" applyBorder="1" applyAlignment="1">
      <alignment vertical="center" wrapText="1"/>
    </xf>
    <xf numFmtId="0" fontId="1" fillId="5" borderId="156" xfId="23" applyFill="1" applyBorder="1" applyAlignment="1">
      <alignment horizontal="center" vertical="center" wrapText="1"/>
    </xf>
    <xf numFmtId="0" fontId="72" fillId="5" borderId="156" xfId="23" applyFont="1" applyFill="1" applyBorder="1" applyAlignment="1">
      <alignment horizontal="center" vertical="center" wrapText="1"/>
    </xf>
    <xf numFmtId="0" fontId="1" fillId="4" borderId="26" xfId="23" applyFill="1" applyBorder="1">
      <alignment vertical="center"/>
    </xf>
    <xf numFmtId="0" fontId="23" fillId="5" borderId="10" xfId="23" applyFont="1" applyFill="1" applyBorder="1" applyAlignment="1">
      <alignment vertical="center" wrapText="1"/>
    </xf>
    <xf numFmtId="0" fontId="72" fillId="5" borderId="10" xfId="23" applyFont="1" applyFill="1" applyBorder="1" applyAlignment="1">
      <alignment horizontal="left" vertical="center" wrapText="1"/>
    </xf>
    <xf numFmtId="188" fontId="23" fillId="5" borderId="10" xfId="16" applyNumberFormat="1" applyFont="1" applyFill="1" applyBorder="1" applyAlignment="1">
      <alignment horizontal="center" vertical="center" wrapText="1"/>
    </xf>
    <xf numFmtId="0" fontId="1" fillId="5" borderId="80" xfId="23" applyFill="1" applyBorder="1">
      <alignment vertical="center"/>
    </xf>
    <xf numFmtId="0" fontId="23" fillId="5" borderId="11" xfId="23" applyFont="1" applyFill="1" applyBorder="1" applyAlignment="1">
      <alignment vertical="center" wrapText="1"/>
    </xf>
    <xf numFmtId="0" fontId="72" fillId="5" borderId="11" xfId="23" applyFont="1" applyFill="1" applyBorder="1" applyAlignment="1">
      <alignment horizontal="left" vertical="center" wrapText="1"/>
    </xf>
    <xf numFmtId="188" fontId="23" fillId="5" borderId="11" xfId="16" applyNumberFormat="1" applyFont="1" applyFill="1" applyBorder="1" applyAlignment="1">
      <alignment horizontal="center" vertical="center" wrapText="1"/>
    </xf>
    <xf numFmtId="0" fontId="1" fillId="5" borderId="77" xfId="23" applyFill="1" applyBorder="1">
      <alignment vertical="center"/>
    </xf>
    <xf numFmtId="0" fontId="75" fillId="4" borderId="110" xfId="16" applyFont="1" applyFill="1" applyBorder="1" applyAlignment="1">
      <alignment horizontal="center" vertical="center" wrapText="1"/>
    </xf>
    <xf numFmtId="0" fontId="75" fillId="4" borderId="111" xfId="23" applyFont="1" applyFill="1" applyBorder="1" applyAlignment="1">
      <alignment vertical="center" wrapText="1"/>
    </xf>
    <xf numFmtId="0" fontId="75" fillId="4" borderId="111" xfId="23" applyFont="1" applyFill="1" applyBorder="1" applyAlignment="1">
      <alignment horizontal="left" vertical="center" wrapText="1"/>
    </xf>
    <xf numFmtId="188" fontId="75" fillId="4" borderId="111" xfId="23" applyNumberFormat="1" applyFont="1" applyFill="1" applyBorder="1" applyAlignment="1">
      <alignment horizontal="center" vertical="center" wrapText="1"/>
    </xf>
    <xf numFmtId="188" fontId="75" fillId="4" borderId="111" xfId="16" applyNumberFormat="1" applyFont="1" applyFill="1" applyBorder="1" applyAlignment="1">
      <alignment horizontal="center" vertical="center" wrapText="1"/>
    </xf>
    <xf numFmtId="0" fontId="37" fillId="4" borderId="112" xfId="23" applyFont="1" applyFill="1" applyBorder="1">
      <alignment vertical="center"/>
    </xf>
    <xf numFmtId="0" fontId="1" fillId="0" borderId="56" xfId="23" applyBorder="1">
      <alignment vertical="center"/>
    </xf>
    <xf numFmtId="0" fontId="1" fillId="0" borderId="0" xfId="23" applyBorder="1">
      <alignment vertical="center"/>
    </xf>
    <xf numFmtId="0" fontId="1" fillId="0" borderId="90" xfId="23" applyBorder="1">
      <alignment vertical="center"/>
    </xf>
    <xf numFmtId="0" fontId="72" fillId="5" borderId="6" xfId="23" applyFont="1" applyFill="1" applyBorder="1" applyAlignment="1">
      <alignment horizontal="left" vertical="center" wrapText="1"/>
    </xf>
    <xf numFmtId="0" fontId="72" fillId="5" borderId="6" xfId="23" applyFont="1" applyFill="1" applyBorder="1" applyAlignment="1">
      <alignment horizontal="center" vertical="center" wrapText="1"/>
    </xf>
    <xf numFmtId="0" fontId="1" fillId="5" borderId="6" xfId="23" applyFill="1" applyBorder="1">
      <alignment vertical="center"/>
    </xf>
    <xf numFmtId="188" fontId="23" fillId="5" borderId="6" xfId="16" applyNumberFormat="1" applyFont="1" applyFill="1" applyBorder="1" applyAlignment="1">
      <alignment horizontal="center" vertical="center" wrapText="1"/>
    </xf>
    <xf numFmtId="0" fontId="1" fillId="5" borderId="73" xfId="23" applyFill="1" applyBorder="1">
      <alignment vertical="center"/>
    </xf>
    <xf numFmtId="0" fontId="72" fillId="5" borderId="8" xfId="23" applyFont="1" applyFill="1" applyBorder="1" applyAlignment="1">
      <alignment horizontal="left" vertical="center" wrapText="1"/>
    </xf>
    <xf numFmtId="0" fontId="72" fillId="5" borderId="8" xfId="23" applyFont="1" applyFill="1" applyBorder="1" applyAlignment="1">
      <alignment horizontal="center" vertical="center" wrapText="1"/>
    </xf>
    <xf numFmtId="0" fontId="1" fillId="5" borderId="8" xfId="23" applyFill="1" applyBorder="1">
      <alignment vertical="center"/>
    </xf>
    <xf numFmtId="188" fontId="23" fillId="5" borderId="8" xfId="16" applyNumberFormat="1" applyFont="1" applyFill="1" applyBorder="1" applyAlignment="1">
      <alignment horizontal="center" vertical="center" wrapText="1"/>
    </xf>
    <xf numFmtId="0" fontId="1" fillId="5" borderId="74" xfId="23" applyFill="1" applyBorder="1">
      <alignment vertical="center"/>
    </xf>
    <xf numFmtId="0" fontId="72" fillId="5" borderId="9" xfId="23" applyFont="1" applyFill="1" applyBorder="1" applyAlignment="1">
      <alignment horizontal="left" vertical="center" wrapText="1"/>
    </xf>
    <xf numFmtId="0" fontId="72" fillId="5" borderId="9" xfId="23" applyFont="1" applyFill="1" applyBorder="1" applyAlignment="1">
      <alignment horizontal="center" vertical="center" wrapText="1"/>
    </xf>
    <xf numFmtId="0" fontId="1" fillId="5" borderId="9" xfId="23" applyFill="1" applyBorder="1">
      <alignment vertical="center"/>
    </xf>
    <xf numFmtId="188" fontId="23" fillId="5" borderId="9" xfId="16" applyNumberFormat="1" applyFont="1" applyFill="1" applyBorder="1" applyAlignment="1">
      <alignment horizontal="center" vertical="center" wrapText="1"/>
    </xf>
    <xf numFmtId="0" fontId="1" fillId="5" borderId="75" xfId="23" applyFill="1" applyBorder="1">
      <alignment vertical="center"/>
    </xf>
    <xf numFmtId="0" fontId="72" fillId="5" borderId="10" xfId="23" applyFont="1" applyFill="1" applyBorder="1" applyAlignment="1">
      <alignment vertical="center" wrapText="1"/>
    </xf>
    <xf numFmtId="0" fontId="1" fillId="5" borderId="10" xfId="23" applyFill="1" applyBorder="1" applyAlignment="1">
      <alignment horizontal="center" vertical="center" wrapText="1"/>
    </xf>
    <xf numFmtId="0" fontId="1" fillId="5" borderId="10" xfId="23" applyFill="1" applyBorder="1" applyAlignment="1">
      <alignment horizontal="center" vertical="center"/>
    </xf>
    <xf numFmtId="0" fontId="72" fillId="5" borderId="9" xfId="23" applyFont="1" applyFill="1" applyBorder="1" applyAlignment="1">
      <alignment vertical="center" wrapText="1"/>
    </xf>
    <xf numFmtId="0" fontId="1" fillId="5" borderId="9" xfId="23" applyFill="1" applyBorder="1" applyAlignment="1">
      <alignment horizontal="center" vertical="center" wrapText="1"/>
    </xf>
    <xf numFmtId="0" fontId="1" fillId="5" borderId="9" xfId="23" applyFill="1" applyBorder="1" applyAlignment="1">
      <alignment horizontal="center" vertical="center"/>
    </xf>
    <xf numFmtId="0" fontId="72" fillId="5" borderId="156" xfId="23" applyFont="1" applyFill="1" applyBorder="1" applyAlignment="1">
      <alignment vertical="center" wrapText="1"/>
    </xf>
    <xf numFmtId="0" fontId="1" fillId="5" borderId="156" xfId="23" applyFill="1" applyBorder="1" applyAlignment="1">
      <alignment horizontal="center" vertical="center"/>
    </xf>
    <xf numFmtId="0" fontId="1" fillId="5" borderId="47" xfId="23" applyFill="1" applyBorder="1">
      <alignment vertical="center"/>
    </xf>
    <xf numFmtId="0" fontId="70" fillId="5" borderId="57" xfId="16" applyFont="1" applyFill="1" applyBorder="1" applyAlignment="1">
      <alignment horizontal="center" vertical="center" wrapText="1"/>
    </xf>
    <xf numFmtId="0" fontId="72" fillId="5" borderId="5" xfId="23" applyFont="1" applyFill="1" applyBorder="1" applyAlignment="1">
      <alignment vertical="center" wrapText="1"/>
    </xf>
    <xf numFmtId="0" fontId="1" fillId="5" borderId="5" xfId="23" applyFill="1" applyBorder="1" applyAlignment="1">
      <alignment horizontal="center" vertical="center" wrapText="1"/>
    </xf>
    <xf numFmtId="0" fontId="1" fillId="5" borderId="5" xfId="23" applyFill="1" applyBorder="1" applyAlignment="1">
      <alignment horizontal="center" vertical="center"/>
    </xf>
    <xf numFmtId="188" fontId="23" fillId="5" borderId="5" xfId="16" applyNumberFormat="1" applyFont="1" applyFill="1" applyBorder="1" applyAlignment="1">
      <alignment horizontal="center" vertical="center" wrapText="1"/>
    </xf>
    <xf numFmtId="0" fontId="1" fillId="5" borderId="79" xfId="23" applyFill="1" applyBorder="1">
      <alignment vertical="center"/>
    </xf>
    <xf numFmtId="0" fontId="1" fillId="4" borderId="47" xfId="23" applyFill="1" applyBorder="1">
      <alignment vertical="center"/>
    </xf>
    <xf numFmtId="0" fontId="78" fillId="3" borderId="56" xfId="16" applyFont="1" applyFill="1" applyBorder="1" applyAlignment="1">
      <alignment horizontal="center" vertical="center" wrapText="1"/>
    </xf>
    <xf numFmtId="0" fontId="78" fillId="3" borderId="0" xfId="23" applyFont="1" applyFill="1" applyBorder="1" applyAlignment="1">
      <alignment vertical="center" wrapText="1"/>
    </xf>
    <xf numFmtId="0" fontId="78" fillId="3" borderId="0" xfId="23" applyFont="1" applyFill="1" applyBorder="1" applyAlignment="1">
      <alignment horizontal="left" vertical="center" wrapText="1"/>
    </xf>
    <xf numFmtId="188" fontId="78" fillId="3" borderId="0" xfId="23" applyNumberFormat="1" applyFont="1" applyFill="1" applyBorder="1" applyAlignment="1">
      <alignment horizontal="center" vertical="center" wrapText="1"/>
    </xf>
    <xf numFmtId="188" fontId="78" fillId="3" borderId="0" xfId="16" applyNumberFormat="1" applyFont="1" applyFill="1" applyBorder="1" applyAlignment="1">
      <alignment horizontal="center" vertical="center" wrapText="1"/>
    </xf>
    <xf numFmtId="0" fontId="37" fillId="3" borderId="90" xfId="23" applyFont="1" applyFill="1" applyBorder="1">
      <alignment vertical="center"/>
    </xf>
    <xf numFmtId="0" fontId="79" fillId="0" borderId="81" xfId="23" applyFont="1" applyBorder="1" applyAlignment="1">
      <alignment horizontal="left"/>
    </xf>
    <xf numFmtId="0" fontId="1" fillId="0" borderId="107" xfId="23" applyBorder="1">
      <alignment vertical="center"/>
    </xf>
    <xf numFmtId="0" fontId="1" fillId="0" borderId="113" xfId="23" applyBorder="1">
      <alignment vertical="center"/>
    </xf>
    <xf numFmtId="0" fontId="7" fillId="4" borderId="111" xfId="23" applyFont="1" applyFill="1" applyBorder="1">
      <alignment vertical="center"/>
    </xf>
    <xf numFmtId="0" fontId="1" fillId="3" borderId="6" xfId="23" applyFill="1" applyBorder="1">
      <alignment vertical="center"/>
    </xf>
    <xf numFmtId="0" fontId="1" fillId="3" borderId="8" xfId="23" applyFill="1" applyBorder="1">
      <alignment vertical="center"/>
    </xf>
    <xf numFmtId="0" fontId="1" fillId="3" borderId="119" xfId="23" applyFill="1" applyBorder="1">
      <alignment vertical="center"/>
    </xf>
    <xf numFmtId="0" fontId="80" fillId="0" borderId="0" xfId="23" applyFont="1" applyFill="1">
      <alignment vertical="center"/>
    </xf>
    <xf numFmtId="0" fontId="75" fillId="4" borderId="43" xfId="23" applyFont="1" applyFill="1" applyBorder="1" applyAlignment="1">
      <alignment horizontal="center" vertical="center"/>
    </xf>
    <xf numFmtId="0" fontId="75" fillId="4" borderId="44" xfId="23" applyFont="1" applyFill="1" applyBorder="1" applyAlignment="1">
      <alignment horizontal="center" vertical="center"/>
    </xf>
    <xf numFmtId="0" fontId="75" fillId="4" borderId="45" xfId="23" applyFont="1" applyFill="1" applyBorder="1" applyAlignment="1">
      <alignment horizontal="center" vertical="center"/>
    </xf>
    <xf numFmtId="0" fontId="81" fillId="0" borderId="0" xfId="23" applyFont="1" applyFill="1" applyAlignment="1">
      <alignment horizontal="left" vertical="center"/>
    </xf>
    <xf numFmtId="0" fontId="72" fillId="5" borderId="6" xfId="24" applyNumberFormat="1" applyFont="1" applyFill="1" applyBorder="1" applyAlignment="1">
      <alignment horizontal="left" vertical="center" wrapText="1"/>
    </xf>
    <xf numFmtId="0" fontId="72" fillId="5" borderId="6" xfId="25" applyFont="1" applyFill="1" applyBorder="1" applyAlignment="1">
      <alignment vertical="center" wrapText="1"/>
    </xf>
    <xf numFmtId="7" fontId="72" fillId="5" borderId="6" xfId="25" applyNumberFormat="1" applyFont="1" applyFill="1" applyBorder="1" applyAlignment="1">
      <alignment vertical="center" wrapText="1"/>
    </xf>
    <xf numFmtId="0" fontId="72" fillId="5" borderId="8" xfId="24" applyNumberFormat="1" applyFont="1" applyFill="1" applyBorder="1" applyAlignment="1">
      <alignment horizontal="left" vertical="center" wrapText="1"/>
    </xf>
    <xf numFmtId="0" fontId="72" fillId="5" borderId="8" xfId="25" applyFont="1" applyFill="1" applyBorder="1" applyAlignment="1">
      <alignment vertical="center" wrapText="1"/>
    </xf>
    <xf numFmtId="7" fontId="72" fillId="5" borderId="8" xfId="25" applyNumberFormat="1" applyFont="1" applyFill="1" applyBorder="1" applyAlignment="1">
      <alignment vertical="center" wrapText="1"/>
    </xf>
    <xf numFmtId="183" fontId="72" fillId="5" borderId="8" xfId="24" applyNumberFormat="1" applyFont="1" applyFill="1" applyBorder="1" applyAlignment="1">
      <alignment horizontal="right" vertical="center" wrapText="1"/>
    </xf>
    <xf numFmtId="0" fontId="72" fillId="5" borderId="9" xfId="24" applyNumberFormat="1" applyFont="1" applyFill="1" applyBorder="1" applyAlignment="1">
      <alignment horizontal="left" vertical="center" wrapText="1"/>
    </xf>
    <xf numFmtId="183" fontId="72" fillId="5" borderId="9" xfId="24" applyNumberFormat="1" applyFont="1" applyFill="1" applyBorder="1" applyAlignment="1">
      <alignment horizontal="right" vertical="center" wrapText="1"/>
    </xf>
    <xf numFmtId="0" fontId="72" fillId="5" borderId="10" xfId="24" applyNumberFormat="1" applyFont="1" applyFill="1" applyBorder="1" applyAlignment="1">
      <alignment horizontal="left" vertical="center" wrapText="1"/>
    </xf>
    <xf numFmtId="0" fontId="72" fillId="5" borderId="10" xfId="25" applyFont="1" applyFill="1" applyBorder="1" applyAlignment="1">
      <alignment vertical="center" wrapText="1"/>
    </xf>
    <xf numFmtId="7" fontId="72" fillId="5" borderId="10" xfId="25" applyNumberFormat="1" applyFont="1" applyFill="1" applyBorder="1" applyAlignment="1">
      <alignment vertical="center" wrapText="1"/>
    </xf>
    <xf numFmtId="0" fontId="72" fillId="5" borderId="7" xfId="25" applyFont="1" applyFill="1" applyBorder="1" applyAlignment="1">
      <alignment vertical="center" wrapText="1"/>
    </xf>
    <xf numFmtId="7" fontId="72" fillId="5" borderId="7" xfId="25" applyNumberFormat="1" applyFont="1" applyFill="1" applyBorder="1" applyAlignment="1">
      <alignment vertical="center" wrapText="1"/>
    </xf>
    <xf numFmtId="0" fontId="80" fillId="0" borderId="0" xfId="23" applyFont="1" applyFill="1" applyBorder="1">
      <alignment vertical="center"/>
    </xf>
    <xf numFmtId="0" fontId="72" fillId="5" borderId="7" xfId="24" applyNumberFormat="1" applyFont="1" applyFill="1" applyBorder="1" applyAlignment="1">
      <alignment horizontal="left" vertical="center" wrapText="1"/>
    </xf>
    <xf numFmtId="183" fontId="72" fillId="5" borderId="7" xfId="24" applyNumberFormat="1" applyFont="1" applyFill="1" applyBorder="1" applyAlignment="1">
      <alignment horizontal="right" vertical="center" wrapText="1"/>
    </xf>
    <xf numFmtId="0" fontId="72" fillId="5" borderId="9" xfId="25" applyFont="1" applyFill="1" applyBorder="1" applyAlignment="1">
      <alignment vertical="center" wrapText="1"/>
    </xf>
    <xf numFmtId="7" fontId="72" fillId="5" borderId="9" xfId="25" applyNumberFormat="1" applyFont="1" applyFill="1" applyBorder="1" applyAlignment="1">
      <alignment vertical="center" wrapText="1"/>
    </xf>
    <xf numFmtId="183" fontId="72" fillId="5" borderId="10" xfId="24" applyNumberFormat="1" applyFont="1" applyFill="1" applyBorder="1" applyAlignment="1">
      <alignment horizontal="right" vertical="center" wrapText="1"/>
    </xf>
    <xf numFmtId="0" fontId="72" fillId="5" borderId="8" xfId="24" applyNumberFormat="1" applyFont="1" applyFill="1" applyBorder="1" applyAlignment="1">
      <alignment vertical="center" wrapText="1"/>
    </xf>
    <xf numFmtId="0" fontId="72" fillId="5" borderId="9" xfId="24" applyNumberFormat="1" applyFont="1" applyFill="1" applyBorder="1" applyAlignment="1">
      <alignment vertical="center" wrapText="1"/>
    </xf>
    <xf numFmtId="0" fontId="72" fillId="5" borderId="7" xfId="24" applyNumberFormat="1" applyFont="1" applyFill="1" applyBorder="1" applyAlignment="1">
      <alignment vertical="center" wrapText="1"/>
    </xf>
    <xf numFmtId="183" fontId="72" fillId="5" borderId="7" xfId="24" applyNumberFormat="1" applyFont="1" applyFill="1" applyBorder="1" applyAlignment="1">
      <alignment vertical="center" wrapText="1"/>
    </xf>
    <xf numFmtId="0" fontId="72" fillId="5" borderId="119" xfId="24" applyNumberFormat="1" applyFont="1" applyFill="1" applyBorder="1" applyAlignment="1">
      <alignment vertical="center" wrapText="1"/>
    </xf>
    <xf numFmtId="183" fontId="72" fillId="5" borderId="119" xfId="24" applyNumberFormat="1" applyFont="1" applyFill="1" applyBorder="1" applyAlignment="1">
      <alignment vertical="center" wrapText="1"/>
    </xf>
    <xf numFmtId="0" fontId="80" fillId="0" borderId="0" xfId="23" applyFont="1" applyFill="1" applyAlignment="1">
      <alignment horizontal="left" vertical="center"/>
    </xf>
    <xf numFmtId="7" fontId="72" fillId="5" borderId="73" xfId="25" applyNumberFormat="1" applyFont="1" applyFill="1" applyBorder="1" applyAlignment="1">
      <alignment vertical="center" wrapText="1"/>
    </xf>
    <xf numFmtId="7" fontId="72" fillId="5" borderId="74" xfId="25" applyNumberFormat="1" applyFont="1" applyFill="1" applyBorder="1" applyAlignment="1">
      <alignment vertical="center" wrapText="1"/>
    </xf>
    <xf numFmtId="183" fontId="72" fillId="5" borderId="74" xfId="24" applyNumberFormat="1" applyFont="1" applyFill="1" applyBorder="1" applyAlignment="1">
      <alignment horizontal="right" vertical="center" wrapText="1"/>
    </xf>
    <xf numFmtId="183" fontId="72" fillId="5" borderId="75" xfId="24" applyNumberFormat="1" applyFont="1" applyFill="1" applyBorder="1" applyAlignment="1">
      <alignment horizontal="right" vertical="center" wrapText="1"/>
    </xf>
    <xf numFmtId="7" fontId="72" fillId="5" borderId="80" xfId="25" applyNumberFormat="1" applyFont="1" applyFill="1" applyBorder="1" applyAlignment="1">
      <alignment vertical="center" wrapText="1"/>
    </xf>
    <xf numFmtId="7" fontId="72" fillId="5" borderId="75" xfId="25" applyNumberFormat="1" applyFont="1" applyFill="1" applyBorder="1" applyAlignment="1">
      <alignment vertical="center" wrapText="1"/>
    </xf>
    <xf numFmtId="7" fontId="72" fillId="5" borderId="76" xfId="25" applyNumberFormat="1" applyFont="1" applyFill="1" applyBorder="1" applyAlignment="1">
      <alignment vertical="center" wrapText="1"/>
    </xf>
    <xf numFmtId="0" fontId="72" fillId="5" borderId="119" xfId="25" applyFont="1" applyFill="1" applyBorder="1" applyAlignment="1">
      <alignment vertical="center" wrapText="1"/>
    </xf>
    <xf numFmtId="7" fontId="72" fillId="5" borderId="120" xfId="25" applyNumberFormat="1" applyFont="1" applyFill="1" applyBorder="1" applyAlignment="1">
      <alignment vertical="center" wrapText="1"/>
    </xf>
    <xf numFmtId="0" fontId="80" fillId="0" borderId="0" xfId="23" applyFont="1" applyFill="1" applyAlignment="1">
      <alignment horizontal="center" vertical="center"/>
    </xf>
    <xf numFmtId="0" fontId="82" fillId="0" borderId="0" xfId="23" applyFont="1" applyFill="1">
      <alignment vertical="center"/>
    </xf>
    <xf numFmtId="0" fontId="75" fillId="4" borderId="43" xfId="24" applyNumberFormat="1" applyFont="1" applyFill="1" applyBorder="1" applyAlignment="1">
      <alignment horizontal="center" vertical="center" wrapText="1"/>
    </xf>
    <xf numFmtId="0" fontId="75" fillId="4" borderId="44" xfId="24" applyNumberFormat="1" applyFont="1" applyFill="1" applyBorder="1" applyAlignment="1">
      <alignment horizontal="center" vertical="center" wrapText="1"/>
    </xf>
    <xf numFmtId="0" fontId="75" fillId="4" borderId="45" xfId="24" applyNumberFormat="1" applyFont="1" applyFill="1" applyBorder="1" applyAlignment="1">
      <alignment horizontal="center" vertical="center" wrapText="1"/>
    </xf>
    <xf numFmtId="0" fontId="72" fillId="0" borderId="0" xfId="23" applyFont="1" applyFill="1">
      <alignment vertical="center"/>
    </xf>
    <xf numFmtId="0" fontId="74" fillId="5" borderId="114" xfId="23" applyFont="1" applyFill="1" applyBorder="1" applyAlignment="1">
      <alignment horizontal="center" vertical="center"/>
    </xf>
    <xf numFmtId="0" fontId="72" fillId="5" borderId="105" xfId="24" applyNumberFormat="1" applyFont="1" applyFill="1" applyBorder="1" applyAlignment="1">
      <alignment horizontal="left" vertical="center" wrapText="1"/>
    </xf>
    <xf numFmtId="0" fontId="72" fillId="5" borderId="105" xfId="25" applyFont="1" applyFill="1" applyBorder="1" applyAlignment="1">
      <alignment vertical="center" wrapText="1"/>
    </xf>
    <xf numFmtId="7" fontId="72" fillId="5" borderId="105" xfId="25" applyNumberFormat="1" applyFont="1" applyFill="1" applyBorder="1" applyAlignment="1">
      <alignment horizontal="center" vertical="center" wrapText="1"/>
    </xf>
    <xf numFmtId="7" fontId="72" fillId="5" borderId="106" xfId="25" applyNumberFormat="1" applyFont="1" applyFill="1" applyBorder="1" applyAlignment="1">
      <alignment vertical="center" wrapText="1"/>
    </xf>
    <xf numFmtId="7" fontId="72" fillId="5" borderId="10" xfId="25" applyNumberFormat="1" applyFont="1" applyFill="1" applyBorder="1" applyAlignment="1">
      <alignment horizontal="center" vertical="center" wrapText="1"/>
    </xf>
    <xf numFmtId="183" fontId="72" fillId="5" borderId="9" xfId="24" applyNumberFormat="1" applyFont="1" applyFill="1" applyBorder="1" applyAlignment="1">
      <alignment horizontal="center" vertical="center" wrapText="1"/>
    </xf>
    <xf numFmtId="183" fontId="72" fillId="5" borderId="75" xfId="24" applyNumberFormat="1" applyFont="1" applyFill="1" applyBorder="1" applyAlignment="1">
      <alignment horizontal="center" vertical="center" wrapText="1"/>
    </xf>
    <xf numFmtId="7" fontId="72" fillId="5" borderId="9" xfId="25" applyNumberFormat="1" applyFont="1" applyFill="1" applyBorder="1" applyAlignment="1">
      <alignment horizontal="center" vertical="center" wrapText="1"/>
    </xf>
    <xf numFmtId="7" fontId="72" fillId="5" borderId="8" xfId="25" applyNumberFormat="1" applyFont="1" applyFill="1" applyBorder="1" applyAlignment="1">
      <alignment horizontal="center" vertical="center" wrapText="1"/>
    </xf>
    <xf numFmtId="0" fontId="74" fillId="5" borderId="23" xfId="23" applyFont="1" applyFill="1" applyBorder="1" applyAlignment="1">
      <alignment horizontal="center" vertical="center" wrapText="1"/>
    </xf>
    <xf numFmtId="0" fontId="72" fillId="5" borderId="24" xfId="24" applyNumberFormat="1" applyFont="1" applyFill="1" applyBorder="1" applyAlignment="1">
      <alignment horizontal="left" vertical="center" wrapText="1"/>
    </xf>
    <xf numFmtId="0" fontId="72" fillId="5" borderId="24" xfId="25" applyFont="1" applyFill="1" applyBorder="1" applyAlignment="1">
      <alignment vertical="center" wrapText="1"/>
    </xf>
    <xf numFmtId="7" fontId="72" fillId="5" borderId="24" xfId="25" applyNumberFormat="1" applyFont="1" applyFill="1" applyBorder="1" applyAlignment="1">
      <alignment horizontal="center" vertical="center" wrapText="1"/>
    </xf>
    <xf numFmtId="7" fontId="72" fillId="5" borderId="25" xfId="25" applyNumberFormat="1" applyFont="1" applyFill="1" applyBorder="1" applyAlignment="1">
      <alignment vertical="center" wrapText="1"/>
    </xf>
    <xf numFmtId="0" fontId="82" fillId="0" borderId="0" xfId="23" applyFont="1" applyFill="1" applyAlignment="1">
      <alignment horizontal="center" vertical="center"/>
    </xf>
    <xf numFmtId="0" fontId="80" fillId="0" borderId="0" xfId="23" applyFont="1">
      <alignment vertical="center"/>
    </xf>
    <xf numFmtId="0" fontId="80" fillId="4" borderId="45" xfId="23" applyFont="1" applyFill="1" applyBorder="1">
      <alignment vertical="center"/>
    </xf>
    <xf numFmtId="0" fontId="82" fillId="0" borderId="7" xfId="23" applyFont="1" applyBorder="1">
      <alignment vertical="center"/>
    </xf>
    <xf numFmtId="0" fontId="82" fillId="0" borderId="76" xfId="23" applyFont="1" applyBorder="1">
      <alignment vertical="center"/>
    </xf>
    <xf numFmtId="0" fontId="75" fillId="4" borderId="29" xfId="23" applyFont="1" applyFill="1" applyBorder="1" applyAlignment="1">
      <alignment horizontal="center" vertical="center" wrapText="1" readingOrder="1"/>
    </xf>
    <xf numFmtId="0" fontId="75" fillId="4" borderId="2" xfId="23" applyFont="1" applyFill="1" applyBorder="1" applyAlignment="1">
      <alignment horizontal="center" vertical="center" wrapText="1" readingOrder="1"/>
    </xf>
    <xf numFmtId="0" fontId="82" fillId="0" borderId="8" xfId="23" applyFont="1" applyBorder="1">
      <alignment vertical="center"/>
    </xf>
    <xf numFmtId="0" fontId="82" fillId="0" borderId="74" xfId="23" applyFont="1" applyBorder="1">
      <alignment vertical="center"/>
    </xf>
    <xf numFmtId="0" fontId="87" fillId="0" borderId="29" xfId="23" applyFont="1" applyBorder="1" applyAlignment="1">
      <alignment horizontal="right" vertical="center" wrapText="1" readingOrder="1"/>
    </xf>
    <xf numFmtId="0" fontId="87" fillId="0" borderId="2" xfId="23" applyFont="1" applyBorder="1" applyAlignment="1">
      <alignment horizontal="center" vertical="center" wrapText="1" readingOrder="1"/>
    </xf>
    <xf numFmtId="0" fontId="82" fillId="0" borderId="126" xfId="23" applyFont="1" applyBorder="1">
      <alignment vertical="center"/>
    </xf>
    <xf numFmtId="0" fontId="82" fillId="0" borderId="117" xfId="23" applyFont="1" applyBorder="1">
      <alignment vertical="center"/>
    </xf>
    <xf numFmtId="0" fontId="86" fillId="0" borderId="117" xfId="23" applyFont="1" applyBorder="1" applyAlignment="1">
      <alignment horizontal="left" vertical="center" readingOrder="1"/>
    </xf>
    <xf numFmtId="0" fontId="87" fillId="0" borderId="117" xfId="23" applyFont="1" applyBorder="1" applyAlignment="1">
      <alignment horizontal="left" vertical="center" readingOrder="1"/>
    </xf>
    <xf numFmtId="0" fontId="82" fillId="0" borderId="117" xfId="23" applyFont="1" applyBorder="1" applyAlignment="1">
      <alignment horizontal="left" vertical="center" readingOrder="1"/>
    </xf>
    <xf numFmtId="0" fontId="82" fillId="0" borderId="118" xfId="23" applyFont="1" applyBorder="1" applyAlignment="1">
      <alignment horizontal="left" vertical="center" readingOrder="1"/>
    </xf>
    <xf numFmtId="0" fontId="82" fillId="0" borderId="119" xfId="23" applyFont="1" applyBorder="1">
      <alignment vertical="center"/>
    </xf>
    <xf numFmtId="0" fontId="82" fillId="0" borderId="120" xfId="23" applyFont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left" vertical="center" wrapText="1"/>
    </xf>
    <xf numFmtId="0" fontId="31" fillId="3" borderId="16" xfId="0" applyFont="1" applyFill="1" applyBorder="1" applyAlignment="1">
      <alignment horizontal="left" vertical="center" wrapText="1"/>
    </xf>
    <xf numFmtId="0" fontId="31" fillId="3" borderId="17" xfId="0" applyFont="1" applyFill="1" applyBorder="1" applyAlignment="1">
      <alignment horizontal="left" vertical="center" wrapText="1"/>
    </xf>
    <xf numFmtId="0" fontId="34" fillId="4" borderId="164" xfId="4" applyFont="1" applyFill="1" applyBorder="1" applyAlignment="1" applyProtection="1">
      <alignment horizontal="center" vertical="center"/>
    </xf>
    <xf numFmtId="0" fontId="34" fillId="4" borderId="165" xfId="4" applyFont="1" applyFill="1" applyBorder="1" applyAlignment="1" applyProtection="1">
      <alignment horizontal="center" vertical="center"/>
    </xf>
    <xf numFmtId="0" fontId="34" fillId="4" borderId="166" xfId="4" applyFont="1" applyFill="1" applyBorder="1" applyAlignment="1" applyProtection="1">
      <alignment horizontal="center" vertical="center"/>
    </xf>
    <xf numFmtId="0" fontId="24" fillId="5" borderId="29" xfId="4" applyFont="1" applyFill="1" applyBorder="1" applyAlignment="1" applyProtection="1">
      <alignment horizontal="center" vertical="center"/>
    </xf>
    <xf numFmtId="0" fontId="24" fillId="5" borderId="2" xfId="4" applyFont="1" applyFill="1" applyBorder="1" applyAlignment="1" applyProtection="1">
      <alignment horizontal="center" vertical="center"/>
    </xf>
    <xf numFmtId="0" fontId="24" fillId="5" borderId="26" xfId="4" applyFont="1" applyFill="1" applyBorder="1" applyAlignment="1" applyProtection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4" borderId="161" xfId="0" applyFont="1" applyFill="1" applyBorder="1" applyAlignment="1">
      <alignment horizontal="center" vertical="center"/>
    </xf>
    <xf numFmtId="0" fontId="12" fillId="4" borderId="162" xfId="0" applyFont="1" applyFill="1" applyBorder="1" applyAlignment="1">
      <alignment horizontal="center" vertical="center"/>
    </xf>
    <xf numFmtId="0" fontId="12" fillId="4" borderId="163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4" fillId="4" borderId="158" xfId="4" applyFont="1" applyFill="1" applyBorder="1" applyAlignment="1" applyProtection="1">
      <alignment horizontal="center" vertical="center"/>
    </xf>
    <xf numFmtId="0" fontId="14" fillId="4" borderId="159" xfId="4" applyFont="1" applyFill="1" applyBorder="1" applyAlignment="1" applyProtection="1">
      <alignment horizontal="center" vertical="center"/>
    </xf>
    <xf numFmtId="0" fontId="14" fillId="4" borderId="160" xfId="4" applyFont="1" applyFill="1" applyBorder="1" applyAlignment="1" applyProtection="1">
      <alignment horizontal="center" vertical="center"/>
    </xf>
    <xf numFmtId="0" fontId="12" fillId="5" borderId="30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/>
    </xf>
    <xf numFmtId="0" fontId="24" fillId="5" borderId="35" xfId="4" applyFont="1" applyFill="1" applyBorder="1" applyAlignment="1" applyProtection="1">
      <alignment horizontal="center" vertical="center"/>
    </xf>
    <xf numFmtId="0" fontId="24" fillId="5" borderId="31" xfId="4" applyFont="1" applyFill="1" applyBorder="1" applyAlignment="1" applyProtection="1">
      <alignment horizontal="center" vertical="center"/>
    </xf>
    <xf numFmtId="177" fontId="34" fillId="4" borderId="96" xfId="3" applyNumberFormat="1" applyFont="1" applyFill="1" applyBorder="1" applyAlignment="1">
      <alignment horizontal="center" vertical="center"/>
    </xf>
    <xf numFmtId="177" fontId="34" fillId="4" borderId="97" xfId="3" applyNumberFormat="1" applyFont="1" applyFill="1" applyBorder="1" applyAlignment="1">
      <alignment horizontal="center" vertical="center"/>
    </xf>
    <xf numFmtId="0" fontId="34" fillId="4" borderId="99" xfId="3" applyFont="1" applyFill="1" applyBorder="1" applyAlignment="1">
      <alignment horizontal="right" vertical="center"/>
    </xf>
    <xf numFmtId="0" fontId="34" fillId="4" borderId="100" xfId="3" applyFont="1" applyFill="1" applyBorder="1" applyAlignment="1">
      <alignment horizontal="right" vertical="center"/>
    </xf>
    <xf numFmtId="0" fontId="34" fillId="4" borderId="101" xfId="3" applyFont="1" applyFill="1" applyBorder="1" applyAlignment="1">
      <alignment horizontal="right" vertical="center"/>
    </xf>
    <xf numFmtId="177" fontId="34" fillId="4" borderId="102" xfId="3" applyNumberFormat="1" applyFont="1" applyFill="1" applyBorder="1" applyAlignment="1">
      <alignment horizontal="center" vertical="center"/>
    </xf>
    <xf numFmtId="177" fontId="34" fillId="4" borderId="103" xfId="3" applyNumberFormat="1" applyFont="1" applyFill="1" applyBorder="1" applyAlignment="1">
      <alignment horizontal="center" vertical="center"/>
    </xf>
    <xf numFmtId="0" fontId="38" fillId="5" borderId="72" xfId="6" applyFont="1" applyFill="1" applyBorder="1" applyAlignment="1">
      <alignment horizontal="center" vertical="center"/>
    </xf>
    <xf numFmtId="0" fontId="38" fillId="5" borderId="56" xfId="6" applyFont="1" applyFill="1" applyBorder="1" applyAlignment="1">
      <alignment horizontal="center" vertical="center"/>
    </xf>
    <xf numFmtId="0" fontId="38" fillId="5" borderId="92" xfId="6" applyFont="1" applyFill="1" applyBorder="1" applyAlignment="1">
      <alignment horizontal="center" vertical="center"/>
    </xf>
    <xf numFmtId="0" fontId="38" fillId="5" borderId="98" xfId="6" applyFont="1" applyFill="1" applyBorder="1" applyAlignment="1">
      <alignment horizontal="center" vertical="center"/>
    </xf>
    <xf numFmtId="0" fontId="38" fillId="5" borderId="87" xfId="6" applyFont="1" applyFill="1" applyBorder="1" applyAlignment="1">
      <alignment horizontal="center" vertical="center" wrapText="1"/>
    </xf>
    <xf numFmtId="0" fontId="38" fillId="5" borderId="69" xfId="6" applyFont="1" applyFill="1" applyBorder="1" applyAlignment="1">
      <alignment horizontal="center" vertical="center" wrapText="1"/>
    </xf>
    <xf numFmtId="0" fontId="38" fillId="5" borderId="91" xfId="6" applyFont="1" applyFill="1" applyBorder="1" applyAlignment="1">
      <alignment horizontal="center" vertical="center" wrapText="1"/>
    </xf>
    <xf numFmtId="0" fontId="34" fillId="4" borderId="93" xfId="3" applyFont="1" applyFill="1" applyBorder="1" applyAlignment="1">
      <alignment horizontal="right" vertical="center"/>
    </xf>
    <xf numFmtId="0" fontId="34" fillId="4" borderId="94" xfId="3" applyFont="1" applyFill="1" applyBorder="1" applyAlignment="1">
      <alignment horizontal="right" vertical="center"/>
    </xf>
    <xf numFmtId="0" fontId="34" fillId="4" borderId="95" xfId="3" applyFont="1" applyFill="1" applyBorder="1" applyAlignment="1">
      <alignment horizontal="right" vertical="center"/>
    </xf>
    <xf numFmtId="0" fontId="12" fillId="5" borderId="8" xfId="6" applyFont="1" applyFill="1" applyBorder="1" applyAlignment="1">
      <alignment horizontal="center"/>
    </xf>
    <xf numFmtId="0" fontId="42" fillId="0" borderId="0" xfId="6" applyFont="1" applyAlignment="1">
      <alignment horizontal="center"/>
    </xf>
    <xf numFmtId="0" fontId="40" fillId="0" borderId="43" xfId="6" applyFont="1" applyBorder="1" applyAlignment="1">
      <alignment horizontal="left" wrapText="1"/>
    </xf>
    <xf numFmtId="0" fontId="40" fillId="0" borderId="44" xfId="6" applyFont="1" applyBorder="1" applyAlignment="1">
      <alignment horizontal="left" wrapText="1"/>
    </xf>
    <xf numFmtId="0" fontId="14" fillId="4" borderId="72" xfId="6" applyFont="1" applyFill="1" applyBorder="1" applyAlignment="1">
      <alignment horizontal="center" vertical="center" wrapText="1"/>
    </xf>
    <xf numFmtId="0" fontId="14" fillId="4" borderId="104" xfId="6" applyFont="1" applyFill="1" applyBorder="1" applyAlignment="1">
      <alignment horizontal="center" vertical="center" wrapText="1"/>
    </xf>
    <xf numFmtId="0" fontId="14" fillId="4" borderId="81" xfId="6" applyFont="1" applyFill="1" applyBorder="1" applyAlignment="1">
      <alignment horizontal="center" vertical="center" wrapText="1"/>
    </xf>
    <xf numFmtId="0" fontId="14" fillId="4" borderId="107" xfId="6" applyFont="1" applyFill="1" applyBorder="1" applyAlignment="1">
      <alignment horizontal="center" vertical="center" wrapText="1"/>
    </xf>
    <xf numFmtId="0" fontId="14" fillId="4" borderId="105" xfId="6" applyFont="1" applyFill="1" applyBorder="1" applyAlignment="1">
      <alignment horizontal="center"/>
    </xf>
    <xf numFmtId="0" fontId="14" fillId="4" borderId="106" xfId="6" applyFont="1" applyFill="1" applyBorder="1" applyAlignment="1">
      <alignment horizontal="center"/>
    </xf>
    <xf numFmtId="0" fontId="40" fillId="5" borderId="72" xfId="6" applyFont="1" applyFill="1" applyBorder="1" applyAlignment="1">
      <alignment horizontal="center" vertical="center"/>
    </xf>
    <xf numFmtId="0" fontId="40" fillId="5" borderId="56" xfId="6" applyFont="1" applyFill="1" applyBorder="1" applyAlignment="1">
      <alignment horizontal="center" vertical="center"/>
    </xf>
    <xf numFmtId="0" fontId="40" fillId="5" borderId="57" xfId="6" applyFont="1" applyFill="1" applyBorder="1" applyAlignment="1">
      <alignment horizontal="center" vertical="center"/>
    </xf>
    <xf numFmtId="0" fontId="40" fillId="5" borderId="28" xfId="6" applyFont="1" applyFill="1" applyBorder="1" applyAlignment="1">
      <alignment horizontal="center" vertical="center" wrapText="1"/>
    </xf>
    <xf numFmtId="0" fontId="40" fillId="5" borderId="56" xfId="6" applyFont="1" applyFill="1" applyBorder="1" applyAlignment="1">
      <alignment horizontal="center" vertical="center" wrapText="1"/>
    </xf>
    <xf numFmtId="0" fontId="40" fillId="5" borderId="57" xfId="6" applyFont="1" applyFill="1" applyBorder="1" applyAlignment="1">
      <alignment horizontal="center" vertical="center" wrapText="1"/>
    </xf>
    <xf numFmtId="0" fontId="40" fillId="5" borderId="81" xfId="6" applyFont="1" applyFill="1" applyBorder="1" applyAlignment="1">
      <alignment horizontal="center" vertical="center" wrapText="1"/>
    </xf>
    <xf numFmtId="0" fontId="14" fillId="4" borderId="114" xfId="6" applyFont="1" applyFill="1" applyBorder="1" applyAlignment="1">
      <alignment horizontal="left" vertical="center" wrapText="1"/>
    </xf>
    <xf numFmtId="0" fontId="14" fillId="4" borderId="105" xfId="6" applyFont="1" applyFill="1" applyBorder="1" applyAlignment="1">
      <alignment horizontal="left" vertical="center" wrapText="1"/>
    </xf>
    <xf numFmtId="0" fontId="12" fillId="5" borderId="115" xfId="6" applyFont="1" applyFill="1" applyBorder="1" applyAlignment="1">
      <alignment horizontal="left"/>
    </xf>
    <xf numFmtId="0" fontId="12" fillId="5" borderId="10" xfId="6" applyFont="1" applyFill="1" applyBorder="1" applyAlignment="1">
      <alignment horizontal="left"/>
    </xf>
    <xf numFmtId="0" fontId="12" fillId="5" borderId="117" xfId="6" applyFont="1" applyFill="1" applyBorder="1" applyAlignment="1">
      <alignment horizontal="left"/>
    </xf>
    <xf numFmtId="0" fontId="12" fillId="5" borderId="8" xfId="6" applyFont="1" applyFill="1" applyBorder="1" applyAlignment="1">
      <alignment horizontal="left"/>
    </xf>
    <xf numFmtId="0" fontId="12" fillId="5" borderId="118" xfId="6" applyFont="1" applyFill="1" applyBorder="1" applyAlignment="1">
      <alignment horizontal="left"/>
    </xf>
    <xf numFmtId="0" fontId="12" fillId="5" borderId="119" xfId="6" applyFont="1" applyFill="1" applyBorder="1" applyAlignment="1">
      <alignment horizontal="left"/>
    </xf>
    <xf numFmtId="0" fontId="12" fillId="0" borderId="72" xfId="6" applyFont="1" applyBorder="1" applyAlignment="1">
      <alignment horizontal="left" vertical="center" wrapText="1"/>
    </xf>
    <xf numFmtId="0" fontId="12" fillId="0" borderId="104" xfId="6" applyFont="1" applyBorder="1" applyAlignment="1">
      <alignment horizontal="left" vertical="center" wrapText="1"/>
    </xf>
    <xf numFmtId="0" fontId="12" fillId="0" borderId="88" xfId="6" applyFont="1" applyBorder="1" applyAlignment="1">
      <alignment horizontal="left" vertical="center" wrapText="1"/>
    </xf>
    <xf numFmtId="0" fontId="26" fillId="4" borderId="12" xfId="3" applyFont="1" applyFill="1" applyBorder="1" applyAlignment="1">
      <alignment horizontal="left" vertical="center" wrapText="1"/>
    </xf>
    <xf numFmtId="0" fontId="26" fillId="4" borderId="13" xfId="3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4" borderId="32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0" fontId="28" fillId="4" borderId="34" xfId="0" applyFont="1" applyFill="1" applyBorder="1" applyAlignment="1">
      <alignment horizontal="center" vertical="center"/>
    </xf>
    <xf numFmtId="178" fontId="18" fillId="0" borderId="43" xfId="11" applyFont="1" applyBorder="1" applyAlignment="1">
      <alignment horizontal="left" vertical="center"/>
    </xf>
    <xf numFmtId="178" fontId="18" fillId="0" borderId="44" xfId="11" applyFont="1" applyBorder="1" applyAlignment="1">
      <alignment horizontal="left" vertical="center"/>
    </xf>
    <xf numFmtId="178" fontId="18" fillId="0" borderId="45" xfId="11" applyFont="1" applyBorder="1" applyAlignment="1">
      <alignment horizontal="left" vertical="center"/>
    </xf>
    <xf numFmtId="0" fontId="28" fillId="4" borderId="27" xfId="0" applyFont="1" applyFill="1" applyBorder="1" applyAlignment="1">
      <alignment horizontal="center" vertical="center" wrapText="1" readingOrder="1"/>
    </xf>
    <xf numFmtId="0" fontId="28" fillId="4" borderId="40" xfId="0" applyFont="1" applyFill="1" applyBorder="1" applyAlignment="1">
      <alignment horizontal="center" vertical="center" wrapText="1" readingOrder="1"/>
    </xf>
    <xf numFmtId="0" fontId="28" fillId="4" borderId="4" xfId="0" applyFont="1" applyFill="1" applyBorder="1" applyAlignment="1">
      <alignment horizontal="center" vertical="center" wrapText="1" readingOrder="1"/>
    </xf>
    <xf numFmtId="0" fontId="28" fillId="4" borderId="41" xfId="0" applyFont="1" applyFill="1" applyBorder="1" applyAlignment="1">
      <alignment horizontal="center" vertical="center" wrapText="1" readingOrder="1"/>
    </xf>
    <xf numFmtId="0" fontId="28" fillId="4" borderId="4" xfId="0" applyFont="1" applyFill="1" applyBorder="1" applyAlignment="1">
      <alignment horizontal="center" vertical="center"/>
    </xf>
    <xf numFmtId="0" fontId="28" fillId="4" borderId="36" xfId="0" applyFont="1" applyFill="1" applyBorder="1" applyAlignment="1">
      <alignment horizontal="center" vertical="center"/>
    </xf>
    <xf numFmtId="177" fontId="30" fillId="4" borderId="37" xfId="0" applyNumberFormat="1" applyFont="1" applyFill="1" applyBorder="1" applyAlignment="1">
      <alignment horizontal="center" vertical="center"/>
    </xf>
    <xf numFmtId="0" fontId="30" fillId="4" borderId="38" xfId="0" applyFont="1" applyFill="1" applyBorder="1" applyAlignment="1">
      <alignment horizontal="center" vertical="center"/>
    </xf>
    <xf numFmtId="0" fontId="30" fillId="4" borderId="39" xfId="0" applyFont="1" applyFill="1" applyBorder="1" applyAlignment="1">
      <alignment horizontal="center" vertical="center"/>
    </xf>
    <xf numFmtId="0" fontId="18" fillId="5" borderId="52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18" fillId="5" borderId="54" xfId="0" applyFont="1" applyFill="1" applyBorder="1" applyAlignment="1">
      <alignment horizontal="center" vertical="center" wrapText="1" readingOrder="1"/>
    </xf>
    <xf numFmtId="0" fontId="18" fillId="5" borderId="28" xfId="0" applyFont="1" applyFill="1" applyBorder="1" applyAlignment="1">
      <alignment horizontal="center" vertical="center" wrapText="1" readingOrder="1"/>
    </xf>
    <xf numFmtId="0" fontId="18" fillId="5" borderId="56" xfId="0" applyFont="1" applyFill="1" applyBorder="1" applyAlignment="1">
      <alignment horizontal="center" vertical="center" wrapText="1" readingOrder="1"/>
    </xf>
    <xf numFmtId="0" fontId="18" fillId="5" borderId="57" xfId="0" applyFont="1" applyFill="1" applyBorder="1" applyAlignment="1">
      <alignment horizontal="center" vertical="center" wrapText="1" readingOrder="1"/>
    </xf>
    <xf numFmtId="0" fontId="18" fillId="5" borderId="58" xfId="0" applyFont="1" applyFill="1" applyBorder="1" applyAlignment="1">
      <alignment horizontal="center" vertical="center" wrapText="1" readingOrder="1"/>
    </xf>
    <xf numFmtId="0" fontId="18" fillId="5" borderId="60" xfId="0" applyFont="1" applyFill="1" applyBorder="1" applyAlignment="1">
      <alignment horizontal="center" vertical="center" wrapText="1" readingOrder="1"/>
    </xf>
    <xf numFmtId="0" fontId="30" fillId="4" borderId="23" xfId="0" applyFont="1" applyFill="1" applyBorder="1" applyAlignment="1">
      <alignment horizontal="right" vertical="center"/>
    </xf>
    <xf numFmtId="0" fontId="30" fillId="4" borderId="24" xfId="0" applyFont="1" applyFill="1" applyBorder="1" applyAlignment="1">
      <alignment horizontal="right" vertical="center"/>
    </xf>
    <xf numFmtId="0" fontId="28" fillId="4" borderId="30" xfId="3" applyFont="1" applyFill="1" applyBorder="1" applyAlignment="1">
      <alignment horizontal="right" vertical="center"/>
    </xf>
    <xf numFmtId="0" fontId="28" fillId="4" borderId="35" xfId="3" applyFont="1" applyFill="1" applyBorder="1" applyAlignment="1">
      <alignment horizontal="right" vertical="center"/>
    </xf>
    <xf numFmtId="0" fontId="28" fillId="4" borderId="70" xfId="3" applyFont="1" applyFill="1" applyBorder="1" applyAlignment="1">
      <alignment horizontal="right" vertical="center"/>
    </xf>
    <xf numFmtId="177" fontId="28" fillId="4" borderId="71" xfId="3" applyNumberFormat="1" applyFont="1" applyFill="1" applyBorder="1" applyAlignment="1">
      <alignment horizontal="center" vertical="center"/>
    </xf>
    <xf numFmtId="177" fontId="28" fillId="4" borderId="31" xfId="3" applyNumberFormat="1" applyFont="1" applyFill="1" applyBorder="1" applyAlignment="1">
      <alignment horizontal="center" vertical="center"/>
    </xf>
    <xf numFmtId="0" fontId="17" fillId="5" borderId="72" xfId="0" applyFont="1" applyFill="1" applyBorder="1" applyAlignment="1">
      <alignment horizontal="center" vertical="center" wrapText="1"/>
    </xf>
    <xf numFmtId="0" fontId="17" fillId="5" borderId="56" xfId="0" applyFont="1" applyFill="1" applyBorder="1" applyAlignment="1">
      <alignment horizontal="center" vertical="center" wrapText="1"/>
    </xf>
    <xf numFmtId="0" fontId="17" fillId="5" borderId="57" xfId="0" applyFont="1" applyFill="1" applyBorder="1" applyAlignment="1">
      <alignment horizontal="center" vertical="center" wrapText="1"/>
    </xf>
    <xf numFmtId="0" fontId="17" fillId="5" borderId="55" xfId="0" applyFont="1" applyFill="1" applyBorder="1" applyAlignment="1">
      <alignment horizontal="center" vertical="center"/>
    </xf>
    <xf numFmtId="0" fontId="17" fillId="5" borderId="59" xfId="0" applyFont="1" applyFill="1" applyBorder="1" applyAlignment="1">
      <alignment horizontal="center" vertical="center"/>
    </xf>
    <xf numFmtId="0" fontId="28" fillId="4" borderId="67" xfId="3" applyFont="1" applyFill="1" applyBorder="1" applyAlignment="1">
      <alignment horizontal="right" vertical="center"/>
    </xf>
    <xf numFmtId="0" fontId="28" fillId="4" borderId="68" xfId="3" applyFont="1" applyFill="1" applyBorder="1" applyAlignment="1">
      <alignment horizontal="right" vertical="center"/>
    </xf>
    <xf numFmtId="0" fontId="28" fillId="4" borderId="78" xfId="3" applyFont="1" applyFill="1" applyBorder="1" applyAlignment="1">
      <alignment horizontal="right" vertical="center"/>
    </xf>
    <xf numFmtId="177" fontId="28" fillId="4" borderId="66" xfId="3" applyNumberFormat="1" applyFont="1" applyFill="1" applyBorder="1" applyAlignment="1">
      <alignment horizontal="center" vertical="center"/>
    </xf>
    <xf numFmtId="177" fontId="28" fillId="4" borderId="36" xfId="3" applyNumberFormat="1" applyFont="1" applyFill="1" applyBorder="1" applyAlignment="1">
      <alignment horizontal="center" vertical="center"/>
    </xf>
    <xf numFmtId="0" fontId="28" fillId="4" borderId="29" xfId="3" applyFont="1" applyFill="1" applyBorder="1" applyAlignment="1">
      <alignment horizontal="right" vertical="center"/>
    </xf>
    <xf numFmtId="0" fontId="28" fillId="4" borderId="2" xfId="3" applyFont="1" applyFill="1" applyBorder="1" applyAlignment="1">
      <alignment horizontal="right" vertical="center"/>
    </xf>
    <xf numFmtId="0" fontId="28" fillId="4" borderId="69" xfId="3" applyFont="1" applyFill="1" applyBorder="1" applyAlignment="1">
      <alignment horizontal="right" vertical="center"/>
    </xf>
    <xf numFmtId="177" fontId="28" fillId="4" borderId="3" xfId="3" applyNumberFormat="1" applyFont="1" applyFill="1" applyBorder="1" applyAlignment="1">
      <alignment horizontal="center" vertical="center"/>
    </xf>
    <xf numFmtId="177" fontId="28" fillId="4" borderId="26" xfId="3" applyNumberFormat="1" applyFont="1" applyFill="1" applyBorder="1" applyAlignment="1">
      <alignment horizontal="center" vertical="center"/>
    </xf>
    <xf numFmtId="0" fontId="17" fillId="5" borderId="55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17" fillId="5" borderId="81" xfId="0" applyFont="1" applyFill="1" applyBorder="1" applyAlignment="1">
      <alignment horizontal="center" vertical="center" wrapText="1"/>
    </xf>
    <xf numFmtId="0" fontId="28" fillId="4" borderId="27" xfId="3" applyFont="1" applyFill="1" applyBorder="1" applyAlignment="1">
      <alignment horizontal="right" vertical="center"/>
    </xf>
    <xf numFmtId="0" fontId="28" fillId="4" borderId="4" xfId="3" applyFont="1" applyFill="1" applyBorder="1" applyAlignment="1">
      <alignment horizontal="right" vertical="center"/>
    </xf>
    <xf numFmtId="177" fontId="28" fillId="4" borderId="82" xfId="3" applyNumberFormat="1" applyFont="1" applyFill="1" applyBorder="1" applyAlignment="1">
      <alignment horizontal="center" vertical="center"/>
    </xf>
    <xf numFmtId="177" fontId="28" fillId="4" borderId="83" xfId="3" applyNumberFormat="1" applyFont="1" applyFill="1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5" fillId="0" borderId="0" xfId="17" applyBorder="1" applyAlignment="1">
      <alignment horizontal="center" vertical="center"/>
    </xf>
    <xf numFmtId="0" fontId="43" fillId="4" borderId="12" xfId="3" applyFont="1" applyFill="1" applyBorder="1" applyAlignment="1">
      <alignment horizontal="left" vertical="center" wrapText="1"/>
    </xf>
    <xf numFmtId="0" fontId="43" fillId="4" borderId="13" xfId="3" applyFont="1" applyFill="1" applyBorder="1" applyAlignment="1">
      <alignment horizontal="left" vertical="center" wrapText="1"/>
    </xf>
    <xf numFmtId="178" fontId="47" fillId="4" borderId="107" xfId="11" applyFont="1" applyFill="1" applyBorder="1" applyAlignment="1">
      <alignment horizontal="right" vertical="center"/>
    </xf>
    <xf numFmtId="178" fontId="48" fillId="0" borderId="114" xfId="20" applyFont="1" applyBorder="1" applyAlignment="1">
      <alignment horizontal="center" vertical="center"/>
    </xf>
    <xf numFmtId="178" fontId="48" fillId="0" borderId="105" xfId="20" applyFont="1" applyBorder="1" applyAlignment="1">
      <alignment horizontal="center" vertical="center"/>
    </xf>
    <xf numFmtId="178" fontId="48" fillId="0" borderId="105" xfId="20" applyFont="1" applyBorder="1" applyAlignment="1">
      <alignment horizontal="left" vertical="center"/>
    </xf>
    <xf numFmtId="178" fontId="46" fillId="5" borderId="59" xfId="20" applyFont="1" applyFill="1" applyBorder="1" applyAlignment="1">
      <alignment horizontal="center" vertical="center" wrapText="1"/>
    </xf>
    <xf numFmtId="178" fontId="46" fillId="5" borderId="108" xfId="20" applyFont="1" applyFill="1" applyBorder="1" applyAlignment="1">
      <alignment horizontal="center" vertical="center" wrapText="1"/>
    </xf>
    <xf numFmtId="178" fontId="46" fillId="5" borderId="108" xfId="20" applyFont="1" applyFill="1" applyBorder="1" applyAlignment="1">
      <alignment horizontal="left" vertical="center" wrapText="1"/>
    </xf>
    <xf numFmtId="178" fontId="47" fillId="4" borderId="43" xfId="20" applyFont="1" applyFill="1" applyBorder="1" applyAlignment="1">
      <alignment horizontal="center" vertical="center"/>
    </xf>
    <xf numFmtId="178" fontId="47" fillId="4" borderId="44" xfId="20" applyFont="1" applyFill="1" applyBorder="1" applyAlignment="1">
      <alignment horizontal="center" vertical="center"/>
    </xf>
    <xf numFmtId="178" fontId="47" fillId="4" borderId="44" xfId="20" applyFont="1" applyFill="1" applyBorder="1" applyAlignment="1">
      <alignment horizontal="left" vertical="center"/>
    </xf>
    <xf numFmtId="178" fontId="46" fillId="5" borderId="81" xfId="20" applyFont="1" applyFill="1" applyBorder="1" applyAlignment="1">
      <alignment horizontal="center" vertical="center" wrapText="1"/>
    </xf>
    <xf numFmtId="178" fontId="46" fillId="5" borderId="107" xfId="20" applyFont="1" applyFill="1" applyBorder="1" applyAlignment="1">
      <alignment horizontal="center" vertical="center" wrapText="1"/>
    </xf>
    <xf numFmtId="178" fontId="46" fillId="5" borderId="107" xfId="20" applyFont="1" applyFill="1" applyBorder="1" applyAlignment="1">
      <alignment horizontal="left" vertical="center" wrapText="1"/>
    </xf>
    <xf numFmtId="186" fontId="46" fillId="5" borderId="11" xfId="14" applyNumberFormat="1" applyFont="1" applyFill="1" applyBorder="1" applyAlignment="1">
      <alignment horizontal="left" vertical="center" wrapText="1"/>
    </xf>
    <xf numFmtId="178" fontId="48" fillId="0" borderId="104" xfId="20" applyFont="1" applyBorder="1" applyAlignment="1">
      <alignment horizontal="left" vertical="center"/>
    </xf>
    <xf numFmtId="178" fontId="46" fillId="5" borderId="28" xfId="20" applyFont="1" applyFill="1" applyBorder="1" applyAlignment="1">
      <alignment horizontal="center" vertical="center" wrapText="1"/>
    </xf>
    <xf numFmtId="178" fontId="46" fillId="5" borderId="116" xfId="20" applyFont="1" applyFill="1" applyBorder="1" applyAlignment="1">
      <alignment horizontal="center" vertical="center" wrapText="1"/>
    </xf>
    <xf numFmtId="178" fontId="46" fillId="5" borderId="56" xfId="20" applyFont="1" applyFill="1" applyBorder="1" applyAlignment="1">
      <alignment horizontal="center" vertical="center" wrapText="1"/>
    </xf>
    <xf numFmtId="178" fontId="46" fillId="5" borderId="0" xfId="20" applyFont="1" applyFill="1" applyBorder="1" applyAlignment="1">
      <alignment horizontal="center" vertical="center" wrapText="1"/>
    </xf>
    <xf numFmtId="186" fontId="46" fillId="5" borderId="8" xfId="14" applyNumberFormat="1" applyFont="1" applyFill="1" applyBorder="1" applyAlignment="1">
      <alignment horizontal="left" vertical="center" wrapText="1"/>
    </xf>
    <xf numFmtId="186" fontId="46" fillId="5" borderId="10" xfId="14" applyNumberFormat="1" applyFont="1" applyFill="1" applyBorder="1" applyAlignment="1">
      <alignment horizontal="left" vertical="center" wrapText="1"/>
    </xf>
    <xf numFmtId="186" fontId="46" fillId="5" borderId="116" xfId="14" applyNumberFormat="1" applyFont="1" applyFill="1" applyBorder="1" applyAlignment="1">
      <alignment horizontal="left" vertical="center" wrapText="1"/>
    </xf>
    <xf numFmtId="186" fontId="46" fillId="5" borderId="121" xfId="14" applyNumberFormat="1" applyFont="1" applyFill="1" applyBorder="1" applyAlignment="1">
      <alignment horizontal="left" vertical="center" wrapText="1"/>
    </xf>
    <xf numFmtId="178" fontId="52" fillId="4" borderId="23" xfId="11" applyFont="1" applyFill="1" applyBorder="1" applyAlignment="1">
      <alignment horizontal="center" vertical="center" wrapText="1"/>
    </xf>
    <xf numFmtId="178" fontId="52" fillId="4" borderId="24" xfId="11" applyFont="1" applyFill="1" applyBorder="1" applyAlignment="1">
      <alignment horizontal="center" vertical="center" wrapText="1"/>
    </xf>
    <xf numFmtId="178" fontId="49" fillId="4" borderId="107" xfId="11" applyFont="1" applyFill="1" applyBorder="1" applyAlignment="1">
      <alignment horizontal="right" vertical="center"/>
    </xf>
    <xf numFmtId="0" fontId="62" fillId="4" borderId="129" xfId="3" applyFont="1" applyFill="1" applyBorder="1" applyAlignment="1">
      <alignment horizontal="right" vertical="center"/>
    </xf>
    <xf numFmtId="0" fontId="62" fillId="4" borderId="130" xfId="3" applyFont="1" applyFill="1" applyBorder="1" applyAlignment="1">
      <alignment horizontal="right" vertical="center"/>
    </xf>
    <xf numFmtId="0" fontId="62" fillId="4" borderId="131" xfId="3" applyFont="1" applyFill="1" applyBorder="1" applyAlignment="1">
      <alignment horizontal="right" vertical="center"/>
    </xf>
    <xf numFmtId="177" fontId="62" fillId="4" borderId="132" xfId="3" applyNumberFormat="1" applyFont="1" applyFill="1" applyBorder="1" applyAlignment="1">
      <alignment horizontal="center" vertical="center"/>
    </xf>
    <xf numFmtId="177" fontId="62" fillId="4" borderId="133" xfId="3" applyNumberFormat="1" applyFont="1" applyFill="1" applyBorder="1" applyAlignment="1">
      <alignment horizontal="center" vertical="center"/>
    </xf>
    <xf numFmtId="0" fontId="62" fillId="4" borderId="134" xfId="3" applyFont="1" applyFill="1" applyBorder="1" applyAlignment="1">
      <alignment horizontal="right" vertical="center"/>
    </xf>
    <xf numFmtId="0" fontId="62" fillId="4" borderId="135" xfId="3" applyFont="1" applyFill="1" applyBorder="1" applyAlignment="1">
      <alignment horizontal="right" vertical="center"/>
    </xf>
    <xf numFmtId="0" fontId="62" fillId="4" borderId="136" xfId="3" applyFont="1" applyFill="1" applyBorder="1" applyAlignment="1">
      <alignment horizontal="right" vertical="center"/>
    </xf>
    <xf numFmtId="177" fontId="62" fillId="4" borderId="137" xfId="3" applyNumberFormat="1" applyFont="1" applyFill="1" applyBorder="1" applyAlignment="1">
      <alignment horizontal="center" vertical="center"/>
    </xf>
    <xf numFmtId="177" fontId="62" fillId="4" borderId="138" xfId="3" applyNumberFormat="1" applyFont="1" applyFill="1" applyBorder="1" applyAlignment="1">
      <alignment horizontal="center" vertical="center"/>
    </xf>
    <xf numFmtId="0" fontId="18" fillId="5" borderId="126" xfId="23" applyFont="1" applyFill="1" applyBorder="1" applyAlignment="1">
      <alignment horizontal="center" vertical="center" wrapText="1"/>
    </xf>
    <xf numFmtId="0" fontId="18" fillId="5" borderId="117" xfId="23" applyFont="1" applyFill="1" applyBorder="1" applyAlignment="1">
      <alignment horizontal="center" vertical="center" wrapText="1"/>
    </xf>
    <xf numFmtId="0" fontId="18" fillId="5" borderId="127" xfId="23" applyFont="1" applyFill="1" applyBorder="1" applyAlignment="1">
      <alignment horizontal="center" vertical="center" wrapText="1"/>
    </xf>
    <xf numFmtId="0" fontId="18" fillId="5" borderId="115" xfId="23" applyFont="1" applyFill="1" applyBorder="1" applyAlignment="1">
      <alignment horizontal="center" vertical="center" wrapText="1"/>
    </xf>
    <xf numFmtId="0" fontId="18" fillId="5" borderId="117" xfId="23" applyFont="1" applyFill="1" applyBorder="1" applyAlignment="1">
      <alignment horizontal="center" vertical="center"/>
    </xf>
    <xf numFmtId="0" fontId="18" fillId="5" borderId="127" xfId="23" applyFont="1" applyFill="1" applyBorder="1" applyAlignment="1">
      <alignment horizontal="center" vertical="center"/>
    </xf>
    <xf numFmtId="0" fontId="18" fillId="5" borderId="128" xfId="23" applyFont="1" applyFill="1" applyBorder="1" applyAlignment="1">
      <alignment horizontal="center" vertical="center"/>
    </xf>
    <xf numFmtId="0" fontId="28" fillId="4" borderId="134" xfId="3" applyFont="1" applyFill="1" applyBorder="1" applyAlignment="1">
      <alignment horizontal="right" vertical="center"/>
    </xf>
    <xf numFmtId="0" fontId="28" fillId="4" borderId="135" xfId="3" applyFont="1" applyFill="1" applyBorder="1" applyAlignment="1">
      <alignment horizontal="right" vertical="center"/>
    </xf>
    <xf numFmtId="0" fontId="28" fillId="4" borderId="136" xfId="3" applyFont="1" applyFill="1" applyBorder="1" applyAlignment="1">
      <alignment horizontal="right" vertical="center"/>
    </xf>
    <xf numFmtId="177" fontId="28" fillId="4" borderId="137" xfId="3" applyNumberFormat="1" applyFont="1" applyFill="1" applyBorder="1" applyAlignment="1">
      <alignment horizontal="center" vertical="center"/>
    </xf>
    <xf numFmtId="177" fontId="28" fillId="4" borderId="138" xfId="3" applyNumberFormat="1" applyFont="1" applyFill="1" applyBorder="1" applyAlignment="1">
      <alignment horizontal="center" vertical="center"/>
    </xf>
    <xf numFmtId="0" fontId="21" fillId="0" borderId="81" xfId="23" applyFont="1" applyBorder="1" applyAlignment="1">
      <alignment horizontal="left" vertical="center"/>
    </xf>
    <xf numFmtId="0" fontId="21" fillId="0" borderId="107" xfId="23" applyFont="1" applyBorder="1" applyAlignment="1">
      <alignment horizontal="left" vertical="center"/>
    </xf>
    <xf numFmtId="0" fontId="21" fillId="0" borderId="113" xfId="23" applyFont="1" applyBorder="1" applyAlignment="1">
      <alignment horizontal="left" vertical="center"/>
    </xf>
    <xf numFmtId="0" fontId="18" fillId="5" borderId="128" xfId="23" applyFont="1" applyFill="1" applyBorder="1" applyAlignment="1">
      <alignment horizontal="center" vertical="center" wrapText="1"/>
    </xf>
    <xf numFmtId="0" fontId="28" fillId="4" borderId="139" xfId="3" applyFont="1" applyFill="1" applyBorder="1" applyAlignment="1">
      <alignment horizontal="right" vertical="center"/>
    </xf>
    <xf numFmtId="0" fontId="28" fillId="4" borderId="140" xfId="3" applyFont="1" applyFill="1" applyBorder="1" applyAlignment="1">
      <alignment horizontal="right" vertical="center"/>
    </xf>
    <xf numFmtId="0" fontId="28" fillId="4" borderId="141" xfId="3" applyFont="1" applyFill="1" applyBorder="1" applyAlignment="1">
      <alignment horizontal="right" vertical="center"/>
    </xf>
    <xf numFmtId="177" fontId="28" fillId="4" borderId="142" xfId="3" applyNumberFormat="1" applyFont="1" applyFill="1" applyBorder="1" applyAlignment="1">
      <alignment horizontal="center" vertical="center"/>
    </xf>
    <xf numFmtId="177" fontId="28" fillId="4" borderId="143" xfId="3" applyNumberFormat="1" applyFont="1" applyFill="1" applyBorder="1" applyAlignment="1">
      <alignment horizontal="center" vertical="center"/>
    </xf>
    <xf numFmtId="0" fontId="71" fillId="5" borderId="156" xfId="23" applyFont="1" applyFill="1" applyBorder="1" applyAlignment="1">
      <alignment horizontal="left" vertical="center" wrapText="1"/>
    </xf>
    <xf numFmtId="0" fontId="68" fillId="0" borderId="43" xfId="23" applyFont="1" applyFill="1" applyBorder="1" applyAlignment="1" applyProtection="1">
      <alignment horizontal="left"/>
    </xf>
    <xf numFmtId="0" fontId="68" fillId="0" borderId="44" xfId="23" applyFont="1" applyFill="1" applyBorder="1" applyAlignment="1" applyProtection="1">
      <alignment horizontal="left"/>
    </xf>
    <xf numFmtId="0" fontId="68" fillId="0" borderId="45" xfId="23" applyFont="1" applyFill="1" applyBorder="1" applyAlignment="1" applyProtection="1">
      <alignment horizontal="left"/>
    </xf>
    <xf numFmtId="0" fontId="69" fillId="4" borderId="154" xfId="16" applyFont="1" applyFill="1" applyBorder="1" applyAlignment="1">
      <alignment horizontal="center" vertical="center" wrapText="1"/>
    </xf>
    <xf numFmtId="0" fontId="69" fillId="4" borderId="155" xfId="16" applyFont="1" applyFill="1" applyBorder="1" applyAlignment="1">
      <alignment horizontal="center" vertical="center" wrapText="1"/>
    </xf>
    <xf numFmtId="0" fontId="71" fillId="5" borderId="105" xfId="23" applyFont="1" applyFill="1" applyBorder="1" applyAlignment="1">
      <alignment horizontal="left" vertical="center" wrapText="1"/>
    </xf>
    <xf numFmtId="0" fontId="68" fillId="0" borderId="81" xfId="23" applyFont="1" applyFill="1" applyBorder="1" applyAlignment="1" applyProtection="1">
      <alignment horizontal="left" vertical="center"/>
    </xf>
    <xf numFmtId="0" fontId="68" fillId="0" borderId="107" xfId="23" applyFont="1" applyFill="1" applyBorder="1" applyAlignment="1" applyProtection="1">
      <alignment horizontal="left" vertical="center"/>
    </xf>
    <xf numFmtId="0" fontId="68" fillId="0" borderId="113" xfId="23" applyFont="1" applyFill="1" applyBorder="1" applyAlignment="1" applyProtection="1">
      <alignment horizontal="left" vertical="center"/>
    </xf>
    <xf numFmtId="0" fontId="72" fillId="5" borderId="156" xfId="23" applyFont="1" applyFill="1" applyBorder="1" applyAlignment="1">
      <alignment horizontal="left" vertical="center" wrapText="1"/>
    </xf>
    <xf numFmtId="0" fontId="73" fillId="4" borderId="55" xfId="16" applyFont="1" applyFill="1" applyBorder="1" applyAlignment="1">
      <alignment horizontal="right" vertical="center" wrapText="1"/>
    </xf>
    <xf numFmtId="0" fontId="73" fillId="4" borderId="156" xfId="16" applyFont="1" applyFill="1" applyBorder="1" applyAlignment="1">
      <alignment horizontal="right" vertical="center" wrapText="1"/>
    </xf>
    <xf numFmtId="0" fontId="70" fillId="5" borderId="115" xfId="16" applyFont="1" applyFill="1" applyBorder="1" applyAlignment="1">
      <alignment horizontal="center" vertical="center" wrapText="1"/>
    </xf>
    <xf numFmtId="0" fontId="70" fillId="5" borderId="128" xfId="16" applyFont="1" applyFill="1" applyBorder="1" applyAlignment="1">
      <alignment horizontal="center" vertical="center" wrapText="1"/>
    </xf>
    <xf numFmtId="0" fontId="72" fillId="5" borderId="10" xfId="23" applyFont="1" applyFill="1" applyBorder="1" applyAlignment="1">
      <alignment horizontal="left" vertical="center" wrapText="1"/>
    </xf>
    <xf numFmtId="0" fontId="72" fillId="5" borderId="11" xfId="23" applyFont="1" applyFill="1" applyBorder="1" applyAlignment="1">
      <alignment horizontal="left" vertical="center" wrapText="1"/>
    </xf>
    <xf numFmtId="0" fontId="75" fillId="4" borderId="111" xfId="23" applyFont="1" applyFill="1" applyBorder="1" applyAlignment="1">
      <alignment horizontal="left" vertical="center" wrapText="1"/>
    </xf>
    <xf numFmtId="0" fontId="69" fillId="4" borderId="64" xfId="16" applyFont="1" applyFill="1" applyBorder="1" applyAlignment="1">
      <alignment horizontal="center" vertical="center" wrapText="1"/>
    </xf>
    <xf numFmtId="0" fontId="76" fillId="5" borderId="72" xfId="23" applyFont="1" applyFill="1" applyBorder="1" applyAlignment="1">
      <alignment horizontal="center" vertical="center"/>
    </xf>
    <xf numFmtId="0" fontId="76" fillId="5" borderId="56" xfId="23" applyFont="1" applyFill="1" applyBorder="1" applyAlignment="1">
      <alignment horizontal="center" vertical="center"/>
    </xf>
    <xf numFmtId="0" fontId="76" fillId="5" borderId="57" xfId="23" applyFont="1" applyFill="1" applyBorder="1" applyAlignment="1">
      <alignment horizontal="center" vertical="center"/>
    </xf>
    <xf numFmtId="0" fontId="72" fillId="5" borderId="6" xfId="23" applyFont="1" applyFill="1" applyBorder="1" applyAlignment="1">
      <alignment horizontal="left" vertical="center" wrapText="1"/>
    </xf>
    <xf numFmtId="0" fontId="72" fillId="5" borderId="8" xfId="23" applyFont="1" applyFill="1" applyBorder="1" applyAlignment="1">
      <alignment horizontal="left" vertical="center" wrapText="1"/>
    </xf>
    <xf numFmtId="0" fontId="72" fillId="5" borderId="9" xfId="23" applyFont="1" applyFill="1" applyBorder="1" applyAlignment="1">
      <alignment horizontal="left" vertical="center" wrapText="1"/>
    </xf>
    <xf numFmtId="0" fontId="70" fillId="5" borderId="55" xfId="16" applyFont="1" applyFill="1" applyBorder="1" applyAlignment="1">
      <alignment horizontal="center" vertical="center" wrapText="1"/>
    </xf>
    <xf numFmtId="0" fontId="72" fillId="5" borderId="5" xfId="23" applyFont="1" applyFill="1" applyBorder="1" applyAlignment="1">
      <alignment horizontal="left" vertical="center" wrapText="1"/>
    </xf>
    <xf numFmtId="0" fontId="70" fillId="5" borderId="28" xfId="16" applyFont="1" applyFill="1" applyBorder="1" applyAlignment="1">
      <alignment horizontal="center" vertical="center" wrapText="1"/>
    </xf>
    <xf numFmtId="0" fontId="70" fillId="5" borderId="81" xfId="16" applyFont="1" applyFill="1" applyBorder="1" applyAlignment="1">
      <alignment horizontal="center" vertical="center" wrapText="1"/>
    </xf>
    <xf numFmtId="0" fontId="37" fillId="4" borderId="110" xfId="23" applyFont="1" applyFill="1" applyBorder="1" applyAlignment="1">
      <alignment horizontal="center" vertical="center"/>
    </xf>
    <xf numFmtId="0" fontId="7" fillId="4" borderId="111" xfId="23" applyFont="1" applyFill="1" applyBorder="1" applyAlignment="1">
      <alignment horizontal="center" vertical="center"/>
    </xf>
    <xf numFmtId="0" fontId="7" fillId="4" borderId="110" xfId="23" applyFont="1" applyFill="1" applyBorder="1" applyAlignment="1">
      <alignment horizontal="center" vertical="center"/>
    </xf>
    <xf numFmtId="0" fontId="7" fillId="4" borderId="112" xfId="23" applyFont="1" applyFill="1" applyBorder="1" applyAlignment="1">
      <alignment horizontal="center" vertical="center"/>
    </xf>
    <xf numFmtId="0" fontId="1" fillId="3" borderId="157" xfId="23" applyFill="1" applyBorder="1" applyAlignment="1">
      <alignment horizontal="center" vertical="center"/>
    </xf>
    <xf numFmtId="0" fontId="1" fillId="3" borderId="6" xfId="23" applyFill="1" applyBorder="1" applyAlignment="1">
      <alignment horizontal="center" vertical="center"/>
    </xf>
    <xf numFmtId="9" fontId="1" fillId="3" borderId="6" xfId="23" applyNumberFormat="1" applyFill="1" applyBorder="1" applyAlignment="1">
      <alignment horizontal="center" vertical="center"/>
    </xf>
    <xf numFmtId="9" fontId="1" fillId="3" borderId="73" xfId="23" applyNumberFormat="1" applyFill="1" applyBorder="1" applyAlignment="1">
      <alignment horizontal="center" vertical="center"/>
    </xf>
    <xf numFmtId="0" fontId="1" fillId="3" borderId="117" xfId="23" applyFill="1" applyBorder="1" applyAlignment="1">
      <alignment horizontal="center" vertical="center"/>
    </xf>
    <xf numFmtId="0" fontId="1" fillId="3" borderId="8" xfId="23" applyFill="1" applyBorder="1" applyAlignment="1">
      <alignment horizontal="center" vertical="center"/>
    </xf>
    <xf numFmtId="9" fontId="1" fillId="3" borderId="8" xfId="23" applyNumberFormat="1" applyFill="1" applyBorder="1" applyAlignment="1">
      <alignment horizontal="center" vertical="center"/>
    </xf>
    <xf numFmtId="9" fontId="1" fillId="3" borderId="74" xfId="23" applyNumberFormat="1" applyFill="1" applyBorder="1" applyAlignment="1">
      <alignment horizontal="center" vertical="center"/>
    </xf>
    <xf numFmtId="0" fontId="1" fillId="3" borderId="118" xfId="23" applyFill="1" applyBorder="1" applyAlignment="1">
      <alignment horizontal="center" vertical="center"/>
    </xf>
    <xf numFmtId="0" fontId="1" fillId="3" borderId="119" xfId="23" applyFill="1" applyBorder="1" applyAlignment="1">
      <alignment horizontal="center" vertical="center"/>
    </xf>
    <xf numFmtId="9" fontId="1" fillId="3" borderId="119" xfId="23" applyNumberFormat="1" applyFill="1" applyBorder="1" applyAlignment="1">
      <alignment horizontal="center" vertical="center"/>
    </xf>
    <xf numFmtId="9" fontId="1" fillId="3" borderId="120" xfId="23" applyNumberFormat="1" applyFill="1" applyBorder="1" applyAlignment="1">
      <alignment horizontal="center" vertical="center"/>
    </xf>
    <xf numFmtId="0" fontId="80" fillId="0" borderId="0" xfId="23" applyFont="1" applyFill="1" applyAlignment="1">
      <alignment horizontal="center" vertical="center"/>
    </xf>
    <xf numFmtId="0" fontId="74" fillId="5" borderId="157" xfId="23" applyFont="1" applyFill="1" applyBorder="1" applyAlignment="1">
      <alignment horizontal="left" vertical="center"/>
    </xf>
    <xf numFmtId="0" fontId="74" fillId="5" borderId="117" xfId="23" applyFont="1" applyFill="1" applyBorder="1" applyAlignment="1">
      <alignment horizontal="left" vertical="center"/>
    </xf>
    <xf numFmtId="0" fontId="74" fillId="5" borderId="127" xfId="23" applyFont="1" applyFill="1" applyBorder="1" applyAlignment="1">
      <alignment horizontal="left" vertical="center"/>
    </xf>
    <xf numFmtId="7" fontId="72" fillId="5" borderId="73" xfId="25" applyNumberFormat="1" applyFont="1" applyFill="1" applyBorder="1" applyAlignment="1">
      <alignment horizontal="center" vertical="center" wrapText="1"/>
    </xf>
    <xf numFmtId="7" fontId="72" fillId="5" borderId="74" xfId="25" applyNumberFormat="1" applyFont="1" applyFill="1" applyBorder="1" applyAlignment="1">
      <alignment horizontal="center" vertical="center" wrapText="1"/>
    </xf>
    <xf numFmtId="7" fontId="72" fillId="5" borderId="75" xfId="25" applyNumberFormat="1" applyFont="1" applyFill="1" applyBorder="1" applyAlignment="1">
      <alignment horizontal="center" vertical="center" wrapText="1"/>
    </xf>
    <xf numFmtId="0" fontId="74" fillId="5" borderId="115" xfId="23" applyFont="1" applyFill="1" applyBorder="1" applyAlignment="1">
      <alignment horizontal="left" vertical="center"/>
    </xf>
    <xf numFmtId="7" fontId="72" fillId="5" borderId="80" xfId="25" applyNumberFormat="1" applyFont="1" applyFill="1" applyBorder="1" applyAlignment="1">
      <alignment horizontal="center" vertical="center" wrapText="1"/>
    </xf>
    <xf numFmtId="0" fontId="72" fillId="5" borderId="7" xfId="24" applyNumberFormat="1" applyFont="1" applyFill="1" applyBorder="1" applyAlignment="1">
      <alignment horizontal="left" vertical="center" wrapText="1"/>
    </xf>
    <xf numFmtId="0" fontId="72" fillId="5" borderId="8" xfId="24" applyNumberFormat="1" applyFont="1" applyFill="1" applyBorder="1" applyAlignment="1">
      <alignment horizontal="left" vertical="center" wrapText="1"/>
    </xf>
    <xf numFmtId="7" fontId="72" fillId="5" borderId="76" xfId="25" applyNumberFormat="1" applyFont="1" applyFill="1" applyBorder="1" applyAlignment="1">
      <alignment horizontal="center" vertical="center" wrapText="1"/>
    </xf>
    <xf numFmtId="183" fontId="72" fillId="5" borderId="76" xfId="24" applyNumberFormat="1" applyFont="1" applyFill="1" applyBorder="1" applyAlignment="1">
      <alignment horizontal="center" vertical="center" wrapText="1"/>
    </xf>
    <xf numFmtId="183" fontId="72" fillId="5" borderId="75" xfId="24" applyNumberFormat="1" applyFont="1" applyFill="1" applyBorder="1" applyAlignment="1">
      <alignment horizontal="center" vertical="center" wrapText="1"/>
    </xf>
    <xf numFmtId="0" fontId="74" fillId="5" borderId="126" xfId="23" applyFont="1" applyFill="1" applyBorder="1" applyAlignment="1">
      <alignment horizontal="left" vertical="center" wrapText="1"/>
    </xf>
    <xf numFmtId="0" fontId="74" fillId="5" borderId="118" xfId="23" applyFont="1" applyFill="1" applyBorder="1" applyAlignment="1">
      <alignment horizontal="left" vertical="center" wrapText="1"/>
    </xf>
    <xf numFmtId="7" fontId="72" fillId="5" borderId="120" xfId="25" applyNumberFormat="1" applyFont="1" applyFill="1" applyBorder="1" applyAlignment="1">
      <alignment horizontal="center" vertical="center" wrapText="1"/>
    </xf>
    <xf numFmtId="0" fontId="74" fillId="5" borderId="115" xfId="23" applyFont="1" applyFill="1" applyBorder="1" applyAlignment="1">
      <alignment horizontal="left" vertical="center" wrapText="1"/>
    </xf>
    <xf numFmtId="0" fontId="74" fillId="5" borderId="117" xfId="23" applyFont="1" applyFill="1" applyBorder="1" applyAlignment="1">
      <alignment horizontal="left" vertical="center" wrapText="1"/>
    </xf>
    <xf numFmtId="0" fontId="74" fillId="5" borderId="127" xfId="23" applyFont="1" applyFill="1" applyBorder="1" applyAlignment="1">
      <alignment horizontal="left" vertical="center" wrapText="1"/>
    </xf>
    <xf numFmtId="0" fontId="74" fillId="5" borderId="126" xfId="23" applyFont="1" applyFill="1" applyBorder="1" applyAlignment="1">
      <alignment horizontal="center" vertical="center"/>
    </xf>
    <xf numFmtId="0" fontId="74" fillId="5" borderId="117" xfId="23" applyFont="1" applyFill="1" applyBorder="1" applyAlignment="1">
      <alignment horizontal="center" vertical="center"/>
    </xf>
    <xf numFmtId="0" fontId="74" fillId="5" borderId="118" xfId="23" applyFont="1" applyFill="1" applyBorder="1" applyAlignment="1">
      <alignment horizontal="center" vertical="center"/>
    </xf>
    <xf numFmtId="0" fontId="72" fillId="5" borderId="119" xfId="24" applyNumberFormat="1" applyFont="1" applyFill="1" applyBorder="1" applyAlignment="1">
      <alignment horizontal="left" vertical="center" wrapText="1"/>
    </xf>
    <xf numFmtId="0" fontId="74" fillId="5" borderId="157" xfId="23" applyFont="1" applyFill="1" applyBorder="1" applyAlignment="1">
      <alignment horizontal="center" vertical="center"/>
    </xf>
    <xf numFmtId="0" fontId="74" fillId="5" borderId="127" xfId="23" applyFont="1" applyFill="1" applyBorder="1" applyAlignment="1">
      <alignment horizontal="center" vertical="center"/>
    </xf>
    <xf numFmtId="0" fontId="72" fillId="5" borderId="6" xfId="24" applyNumberFormat="1" applyFont="1" applyFill="1" applyBorder="1" applyAlignment="1">
      <alignment horizontal="left" vertical="center" wrapText="1"/>
    </xf>
    <xf numFmtId="0" fontId="72" fillId="5" borderId="9" xfId="24" applyNumberFormat="1" applyFont="1" applyFill="1" applyBorder="1" applyAlignment="1">
      <alignment horizontal="left" vertical="center" wrapText="1"/>
    </xf>
    <xf numFmtId="0" fontId="74" fillId="5" borderId="115" xfId="23" applyFont="1" applyFill="1" applyBorder="1" applyAlignment="1">
      <alignment horizontal="center" vertical="center"/>
    </xf>
    <xf numFmtId="0" fontId="72" fillId="5" borderId="10" xfId="24" applyNumberFormat="1" applyFont="1" applyFill="1" applyBorder="1" applyAlignment="1">
      <alignment horizontal="left" vertical="center" wrapText="1"/>
    </xf>
    <xf numFmtId="0" fontId="82" fillId="0" borderId="0" xfId="23" applyFont="1" applyFill="1" applyAlignment="1">
      <alignment horizontal="center" vertical="center"/>
    </xf>
    <xf numFmtId="0" fontId="74" fillId="5" borderId="115" xfId="23" applyFont="1" applyFill="1" applyBorder="1" applyAlignment="1">
      <alignment horizontal="center" vertical="center" wrapText="1"/>
    </xf>
    <xf numFmtId="0" fontId="74" fillId="5" borderId="117" xfId="23" applyFont="1" applyFill="1" applyBorder="1" applyAlignment="1">
      <alignment horizontal="center" vertical="center" wrapText="1"/>
    </xf>
    <xf numFmtId="0" fontId="74" fillId="5" borderId="127" xfId="23" applyFont="1" applyFill="1" applyBorder="1" applyAlignment="1">
      <alignment horizontal="center" vertical="center" wrapText="1"/>
    </xf>
    <xf numFmtId="0" fontId="86" fillId="0" borderId="29" xfId="23" applyFont="1" applyBorder="1" applyAlignment="1">
      <alignment horizontal="center" vertical="center" wrapText="1" readingOrder="1"/>
    </xf>
    <xf numFmtId="0" fontId="86" fillId="0" borderId="2" xfId="23" applyFont="1" applyBorder="1" applyAlignment="1">
      <alignment horizontal="center" vertical="center" wrapText="1" readingOrder="1"/>
    </xf>
    <xf numFmtId="0" fontId="83" fillId="4" borderId="43" xfId="23" applyFont="1" applyFill="1" applyBorder="1" applyAlignment="1">
      <alignment horizontal="left" vertical="center"/>
    </xf>
    <xf numFmtId="0" fontId="84" fillId="4" borderId="44" xfId="23" applyFont="1" applyFill="1" applyBorder="1" applyAlignment="1">
      <alignment horizontal="left" vertical="center"/>
    </xf>
    <xf numFmtId="0" fontId="82" fillId="0" borderId="56" xfId="23" applyFont="1" applyBorder="1" applyAlignment="1">
      <alignment horizontal="left" vertical="center" wrapText="1"/>
    </xf>
    <xf numFmtId="0" fontId="82" fillId="0" borderId="0" xfId="23" applyFont="1" applyBorder="1" applyAlignment="1">
      <alignment horizontal="left" vertical="center" wrapText="1"/>
    </xf>
  </cellXfs>
  <cellStyles count="26">
    <cellStyle name="Comma_Agreement_all_20011129" xfId="12"/>
    <cellStyle name="Comma_Agreement_all_20011129 2" xfId="21"/>
    <cellStyle name="Normal 12 2 2" xfId="10"/>
    <cellStyle name="Normal 12 3 2 2" xfId="15"/>
    <cellStyle name="Normal 12 3 2 2 2" xfId="18"/>
    <cellStyle name="Normal_BCS Offer 20011127" xfId="14"/>
    <cellStyle name="Normal_BOL Offer 20011127" xfId="20"/>
    <cellStyle name="Normal_Draft_1" xfId="5"/>
    <cellStyle name="百分比" xfId="2" builtinId="5"/>
    <cellStyle name="百分比 2" xfId="19"/>
    <cellStyle name="常规" xfId="0" builtinId="0"/>
    <cellStyle name="常规 10 3" xfId="9"/>
    <cellStyle name="常规 2" xfId="16"/>
    <cellStyle name="常规 2 2 6" xfId="13"/>
    <cellStyle name="常规 3" xfId="6"/>
    <cellStyle name="常规 4" xfId="17"/>
    <cellStyle name="常规 5" xfId="23"/>
    <cellStyle name="常规 9" xfId="7"/>
    <cellStyle name="常规_Data Administration" xfId="25"/>
    <cellStyle name="常规_DG Server room Migration_V1 01" xfId="22"/>
    <cellStyle name="常规_Dior_Update_Quotation_V1 07" xfId="11"/>
    <cellStyle name="常规_ELC_Server_Service_Report_Jan_2007" xfId="24"/>
    <cellStyle name="超链接" xfId="4" builtinId="8"/>
    <cellStyle name="货币" xfId="1" builtinId="4"/>
    <cellStyle name="千位分隔 2" xfId="8"/>
    <cellStyle name="输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#'Quotation Summary'!A1"/><Relationship Id="rId3" Type="http://schemas.openxmlformats.org/officeDocument/2006/relationships/image" Target="../media/image4.jpeg"/><Relationship Id="rId7" Type="http://schemas.openxmlformats.org/officeDocument/2006/relationships/image" Target="../media/image1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'Quotation Summary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295603</xdr:colOff>
      <xdr:row>1</xdr:row>
      <xdr:rowOff>20388</xdr:rowOff>
    </xdr:from>
    <xdr:to>
      <xdr:col>13</xdr:col>
      <xdr:colOff>0</xdr:colOff>
      <xdr:row>2</xdr:row>
      <xdr:rowOff>20707</xdr:rowOff>
    </xdr:to>
    <xdr:sp macro="" textlink="">
      <xdr:nvSpPr>
        <xdr:cNvPr id="2" name="同侧圆角矩形 1"/>
        <xdr:cNvSpPr/>
      </xdr:nvSpPr>
      <xdr:spPr>
        <a:xfrm>
          <a:off x="295603" y="191181"/>
          <a:ext cx="7882759" cy="867423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10</xdr:col>
      <xdr:colOff>466725</xdr:colOff>
      <xdr:row>1</xdr:row>
      <xdr:rowOff>142875</xdr:rowOff>
    </xdr:from>
    <xdr:to>
      <xdr:col>12</xdr:col>
      <xdr:colOff>495300</xdr:colOff>
      <xdr:row>1</xdr:row>
      <xdr:rowOff>752475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314325"/>
          <a:ext cx="13430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104775</xdr:rowOff>
    </xdr:from>
    <xdr:to>
      <xdr:col>7</xdr:col>
      <xdr:colOff>0</xdr:colOff>
      <xdr:row>0</xdr:row>
      <xdr:rowOff>988375</xdr:rowOff>
    </xdr:to>
    <xdr:sp macro="" textlink="">
      <xdr:nvSpPr>
        <xdr:cNvPr id="2" name="同侧圆角矩形 1"/>
        <xdr:cNvSpPr/>
      </xdr:nvSpPr>
      <xdr:spPr>
        <a:xfrm>
          <a:off x="285750" y="104775"/>
          <a:ext cx="7115175" cy="883600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4</xdr:col>
      <xdr:colOff>619125</xdr:colOff>
      <xdr:row>0</xdr:row>
      <xdr:rowOff>266700</xdr:rowOff>
    </xdr:from>
    <xdr:to>
      <xdr:col>6</xdr:col>
      <xdr:colOff>422827</xdr:colOff>
      <xdr:row>0</xdr:row>
      <xdr:rowOff>876300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66700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0</xdr:row>
      <xdr:rowOff>523875</xdr:rowOff>
    </xdr:from>
    <xdr:to>
      <xdr:col>1</xdr:col>
      <xdr:colOff>1542490</xdr:colOff>
      <xdr:row>0</xdr:row>
      <xdr:rowOff>949698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371475" y="523875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171450</xdr:rowOff>
    </xdr:from>
    <xdr:to>
      <xdr:col>7</xdr:col>
      <xdr:colOff>0</xdr:colOff>
      <xdr:row>1</xdr:row>
      <xdr:rowOff>7300</xdr:rowOff>
    </xdr:to>
    <xdr:sp macro="" textlink="">
      <xdr:nvSpPr>
        <xdr:cNvPr id="2" name="同侧圆角矩形 1"/>
        <xdr:cNvSpPr/>
      </xdr:nvSpPr>
      <xdr:spPr>
        <a:xfrm>
          <a:off x="285750" y="171450"/>
          <a:ext cx="8001000" cy="883600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161925</xdr:colOff>
      <xdr:row>0</xdr:row>
      <xdr:rowOff>314325</xdr:rowOff>
    </xdr:from>
    <xdr:to>
      <xdr:col>6</xdr:col>
      <xdr:colOff>670477</xdr:colOff>
      <xdr:row>0</xdr:row>
      <xdr:rowOff>923925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314325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0</xdr:row>
      <xdr:rowOff>600075</xdr:rowOff>
    </xdr:from>
    <xdr:to>
      <xdr:col>1</xdr:col>
      <xdr:colOff>1552015</xdr:colOff>
      <xdr:row>0</xdr:row>
      <xdr:rowOff>1025898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381000" y="600075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515469</xdr:colOff>
      <xdr:row>0</xdr:row>
      <xdr:rowOff>324970</xdr:rowOff>
    </xdr:from>
    <xdr:to>
      <xdr:col>9</xdr:col>
      <xdr:colOff>1322293</xdr:colOff>
      <xdr:row>0</xdr:row>
      <xdr:rowOff>1208570</xdr:rowOff>
    </xdr:to>
    <xdr:sp macro="" textlink="">
      <xdr:nvSpPr>
        <xdr:cNvPr id="2" name="同侧圆角矩形 1"/>
        <xdr:cNvSpPr/>
      </xdr:nvSpPr>
      <xdr:spPr>
        <a:xfrm>
          <a:off x="515469" y="324970"/>
          <a:ext cx="10798549" cy="874075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8</xdr:col>
      <xdr:colOff>941294</xdr:colOff>
      <xdr:row>0</xdr:row>
      <xdr:rowOff>459442</xdr:rowOff>
    </xdr:from>
    <xdr:to>
      <xdr:col>9</xdr:col>
      <xdr:colOff>1169139</xdr:colOff>
      <xdr:row>0</xdr:row>
      <xdr:rowOff>1069042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8594" y="459442"/>
          <a:ext cx="134227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89646</xdr:colOff>
      <xdr:row>0</xdr:row>
      <xdr:rowOff>739588</xdr:rowOff>
    </xdr:from>
    <xdr:to>
      <xdr:col>1</xdr:col>
      <xdr:colOff>1546411</xdr:colOff>
      <xdr:row>0</xdr:row>
      <xdr:rowOff>1165411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605117" y="739588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357870</xdr:colOff>
      <xdr:row>0</xdr:row>
      <xdr:rowOff>517071</xdr:rowOff>
    </xdr:from>
    <xdr:to>
      <xdr:col>6</xdr:col>
      <xdr:colOff>0</xdr:colOff>
      <xdr:row>1</xdr:row>
      <xdr:rowOff>3217</xdr:rowOff>
    </xdr:to>
    <xdr:sp macro="" textlink="">
      <xdr:nvSpPr>
        <xdr:cNvPr id="2" name="同侧圆角矩形 1"/>
        <xdr:cNvSpPr/>
      </xdr:nvSpPr>
      <xdr:spPr>
        <a:xfrm>
          <a:off x="357870" y="517071"/>
          <a:ext cx="10567305" cy="867271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4</xdr:col>
      <xdr:colOff>1181100</xdr:colOff>
      <xdr:row>0</xdr:row>
      <xdr:rowOff>628650</xdr:rowOff>
    </xdr:from>
    <xdr:to>
      <xdr:col>5</xdr:col>
      <xdr:colOff>1118152</xdr:colOff>
      <xdr:row>0</xdr:row>
      <xdr:rowOff>1238250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28650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134471</xdr:colOff>
      <xdr:row>0</xdr:row>
      <xdr:rowOff>941294</xdr:rowOff>
    </xdr:from>
    <xdr:to>
      <xdr:col>2</xdr:col>
      <xdr:colOff>268942</xdr:colOff>
      <xdr:row>0</xdr:row>
      <xdr:rowOff>1367117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493059" y="941294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435430</xdr:rowOff>
    </xdr:from>
    <xdr:to>
      <xdr:col>5</xdr:col>
      <xdr:colOff>0</xdr:colOff>
      <xdr:row>0</xdr:row>
      <xdr:rowOff>1299900</xdr:rowOff>
    </xdr:to>
    <xdr:sp macro="" textlink="">
      <xdr:nvSpPr>
        <xdr:cNvPr id="2" name="同侧圆角矩形 1"/>
        <xdr:cNvSpPr/>
      </xdr:nvSpPr>
      <xdr:spPr>
        <a:xfrm>
          <a:off x="361950" y="435430"/>
          <a:ext cx="9410700" cy="864470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4</xdr:col>
      <xdr:colOff>318407</xdr:colOff>
      <xdr:row>0</xdr:row>
      <xdr:rowOff>571500</xdr:rowOff>
    </xdr:from>
    <xdr:to>
      <xdr:col>4</xdr:col>
      <xdr:colOff>1656194</xdr:colOff>
      <xdr:row>0</xdr:row>
      <xdr:rowOff>1181100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4157" y="571500"/>
          <a:ext cx="133778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</xdr:colOff>
      <xdr:row>0</xdr:row>
      <xdr:rowOff>835480</xdr:rowOff>
    </xdr:from>
    <xdr:to>
      <xdr:col>1</xdr:col>
      <xdr:colOff>1523440</xdr:colOff>
      <xdr:row>0</xdr:row>
      <xdr:rowOff>1261303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428625" y="835480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588066</xdr:rowOff>
    </xdr:from>
    <xdr:to>
      <xdr:col>5</xdr:col>
      <xdr:colOff>313082</xdr:colOff>
      <xdr:row>0</xdr:row>
      <xdr:rowOff>1452536</xdr:rowOff>
    </xdr:to>
    <xdr:sp macro="" textlink="">
      <xdr:nvSpPr>
        <xdr:cNvPr id="2" name="同侧圆角矩形 1"/>
        <xdr:cNvSpPr/>
      </xdr:nvSpPr>
      <xdr:spPr>
        <a:xfrm>
          <a:off x="390525" y="588066"/>
          <a:ext cx="8904632" cy="864470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4</xdr:col>
      <xdr:colOff>54429</xdr:colOff>
      <xdr:row>0</xdr:row>
      <xdr:rowOff>734787</xdr:rowOff>
    </xdr:from>
    <xdr:to>
      <xdr:col>5</xdr:col>
      <xdr:colOff>167574</xdr:colOff>
      <xdr:row>0</xdr:row>
      <xdr:rowOff>1344387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7779" y="734787"/>
          <a:ext cx="134187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104775</xdr:colOff>
      <xdr:row>0</xdr:row>
      <xdr:rowOff>1007166</xdr:rowOff>
    </xdr:from>
    <xdr:to>
      <xdr:col>2</xdr:col>
      <xdr:colOff>275665</xdr:colOff>
      <xdr:row>0</xdr:row>
      <xdr:rowOff>1432989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495300" y="1007166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</xdr:row>
      <xdr:rowOff>841167</xdr:rowOff>
    </xdr:from>
    <xdr:to>
      <xdr:col>7</xdr:col>
      <xdr:colOff>242888</xdr:colOff>
      <xdr:row>12</xdr:row>
      <xdr:rowOff>163513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2308017"/>
          <a:ext cx="2928938" cy="2056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13</xdr:row>
      <xdr:rowOff>100013</xdr:rowOff>
    </xdr:from>
    <xdr:to>
      <xdr:col>7</xdr:col>
      <xdr:colOff>242888</xdr:colOff>
      <xdr:row>23</xdr:row>
      <xdr:rowOff>187325</xdr:rowOff>
    </xdr:to>
    <xdr:pic>
      <xdr:nvPicPr>
        <xdr:cNvPr id="3" name="图片 2" descr="IMG_019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4510088"/>
          <a:ext cx="2922588" cy="2182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885825</xdr:colOff>
      <xdr:row>38</xdr:row>
      <xdr:rowOff>19050</xdr:rowOff>
    </xdr:from>
    <xdr:to>
      <xdr:col>2</xdr:col>
      <xdr:colOff>1908175</xdr:colOff>
      <xdr:row>43</xdr:row>
      <xdr:rowOff>184150</xdr:rowOff>
    </xdr:to>
    <xdr:pic>
      <xdr:nvPicPr>
        <xdr:cNvPr id="4" name="Picture 37" descr="ISO27001_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667875"/>
          <a:ext cx="1022350" cy="121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367650</xdr:colOff>
      <xdr:row>17</xdr:row>
      <xdr:rowOff>121445</xdr:rowOff>
    </xdr:from>
    <xdr:to>
      <xdr:col>9</xdr:col>
      <xdr:colOff>615290</xdr:colOff>
      <xdr:row>23</xdr:row>
      <xdr:rowOff>188120</xdr:rowOff>
    </xdr:to>
    <xdr:pic>
      <xdr:nvPicPr>
        <xdr:cNvPr id="5" name="图片 4" descr="照片 040a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250" y="5369720"/>
          <a:ext cx="161924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360362</xdr:colOff>
      <xdr:row>9</xdr:row>
      <xdr:rowOff>206374</xdr:rowOff>
    </xdr:from>
    <xdr:to>
      <xdr:col>9</xdr:col>
      <xdr:colOff>627221</xdr:colOff>
      <xdr:row>16</xdr:row>
      <xdr:rowOff>76199</xdr:rowOff>
    </xdr:to>
    <xdr:pic>
      <xdr:nvPicPr>
        <xdr:cNvPr id="6" name="图片 5" descr="照片 092a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2" y="3778249"/>
          <a:ext cx="1638459" cy="133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352426</xdr:colOff>
      <xdr:row>2</xdr:row>
      <xdr:rowOff>841168</xdr:rowOff>
    </xdr:from>
    <xdr:to>
      <xdr:col>9</xdr:col>
      <xdr:colOff>625545</xdr:colOff>
      <xdr:row>8</xdr:row>
      <xdr:rowOff>152400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6" y="2308018"/>
          <a:ext cx="1644719" cy="12067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1190</xdr:colOff>
      <xdr:row>0</xdr:row>
      <xdr:rowOff>227410</xdr:rowOff>
    </xdr:from>
    <xdr:to>
      <xdr:col>10</xdr:col>
      <xdr:colOff>1190</xdr:colOff>
      <xdr:row>0</xdr:row>
      <xdr:rowOff>1091880</xdr:rowOff>
    </xdr:to>
    <xdr:sp macro="" textlink="">
      <xdr:nvSpPr>
        <xdr:cNvPr id="8" name="同侧圆角矩形 7"/>
        <xdr:cNvSpPr/>
      </xdr:nvSpPr>
      <xdr:spPr>
        <a:xfrm>
          <a:off x="334565" y="227410"/>
          <a:ext cx="9953625" cy="864470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7</xdr:col>
      <xdr:colOff>561975</xdr:colOff>
      <xdr:row>0</xdr:row>
      <xdr:rowOff>352425</xdr:rowOff>
    </xdr:from>
    <xdr:to>
      <xdr:col>9</xdr:col>
      <xdr:colOff>532245</xdr:colOff>
      <xdr:row>0</xdr:row>
      <xdr:rowOff>962025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352425"/>
          <a:ext cx="134187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96440</xdr:colOff>
      <xdr:row>0</xdr:row>
      <xdr:rowOff>617935</xdr:rowOff>
    </xdr:from>
    <xdr:to>
      <xdr:col>1</xdr:col>
      <xdr:colOff>1553205</xdr:colOff>
      <xdr:row>0</xdr:row>
      <xdr:rowOff>1043758</xdr:rowOff>
    </xdr:to>
    <xdr:sp macro="" textlink="">
      <xdr:nvSpPr>
        <xdr:cNvPr id="10" name="文本框 9">
          <a:hlinkClick xmlns:r="http://schemas.openxmlformats.org/officeDocument/2006/relationships" r:id="rId8"/>
        </xdr:cNvPr>
        <xdr:cNvSpPr txBox="1"/>
      </xdr:nvSpPr>
      <xdr:spPr>
        <a:xfrm>
          <a:off x="429815" y="617935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2197</xdr:colOff>
      <xdr:row>0</xdr:row>
      <xdr:rowOff>419100</xdr:rowOff>
    </xdr:from>
    <xdr:to>
      <xdr:col>8</xdr:col>
      <xdr:colOff>0</xdr:colOff>
      <xdr:row>1</xdr:row>
      <xdr:rowOff>3218</xdr:rowOff>
    </xdr:to>
    <xdr:sp macro="" textlink="">
      <xdr:nvSpPr>
        <xdr:cNvPr id="2" name="同侧圆角矩形 1"/>
        <xdr:cNvSpPr/>
      </xdr:nvSpPr>
      <xdr:spPr>
        <a:xfrm>
          <a:off x="164122" y="419100"/>
          <a:ext cx="10256228" cy="869993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6</xdr:col>
      <xdr:colOff>571501</xdr:colOff>
      <xdr:row>0</xdr:row>
      <xdr:rowOff>549089</xdr:rowOff>
    </xdr:from>
    <xdr:to>
      <xdr:col>7</xdr:col>
      <xdr:colOff>872379</xdr:colOff>
      <xdr:row>0</xdr:row>
      <xdr:rowOff>1158689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1" y="549089"/>
          <a:ext cx="1339103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134471</xdr:colOff>
      <xdr:row>0</xdr:row>
      <xdr:rowOff>851647</xdr:rowOff>
    </xdr:from>
    <xdr:to>
      <xdr:col>2</xdr:col>
      <xdr:colOff>549089</xdr:colOff>
      <xdr:row>0</xdr:row>
      <xdr:rowOff>1277470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291353" y="851647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249114</xdr:colOff>
      <xdr:row>0</xdr:row>
      <xdr:rowOff>275346</xdr:rowOff>
    </xdr:from>
    <xdr:to>
      <xdr:col>9</xdr:col>
      <xdr:colOff>1560633</xdr:colOff>
      <xdr:row>0</xdr:row>
      <xdr:rowOff>1158946</xdr:rowOff>
    </xdr:to>
    <xdr:sp macro="" textlink="">
      <xdr:nvSpPr>
        <xdr:cNvPr id="2" name="同侧圆角矩形 1"/>
        <xdr:cNvSpPr/>
      </xdr:nvSpPr>
      <xdr:spPr>
        <a:xfrm>
          <a:off x="249114" y="275346"/>
          <a:ext cx="12665319" cy="883600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9</xdr:col>
      <xdr:colOff>81643</xdr:colOff>
      <xdr:row>0</xdr:row>
      <xdr:rowOff>421822</xdr:rowOff>
    </xdr:from>
    <xdr:to>
      <xdr:col>9</xdr:col>
      <xdr:colOff>1418870</xdr:colOff>
      <xdr:row>0</xdr:row>
      <xdr:rowOff>1031422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5443" y="421822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114644</xdr:colOff>
      <xdr:row>0</xdr:row>
      <xdr:rowOff>667552</xdr:rowOff>
    </xdr:from>
    <xdr:to>
      <xdr:col>1</xdr:col>
      <xdr:colOff>1571409</xdr:colOff>
      <xdr:row>0</xdr:row>
      <xdr:rowOff>1093375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361173" y="667552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</xdr:colOff>
      <xdr:row>1</xdr:row>
      <xdr:rowOff>95250</xdr:rowOff>
    </xdr:from>
    <xdr:to>
      <xdr:col>2</xdr:col>
      <xdr:colOff>3207752</xdr:colOff>
      <xdr:row>2</xdr:row>
      <xdr:rowOff>793793</xdr:rowOff>
    </xdr:to>
    <xdr:sp macro="" textlink="">
      <xdr:nvSpPr>
        <xdr:cNvPr id="4" name="同侧圆角矩形 3"/>
        <xdr:cNvSpPr/>
      </xdr:nvSpPr>
      <xdr:spPr>
        <a:xfrm>
          <a:off x="289890" y="266043"/>
          <a:ext cx="7884000" cy="869336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2</xdr:col>
      <xdr:colOff>1685925</xdr:colOff>
      <xdr:row>2</xdr:row>
      <xdr:rowOff>66675</xdr:rowOff>
    </xdr:from>
    <xdr:to>
      <xdr:col>2</xdr:col>
      <xdr:colOff>3023152</xdr:colOff>
      <xdr:row>2</xdr:row>
      <xdr:rowOff>676275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409575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2</xdr:row>
      <xdr:rowOff>333375</xdr:rowOff>
    </xdr:from>
    <xdr:to>
      <xdr:col>1</xdr:col>
      <xdr:colOff>1513915</xdr:colOff>
      <xdr:row>2</xdr:row>
      <xdr:rowOff>759198</xdr:rowOff>
    </xdr:to>
    <xdr:sp macro="" textlink="">
      <xdr:nvSpPr>
        <xdr:cNvPr id="6" name="文本框 5">
          <a:hlinkClick xmlns:r="http://schemas.openxmlformats.org/officeDocument/2006/relationships" r:id="rId2"/>
        </xdr:cNvPr>
        <xdr:cNvSpPr txBox="1"/>
      </xdr:nvSpPr>
      <xdr:spPr>
        <a:xfrm>
          <a:off x="247650" y="676275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114300</xdr:rowOff>
    </xdr:from>
    <xdr:to>
      <xdr:col>11</xdr:col>
      <xdr:colOff>1</xdr:colOff>
      <xdr:row>0</xdr:row>
      <xdr:rowOff>984293</xdr:rowOff>
    </xdr:to>
    <xdr:sp macro="" textlink="">
      <xdr:nvSpPr>
        <xdr:cNvPr id="4" name="同侧圆角矩形 3"/>
        <xdr:cNvSpPr/>
      </xdr:nvSpPr>
      <xdr:spPr>
        <a:xfrm>
          <a:off x="200026" y="114300"/>
          <a:ext cx="7886700" cy="869993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8</xdr:col>
      <xdr:colOff>647701</xdr:colOff>
      <xdr:row>0</xdr:row>
      <xdr:rowOff>238125</xdr:rowOff>
    </xdr:from>
    <xdr:to>
      <xdr:col>10</xdr:col>
      <xdr:colOff>613328</xdr:colOff>
      <xdr:row>0</xdr:row>
      <xdr:rowOff>847725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6" y="238125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0</xdr:row>
      <xdr:rowOff>533400</xdr:rowOff>
    </xdr:from>
    <xdr:to>
      <xdr:col>2</xdr:col>
      <xdr:colOff>856690</xdr:colOff>
      <xdr:row>0</xdr:row>
      <xdr:rowOff>959223</xdr:rowOff>
    </xdr:to>
    <xdr:sp macro="" textlink="">
      <xdr:nvSpPr>
        <xdr:cNvPr id="6" name="文本框 5">
          <a:hlinkClick xmlns:r="http://schemas.openxmlformats.org/officeDocument/2006/relationships" r:id="rId2"/>
        </xdr:cNvPr>
        <xdr:cNvSpPr txBox="1"/>
      </xdr:nvSpPr>
      <xdr:spPr>
        <a:xfrm>
          <a:off x="285750" y="533400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190500</xdr:rowOff>
    </xdr:from>
    <xdr:to>
      <xdr:col>8</xdr:col>
      <xdr:colOff>681404</xdr:colOff>
      <xdr:row>0</xdr:row>
      <xdr:rowOff>1060493</xdr:rowOff>
    </xdr:to>
    <xdr:sp macro="" textlink="">
      <xdr:nvSpPr>
        <xdr:cNvPr id="3" name="同侧圆角矩形 2"/>
        <xdr:cNvSpPr/>
      </xdr:nvSpPr>
      <xdr:spPr>
        <a:xfrm>
          <a:off x="359019" y="190500"/>
          <a:ext cx="7707923" cy="869993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6</xdr:col>
      <xdr:colOff>549088</xdr:colOff>
      <xdr:row>0</xdr:row>
      <xdr:rowOff>313765</xdr:rowOff>
    </xdr:from>
    <xdr:to>
      <xdr:col>8</xdr:col>
      <xdr:colOff>171815</xdr:colOff>
      <xdr:row>0</xdr:row>
      <xdr:rowOff>923365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3029" y="313765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89648</xdr:colOff>
      <xdr:row>0</xdr:row>
      <xdr:rowOff>627529</xdr:rowOff>
    </xdr:from>
    <xdr:to>
      <xdr:col>1</xdr:col>
      <xdr:colOff>1546413</xdr:colOff>
      <xdr:row>0</xdr:row>
      <xdr:rowOff>1053352</xdr:rowOff>
    </xdr:to>
    <xdr:sp macro="" textlink="">
      <xdr:nvSpPr>
        <xdr:cNvPr id="5" name="文本框 4">
          <a:hlinkClick xmlns:r="http://schemas.openxmlformats.org/officeDocument/2006/relationships" r:id="rId2"/>
        </xdr:cNvPr>
        <xdr:cNvSpPr txBox="1"/>
      </xdr:nvSpPr>
      <xdr:spPr>
        <a:xfrm>
          <a:off x="448236" y="627529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371475</xdr:rowOff>
    </xdr:from>
    <xdr:to>
      <xdr:col>7</xdr:col>
      <xdr:colOff>0</xdr:colOff>
      <xdr:row>0</xdr:row>
      <xdr:rowOff>1241468</xdr:rowOff>
    </xdr:to>
    <xdr:sp macro="" textlink="">
      <xdr:nvSpPr>
        <xdr:cNvPr id="3" name="同侧圆角矩形 2"/>
        <xdr:cNvSpPr/>
      </xdr:nvSpPr>
      <xdr:spPr>
        <a:xfrm>
          <a:off x="361950" y="371475"/>
          <a:ext cx="7172325" cy="869993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4</xdr:col>
      <xdr:colOff>733425</xdr:colOff>
      <xdr:row>0</xdr:row>
      <xdr:rowOff>504825</xdr:rowOff>
    </xdr:from>
    <xdr:to>
      <xdr:col>6</xdr:col>
      <xdr:colOff>565702</xdr:colOff>
      <xdr:row>0</xdr:row>
      <xdr:rowOff>1114425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504825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0</xdr:row>
      <xdr:rowOff>771525</xdr:rowOff>
    </xdr:from>
    <xdr:to>
      <xdr:col>2</xdr:col>
      <xdr:colOff>818590</xdr:colOff>
      <xdr:row>0</xdr:row>
      <xdr:rowOff>1197348</xdr:rowOff>
    </xdr:to>
    <xdr:sp macro="" textlink="">
      <xdr:nvSpPr>
        <xdr:cNvPr id="5" name="文本框 4">
          <a:hlinkClick xmlns:r="http://schemas.openxmlformats.org/officeDocument/2006/relationships" r:id="rId2"/>
        </xdr:cNvPr>
        <xdr:cNvSpPr txBox="1"/>
      </xdr:nvSpPr>
      <xdr:spPr>
        <a:xfrm>
          <a:off x="409575" y="771525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</xdr:colOff>
      <xdr:row>1</xdr:row>
      <xdr:rowOff>95250</xdr:rowOff>
    </xdr:from>
    <xdr:to>
      <xdr:col>2</xdr:col>
      <xdr:colOff>3207752</xdr:colOff>
      <xdr:row>2</xdr:row>
      <xdr:rowOff>793793</xdr:rowOff>
    </xdr:to>
    <xdr:sp macro="" textlink="">
      <xdr:nvSpPr>
        <xdr:cNvPr id="2" name="同侧圆角矩形 1"/>
        <xdr:cNvSpPr/>
      </xdr:nvSpPr>
      <xdr:spPr>
        <a:xfrm>
          <a:off x="191356" y="266700"/>
          <a:ext cx="7883671" cy="869993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2</xdr:col>
      <xdr:colOff>1685925</xdr:colOff>
      <xdr:row>2</xdr:row>
      <xdr:rowOff>66675</xdr:rowOff>
    </xdr:from>
    <xdr:to>
      <xdr:col>2</xdr:col>
      <xdr:colOff>3023152</xdr:colOff>
      <xdr:row>2</xdr:row>
      <xdr:rowOff>676275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409575"/>
          <a:ext cx="1337227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</xdr:row>
      <xdr:rowOff>323850</xdr:rowOff>
    </xdr:from>
    <xdr:to>
      <xdr:col>1</xdr:col>
      <xdr:colOff>1494865</xdr:colOff>
      <xdr:row>2</xdr:row>
      <xdr:rowOff>749673</xdr:rowOff>
    </xdr:to>
    <xdr:sp macro="" textlink="">
      <xdr:nvSpPr>
        <xdr:cNvPr id="4" name="文本框 3">
          <a:hlinkClick xmlns:r="http://schemas.openxmlformats.org/officeDocument/2006/relationships" r:id="rId2"/>
        </xdr:cNvPr>
        <xdr:cNvSpPr txBox="1"/>
      </xdr:nvSpPr>
      <xdr:spPr>
        <a:xfrm>
          <a:off x="228600" y="666750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98961</xdr:rowOff>
    </xdr:from>
    <xdr:to>
      <xdr:col>8</xdr:col>
      <xdr:colOff>0</xdr:colOff>
      <xdr:row>6</xdr:row>
      <xdr:rowOff>4084</xdr:rowOff>
    </xdr:to>
    <xdr:sp macro="" textlink="">
      <xdr:nvSpPr>
        <xdr:cNvPr id="2" name="同侧圆角矩形 1"/>
        <xdr:cNvSpPr/>
      </xdr:nvSpPr>
      <xdr:spPr>
        <a:xfrm>
          <a:off x="285750" y="470436"/>
          <a:ext cx="13134975" cy="867148"/>
        </a:xfrm>
        <a:prstGeom prst="round2SameRect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7</xdr:col>
      <xdr:colOff>358734</xdr:colOff>
      <xdr:row>4</xdr:row>
      <xdr:rowOff>86591</xdr:rowOff>
    </xdr:from>
    <xdr:to>
      <xdr:col>7</xdr:col>
      <xdr:colOff>1695961</xdr:colOff>
      <xdr:row>5</xdr:row>
      <xdr:rowOff>535380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1134" y="619991"/>
          <a:ext cx="1337227" cy="610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174419</xdr:colOff>
      <xdr:row>5</xdr:row>
      <xdr:rowOff>173554</xdr:rowOff>
    </xdr:from>
    <xdr:to>
      <xdr:col>2</xdr:col>
      <xdr:colOff>1346671</xdr:colOff>
      <xdr:row>5</xdr:row>
      <xdr:rowOff>599377</xdr:rowOff>
    </xdr:to>
    <xdr:sp macro="" textlink="">
      <xdr:nvSpPr>
        <xdr:cNvPr id="5" name="文本框 4">
          <a:hlinkClick xmlns:r="http://schemas.openxmlformats.org/officeDocument/2006/relationships" r:id="rId2"/>
        </xdr:cNvPr>
        <xdr:cNvSpPr txBox="1"/>
      </xdr:nvSpPr>
      <xdr:spPr>
        <a:xfrm>
          <a:off x="458932" y="866281"/>
          <a:ext cx="1456765" cy="4258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u="sng"/>
            <a:t>return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ira's%20work\&#25253;&#20215;\Lilei_MA%20Supporting%20Services%20&#25253;&#20215;&#27169;&#26495;_V1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 Supporting Services Summary"/>
      <sheetName val="MA Supporting Service"/>
    </sheetNames>
    <sheetDataSet>
      <sheetData sheetId="0" refreshError="1"/>
      <sheetData sheetId="1">
        <row r="9">
          <cell r="H9">
            <v>0</v>
          </cell>
        </row>
        <row r="12">
          <cell r="H12">
            <v>0</v>
          </cell>
        </row>
        <row r="15">
          <cell r="H15">
            <v>0</v>
          </cell>
        </row>
        <row r="29">
          <cell r="H29">
            <v>0</v>
          </cell>
        </row>
        <row r="50">
          <cell r="H50">
            <v>0</v>
          </cell>
        </row>
        <row r="69">
          <cell r="H69" t="str">
            <v xml:space="preserve"> </v>
          </cell>
        </row>
        <row r="80">
          <cell r="H8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rvato-systems.com.cn/" TargetMode="External"/><Relationship Id="rId1" Type="http://schemas.openxmlformats.org/officeDocument/2006/relationships/hyperlink" Target="http://www.arvato-systems.com.cn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5"/>
  <sheetViews>
    <sheetView showGridLines="0" tabSelected="1" zoomScaleNormal="100" workbookViewId="0">
      <selection activeCell="P7" sqref="P7"/>
    </sheetView>
  </sheetViews>
  <sheetFormatPr defaultRowHeight="13.5" x14ac:dyDescent="0.15"/>
  <cols>
    <col min="1" max="1" width="3.875" customWidth="1"/>
    <col min="2" max="13" width="8.625" customWidth="1"/>
  </cols>
  <sheetData>
    <row r="1" spans="1:16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68.25" customHeight="1" thickBot="1" x14ac:dyDescent="0.2"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</row>
    <row r="3" spans="1:16" ht="6" customHeight="1" thickBot="1" x14ac:dyDescent="0.2">
      <c r="B3" s="534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6"/>
    </row>
    <row r="4" spans="1:16" ht="93.75" customHeight="1" thickBot="1" x14ac:dyDescent="0.2">
      <c r="B4" s="537" t="s">
        <v>104</v>
      </c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9"/>
      <c r="O4" s="2"/>
      <c r="P4" s="3"/>
    </row>
    <row r="5" spans="1:16" ht="19.5" customHeight="1" x14ac:dyDescent="0.15">
      <c r="B5" s="540" t="s">
        <v>2</v>
      </c>
      <c r="C5" s="541"/>
      <c r="D5" s="541"/>
      <c r="E5" s="541" t="s">
        <v>3</v>
      </c>
      <c r="F5" s="541"/>
      <c r="G5" s="541"/>
      <c r="H5" s="541" t="s">
        <v>4</v>
      </c>
      <c r="I5" s="541"/>
      <c r="J5" s="541"/>
      <c r="K5" s="541" t="s">
        <v>5</v>
      </c>
      <c r="L5" s="541"/>
      <c r="M5" s="542"/>
    </row>
    <row r="6" spans="1:16" ht="19.5" customHeight="1" x14ac:dyDescent="0.15">
      <c r="B6" s="543" t="s">
        <v>1</v>
      </c>
      <c r="C6" s="544"/>
      <c r="D6" s="544"/>
      <c r="E6" s="544" t="s">
        <v>101</v>
      </c>
      <c r="F6" s="544"/>
      <c r="G6" s="544"/>
      <c r="H6" s="544" t="s">
        <v>296</v>
      </c>
      <c r="I6" s="544"/>
      <c r="J6" s="544"/>
      <c r="K6" s="544" t="s">
        <v>743</v>
      </c>
      <c r="L6" s="544"/>
      <c r="M6" s="545"/>
    </row>
    <row r="7" spans="1:16" ht="19.5" customHeight="1" x14ac:dyDescent="0.15">
      <c r="B7" s="543" t="s">
        <v>750</v>
      </c>
      <c r="C7" s="544"/>
      <c r="D7" s="544"/>
      <c r="E7" s="544" t="s">
        <v>102</v>
      </c>
      <c r="F7" s="544"/>
      <c r="G7" s="544"/>
      <c r="H7" s="544" t="s">
        <v>6</v>
      </c>
      <c r="I7" s="544"/>
      <c r="J7" s="544"/>
      <c r="K7" s="544" t="s">
        <v>744</v>
      </c>
      <c r="L7" s="544"/>
      <c r="M7" s="545"/>
    </row>
    <row r="8" spans="1:16" ht="19.5" customHeight="1" x14ac:dyDescent="0.15">
      <c r="A8" s="1"/>
      <c r="B8" s="546"/>
      <c r="C8" s="547"/>
      <c r="D8" s="547"/>
      <c r="E8" s="544" t="s">
        <v>103</v>
      </c>
      <c r="F8" s="544"/>
      <c r="G8" s="544"/>
      <c r="H8" s="547"/>
      <c r="I8" s="547"/>
      <c r="J8" s="547"/>
      <c r="K8" s="544" t="s">
        <v>745</v>
      </c>
      <c r="L8" s="544"/>
      <c r="M8" s="545"/>
    </row>
    <row r="9" spans="1:16" ht="19.5" customHeight="1" x14ac:dyDescent="0.15">
      <c r="B9" s="546"/>
      <c r="C9" s="547"/>
      <c r="D9" s="547"/>
      <c r="E9" s="544" t="s">
        <v>100</v>
      </c>
      <c r="F9" s="544"/>
      <c r="G9" s="544"/>
      <c r="H9" s="547"/>
      <c r="I9" s="547"/>
      <c r="J9" s="547"/>
      <c r="K9" s="544" t="s">
        <v>746</v>
      </c>
      <c r="L9" s="544"/>
      <c r="M9" s="545"/>
    </row>
    <row r="10" spans="1:16" ht="19.5" customHeight="1" x14ac:dyDescent="0.15">
      <c r="B10" s="546"/>
      <c r="C10" s="547"/>
      <c r="D10" s="547"/>
      <c r="E10" s="547"/>
      <c r="F10" s="547"/>
      <c r="G10" s="547"/>
      <c r="H10" s="547"/>
      <c r="I10" s="547"/>
      <c r="J10" s="547"/>
      <c r="K10" s="544" t="s">
        <v>747</v>
      </c>
      <c r="L10" s="544"/>
      <c r="M10" s="545"/>
    </row>
    <row r="11" spans="1:16" ht="19.5" customHeight="1" x14ac:dyDescent="0.15">
      <c r="B11" s="546"/>
      <c r="C11" s="547"/>
      <c r="D11" s="547"/>
      <c r="E11" s="547"/>
      <c r="F11" s="547"/>
      <c r="G11" s="547"/>
      <c r="H11" s="547"/>
      <c r="I11" s="547"/>
      <c r="J11" s="547"/>
      <c r="K11" s="544" t="s">
        <v>748</v>
      </c>
      <c r="L11" s="544"/>
      <c r="M11" s="545"/>
    </row>
    <row r="12" spans="1:16" ht="21" customHeight="1" thickBot="1" x14ac:dyDescent="0.2">
      <c r="B12" s="557"/>
      <c r="C12" s="558"/>
      <c r="D12" s="558"/>
      <c r="E12" s="558"/>
      <c r="F12" s="558"/>
      <c r="G12" s="558"/>
      <c r="H12" s="558"/>
      <c r="I12" s="558"/>
      <c r="J12" s="558"/>
      <c r="K12" s="559" t="s">
        <v>749</v>
      </c>
      <c r="L12" s="559"/>
      <c r="M12" s="560"/>
    </row>
    <row r="13" spans="1:16" ht="6" customHeight="1" x14ac:dyDescent="0.15">
      <c r="B13" s="548"/>
      <c r="C13" s="549"/>
      <c r="D13" s="549"/>
      <c r="E13" s="549"/>
      <c r="F13" s="549"/>
      <c r="G13" s="549"/>
      <c r="H13" s="549"/>
      <c r="I13" s="549"/>
      <c r="J13" s="549"/>
      <c r="K13" s="549"/>
      <c r="L13" s="549"/>
      <c r="M13" s="550"/>
    </row>
    <row r="14" spans="1:16" ht="33" customHeight="1" x14ac:dyDescent="0.15">
      <c r="B14" s="551"/>
      <c r="C14" s="552"/>
      <c r="D14" s="552"/>
      <c r="E14" s="552"/>
      <c r="F14" s="552"/>
      <c r="G14" s="552"/>
      <c r="H14" s="552"/>
      <c r="I14" s="552"/>
      <c r="J14" s="552"/>
      <c r="K14" s="552"/>
      <c r="L14" s="552"/>
      <c r="M14" s="553"/>
    </row>
    <row r="15" spans="1:16" ht="18.75" customHeight="1" thickBot="1" x14ac:dyDescent="0.2">
      <c r="B15" s="554" t="s">
        <v>0</v>
      </c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6"/>
    </row>
  </sheetData>
  <mergeCells count="38">
    <mergeCell ref="B13:M13"/>
    <mergeCell ref="B14:M14"/>
    <mergeCell ref="B15:M15"/>
    <mergeCell ref="B10:D10"/>
    <mergeCell ref="E10:G10"/>
    <mergeCell ref="H10:J10"/>
    <mergeCell ref="K10:M10"/>
    <mergeCell ref="B12:D12"/>
    <mergeCell ref="E12:G12"/>
    <mergeCell ref="H12:J12"/>
    <mergeCell ref="K12:M12"/>
    <mergeCell ref="B11:D11"/>
    <mergeCell ref="E11:G11"/>
    <mergeCell ref="H11:J11"/>
    <mergeCell ref="K11:M11"/>
    <mergeCell ref="B8:D8"/>
    <mergeCell ref="E8:G8"/>
    <mergeCell ref="H8:J8"/>
    <mergeCell ref="K8:M8"/>
    <mergeCell ref="B9:D9"/>
    <mergeCell ref="E9:G9"/>
    <mergeCell ref="H9:J9"/>
    <mergeCell ref="K9:M9"/>
    <mergeCell ref="B6:D6"/>
    <mergeCell ref="E6:G6"/>
    <mergeCell ref="H6:J6"/>
    <mergeCell ref="K6:M6"/>
    <mergeCell ref="B7:D7"/>
    <mergeCell ref="E7:G7"/>
    <mergeCell ref="H7:J7"/>
    <mergeCell ref="K7:M7"/>
    <mergeCell ref="B2:M2"/>
    <mergeCell ref="B3:M3"/>
    <mergeCell ref="B4:M4"/>
    <mergeCell ref="B5:D5"/>
    <mergeCell ref="E5:G5"/>
    <mergeCell ref="H5:J5"/>
    <mergeCell ref="K5:M5"/>
  </mergeCells>
  <phoneticPr fontId="6" type="noConversion"/>
  <hyperlinks>
    <hyperlink ref="B15" r:id="rId1"/>
    <hyperlink ref="B15:M15" r:id="rId2" display="http://www.arvato-systems.com.cn/"/>
    <hyperlink ref="B6:D6" location="'arvato Azure Service Quotat '!A1" display="arvato Azure Service Quotation"/>
    <hyperlink ref="B7:D7" location="'Setup Manday'!A1" display="Setup Manday"/>
    <hyperlink ref="H6:J6" location="'MA Supporting Services Summary'!A1" display="Summary"/>
    <hyperlink ref="H7:J7" location="'MA Supporting Service'!A1" display="MA Supporting Service"/>
    <hyperlink ref="E6:G6" location="'Private Cloud Solution Summary'!A1" display="Private Cloud Solution Summary"/>
    <hyperlink ref="E7:G7" location="'Setup&amp;Migration'!A1" display="Setup&amp;Migration"/>
    <hyperlink ref="E8:G8" location="'Resource Rental Service'!A1" display="Resource Rental Service"/>
    <hyperlink ref="E9:G9" location="'Ongoing Service'!A1" display="Ongoing Service"/>
    <hyperlink ref="K6:M6" location="'aCloud air Quotation'!A1" display="aCloud air Quotation"/>
    <hyperlink ref="K7:M7" location="'Azure Resource Quotation'!A1" display="Azure Resource Quotation"/>
    <hyperlink ref="K8:M8" location="'Ucloud Resource Quotation'!A1" display="Ucloud Resource Quotation"/>
    <hyperlink ref="K9:M9" location="DC线路报价!A1" display="DC线路报价"/>
    <hyperlink ref="K10:M10" location="上海本地专线报价!A1" display="上海本地专线报价"/>
    <hyperlink ref="K11:M11" location="上海本地专线报价!A1" display="机柜报价"/>
    <hyperlink ref="K12:M12" location="'DataCenter Intro1.'!A1" display="DataCenter Intro1.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topLeftCell="A31" workbookViewId="0"/>
  </sheetViews>
  <sheetFormatPr defaultRowHeight="13.5" x14ac:dyDescent="0.15"/>
  <cols>
    <col min="1" max="1" width="3.75" style="297" customWidth="1"/>
    <col min="2" max="2" width="25.5" style="297" customWidth="1"/>
    <col min="3" max="3" width="29.5" style="297" customWidth="1"/>
    <col min="4" max="4" width="11" style="297" bestFit="1" customWidth="1"/>
    <col min="5" max="5" width="12.5" style="297" bestFit="1" customWidth="1"/>
    <col min="6" max="6" width="7.625" style="297" bestFit="1" customWidth="1"/>
    <col min="7" max="7" width="7.25" style="297" bestFit="1" customWidth="1"/>
    <col min="8" max="8" width="9.25" style="297" bestFit="1" customWidth="1"/>
    <col min="9" max="9" width="9" style="297"/>
    <col min="10" max="10" width="76.5" style="297" customWidth="1"/>
    <col min="11" max="16384" width="9" style="297"/>
  </cols>
  <sheetData>
    <row r="1" spans="2:10" ht="78" customHeight="1" thickBot="1" x14ac:dyDescent="0.2"/>
    <row r="2" spans="2:10" ht="18.75" customHeight="1" thickBot="1" x14ac:dyDescent="0.2">
      <c r="B2" s="298" t="s">
        <v>47</v>
      </c>
      <c r="C2" s="299" t="s">
        <v>297</v>
      </c>
      <c r="D2" s="299" t="s">
        <v>69</v>
      </c>
      <c r="E2" s="299" t="s">
        <v>298</v>
      </c>
      <c r="F2" s="299" t="s">
        <v>53</v>
      </c>
      <c r="G2" s="300" t="s">
        <v>299</v>
      </c>
    </row>
    <row r="3" spans="2:10" ht="24.75" x14ac:dyDescent="0.15">
      <c r="B3" s="702" t="s">
        <v>300</v>
      </c>
      <c r="C3" s="301" t="s">
        <v>301</v>
      </c>
      <c r="D3" s="302" t="s">
        <v>72</v>
      </c>
      <c r="E3" s="303">
        <v>1700</v>
      </c>
      <c r="F3" s="304">
        <v>0</v>
      </c>
      <c r="G3" s="305">
        <f>E3*F3</f>
        <v>0</v>
      </c>
    </row>
    <row r="4" spans="2:10" ht="25.5" x14ac:dyDescent="0.15">
      <c r="B4" s="703"/>
      <c r="C4" s="306" t="s">
        <v>302</v>
      </c>
      <c r="D4" s="307" t="s">
        <v>72</v>
      </c>
      <c r="E4" s="308">
        <v>200</v>
      </c>
      <c r="F4" s="309">
        <v>0</v>
      </c>
      <c r="G4" s="310">
        <f t="shared" ref="G4:G41" si="0">E4*F4</f>
        <v>0</v>
      </c>
    </row>
    <row r="5" spans="2:10" ht="25.5" x14ac:dyDescent="0.15">
      <c r="B5" s="703"/>
      <c r="C5" s="306" t="s">
        <v>303</v>
      </c>
      <c r="D5" s="307" t="s">
        <v>304</v>
      </c>
      <c r="E5" s="308">
        <v>3000</v>
      </c>
      <c r="F5" s="309">
        <v>0</v>
      </c>
      <c r="G5" s="310">
        <f t="shared" si="0"/>
        <v>0</v>
      </c>
    </row>
    <row r="6" spans="2:10" ht="25.5" x14ac:dyDescent="0.15">
      <c r="B6" s="704"/>
      <c r="C6" s="311" t="s">
        <v>305</v>
      </c>
      <c r="D6" s="312" t="s">
        <v>306</v>
      </c>
      <c r="E6" s="312">
        <v>300</v>
      </c>
      <c r="F6" s="313">
        <v>0</v>
      </c>
      <c r="G6" s="314">
        <f t="shared" si="0"/>
        <v>0</v>
      </c>
      <c r="J6" s="315"/>
    </row>
    <row r="7" spans="2:10" ht="25.5" x14ac:dyDescent="0.15">
      <c r="B7" s="705" t="s">
        <v>307</v>
      </c>
      <c r="C7" s="316" t="s">
        <v>308</v>
      </c>
      <c r="D7" s="317" t="s">
        <v>304</v>
      </c>
      <c r="E7" s="318">
        <v>350</v>
      </c>
      <c r="F7" s="319">
        <v>0</v>
      </c>
      <c r="G7" s="320">
        <f t="shared" si="0"/>
        <v>0</v>
      </c>
      <c r="H7" s="321"/>
    </row>
    <row r="8" spans="2:10" ht="25.5" x14ac:dyDescent="0.15">
      <c r="B8" s="703"/>
      <c r="C8" s="306" t="s">
        <v>309</v>
      </c>
      <c r="D8" s="307" t="s">
        <v>310</v>
      </c>
      <c r="E8" s="308">
        <v>300</v>
      </c>
      <c r="F8" s="309">
        <v>0</v>
      </c>
      <c r="G8" s="310">
        <f t="shared" si="0"/>
        <v>0</v>
      </c>
      <c r="H8" s="321"/>
    </row>
    <row r="9" spans="2:10" ht="25.5" x14ac:dyDescent="0.15">
      <c r="B9" s="703"/>
      <c r="C9" s="306" t="s">
        <v>311</v>
      </c>
      <c r="D9" s="307" t="s">
        <v>304</v>
      </c>
      <c r="E9" s="308">
        <v>250</v>
      </c>
      <c r="F9" s="309">
        <v>0</v>
      </c>
      <c r="G9" s="310">
        <f t="shared" si="0"/>
        <v>0</v>
      </c>
    </row>
    <row r="10" spans="2:10" ht="25.5" x14ac:dyDescent="0.15">
      <c r="B10" s="703"/>
      <c r="C10" s="306" t="s">
        <v>312</v>
      </c>
      <c r="D10" s="307" t="s">
        <v>313</v>
      </c>
      <c r="E10" s="308">
        <v>200</v>
      </c>
      <c r="F10" s="309">
        <v>0</v>
      </c>
      <c r="G10" s="310">
        <f t="shared" si="0"/>
        <v>0</v>
      </c>
      <c r="H10" s="321"/>
    </row>
    <row r="11" spans="2:10" ht="25.5" x14ac:dyDescent="0.15">
      <c r="B11" s="703"/>
      <c r="C11" s="306" t="s">
        <v>314</v>
      </c>
      <c r="D11" s="307" t="s">
        <v>310</v>
      </c>
      <c r="E11" s="308">
        <v>500</v>
      </c>
      <c r="F11" s="309">
        <v>0</v>
      </c>
      <c r="G11" s="310">
        <f t="shared" si="0"/>
        <v>0</v>
      </c>
    </row>
    <row r="12" spans="2:10" ht="25.5" x14ac:dyDescent="0.15">
      <c r="B12" s="703"/>
      <c r="C12" s="306" t="s">
        <v>315</v>
      </c>
      <c r="D12" s="307" t="s">
        <v>316</v>
      </c>
      <c r="E12" s="308">
        <v>280</v>
      </c>
      <c r="F12" s="309">
        <v>0</v>
      </c>
      <c r="G12" s="310">
        <f t="shared" si="0"/>
        <v>0</v>
      </c>
      <c r="H12" s="321"/>
    </row>
    <row r="13" spans="2:10" ht="25.5" x14ac:dyDescent="0.15">
      <c r="B13" s="703"/>
      <c r="C13" s="306" t="s">
        <v>317</v>
      </c>
      <c r="D13" s="307" t="s">
        <v>318</v>
      </c>
      <c r="E13" s="308">
        <v>240</v>
      </c>
      <c r="F13" s="309">
        <v>0</v>
      </c>
      <c r="G13" s="310">
        <f t="shared" si="0"/>
        <v>0</v>
      </c>
      <c r="H13" s="321"/>
    </row>
    <row r="14" spans="2:10" ht="25.5" x14ac:dyDescent="0.15">
      <c r="B14" s="703"/>
      <c r="C14" s="306" t="s">
        <v>319</v>
      </c>
      <c r="D14" s="307" t="s">
        <v>72</v>
      </c>
      <c r="E14" s="308">
        <v>200</v>
      </c>
      <c r="F14" s="309">
        <v>0</v>
      </c>
      <c r="G14" s="310">
        <f t="shared" si="0"/>
        <v>0</v>
      </c>
    </row>
    <row r="15" spans="2:10" ht="25.5" x14ac:dyDescent="0.15">
      <c r="B15" s="703"/>
      <c r="C15" s="306" t="s">
        <v>320</v>
      </c>
      <c r="D15" s="307" t="s">
        <v>310</v>
      </c>
      <c r="E15" s="308">
        <v>160</v>
      </c>
      <c r="F15" s="309">
        <v>0</v>
      </c>
      <c r="G15" s="310">
        <f t="shared" si="0"/>
        <v>0</v>
      </c>
      <c r="H15" s="321"/>
    </row>
    <row r="16" spans="2:10" ht="25.5" x14ac:dyDescent="0.15">
      <c r="B16" s="703"/>
      <c r="C16" s="306" t="s">
        <v>321</v>
      </c>
      <c r="D16" s="307" t="s">
        <v>322</v>
      </c>
      <c r="E16" s="308">
        <v>1000</v>
      </c>
      <c r="F16" s="309">
        <v>0</v>
      </c>
      <c r="G16" s="310">
        <f t="shared" si="0"/>
        <v>0</v>
      </c>
    </row>
    <row r="17" spans="2:10" x14ac:dyDescent="0.15">
      <c r="B17" s="703"/>
      <c r="C17" s="306" t="s">
        <v>323</v>
      </c>
      <c r="D17" s="307" t="s">
        <v>304</v>
      </c>
      <c r="E17" s="308">
        <v>1500</v>
      </c>
      <c r="F17" s="309">
        <v>0</v>
      </c>
      <c r="G17" s="310">
        <f t="shared" si="0"/>
        <v>0</v>
      </c>
    </row>
    <row r="18" spans="2:10" x14ac:dyDescent="0.15">
      <c r="B18" s="703"/>
      <c r="C18" s="306" t="s">
        <v>324</v>
      </c>
      <c r="D18" s="308" t="s">
        <v>325</v>
      </c>
      <c r="E18" s="308">
        <v>500</v>
      </c>
      <c r="F18" s="309">
        <v>0</v>
      </c>
      <c r="G18" s="310">
        <f t="shared" si="0"/>
        <v>0</v>
      </c>
    </row>
    <row r="19" spans="2:10" ht="25.5" x14ac:dyDescent="0.15">
      <c r="B19" s="703"/>
      <c r="C19" s="306" t="s">
        <v>302</v>
      </c>
      <c r="D19" s="307" t="s">
        <v>310</v>
      </c>
      <c r="E19" s="308">
        <v>80</v>
      </c>
      <c r="F19" s="309">
        <v>0</v>
      </c>
      <c r="G19" s="310">
        <f t="shared" si="0"/>
        <v>0</v>
      </c>
    </row>
    <row r="20" spans="2:10" ht="25.5" x14ac:dyDescent="0.15">
      <c r="B20" s="703"/>
      <c r="C20" s="306" t="s">
        <v>326</v>
      </c>
      <c r="D20" s="307" t="s">
        <v>304</v>
      </c>
      <c r="E20" s="308">
        <v>100</v>
      </c>
      <c r="F20" s="309">
        <v>0</v>
      </c>
      <c r="G20" s="310">
        <f t="shared" si="0"/>
        <v>0</v>
      </c>
    </row>
    <row r="21" spans="2:10" ht="25.5" x14ac:dyDescent="0.15">
      <c r="B21" s="704"/>
      <c r="C21" s="311" t="s">
        <v>327</v>
      </c>
      <c r="D21" s="312" t="s">
        <v>328</v>
      </c>
      <c r="E21" s="312">
        <v>150</v>
      </c>
      <c r="F21" s="313">
        <v>0</v>
      </c>
      <c r="G21" s="314">
        <f t="shared" si="0"/>
        <v>0</v>
      </c>
      <c r="J21" s="315"/>
    </row>
    <row r="22" spans="2:10" ht="25.5" x14ac:dyDescent="0.15">
      <c r="B22" s="705" t="s">
        <v>329</v>
      </c>
      <c r="C22" s="316" t="s">
        <v>330</v>
      </c>
      <c r="D22" s="317" t="s">
        <v>304</v>
      </c>
      <c r="E22" s="318">
        <v>350</v>
      </c>
      <c r="F22" s="319">
        <v>0</v>
      </c>
      <c r="G22" s="320">
        <f t="shared" si="0"/>
        <v>0</v>
      </c>
      <c r="H22" s="322"/>
    </row>
    <row r="23" spans="2:10" ht="25.5" x14ac:dyDescent="0.15">
      <c r="B23" s="703"/>
      <c r="C23" s="306" t="s">
        <v>331</v>
      </c>
      <c r="D23" s="307" t="s">
        <v>304</v>
      </c>
      <c r="E23" s="308">
        <v>300</v>
      </c>
      <c r="F23" s="309">
        <v>0</v>
      </c>
      <c r="G23" s="310">
        <f t="shared" si="0"/>
        <v>0</v>
      </c>
      <c r="H23" s="321"/>
    </row>
    <row r="24" spans="2:10" ht="24" x14ac:dyDescent="0.15">
      <c r="B24" s="703"/>
      <c r="C24" s="323" t="s">
        <v>332</v>
      </c>
      <c r="D24" s="307" t="s">
        <v>310</v>
      </c>
      <c r="E24" s="308">
        <v>250</v>
      </c>
      <c r="F24" s="309">
        <v>0</v>
      </c>
      <c r="G24" s="310">
        <f t="shared" si="0"/>
        <v>0</v>
      </c>
      <c r="H24" s="321"/>
    </row>
    <row r="25" spans="2:10" x14ac:dyDescent="0.15">
      <c r="B25" s="703"/>
      <c r="C25" s="324" t="s">
        <v>333</v>
      </c>
      <c r="D25" s="307" t="s">
        <v>310</v>
      </c>
      <c r="E25" s="308">
        <v>750</v>
      </c>
      <c r="F25" s="309">
        <v>0</v>
      </c>
      <c r="G25" s="310">
        <f t="shared" si="0"/>
        <v>0</v>
      </c>
    </row>
    <row r="26" spans="2:10" x14ac:dyDescent="0.15">
      <c r="B26" s="703"/>
      <c r="C26" s="324" t="s">
        <v>334</v>
      </c>
      <c r="D26" s="307" t="s">
        <v>310</v>
      </c>
      <c r="E26" s="308">
        <v>650</v>
      </c>
      <c r="F26" s="309">
        <v>0</v>
      </c>
      <c r="G26" s="310">
        <f t="shared" si="0"/>
        <v>0</v>
      </c>
    </row>
    <row r="27" spans="2:10" x14ac:dyDescent="0.15">
      <c r="B27" s="703"/>
      <c r="C27" s="324" t="s">
        <v>335</v>
      </c>
      <c r="D27" s="307" t="s">
        <v>72</v>
      </c>
      <c r="E27" s="308">
        <v>500</v>
      </c>
      <c r="F27" s="309">
        <v>0</v>
      </c>
      <c r="G27" s="310">
        <f t="shared" si="0"/>
        <v>0</v>
      </c>
    </row>
    <row r="28" spans="2:10" ht="25.5" x14ac:dyDescent="0.15">
      <c r="B28" s="703"/>
      <c r="C28" s="306" t="s">
        <v>302</v>
      </c>
      <c r="D28" s="307" t="s">
        <v>304</v>
      </c>
      <c r="E28" s="308">
        <v>150</v>
      </c>
      <c r="F28" s="309">
        <v>0</v>
      </c>
      <c r="G28" s="310">
        <f t="shared" si="0"/>
        <v>0</v>
      </c>
    </row>
    <row r="29" spans="2:10" ht="25.5" x14ac:dyDescent="0.15">
      <c r="B29" s="704"/>
      <c r="C29" s="311" t="s">
        <v>327</v>
      </c>
      <c r="D29" s="312" t="s">
        <v>328</v>
      </c>
      <c r="E29" s="312">
        <v>200</v>
      </c>
      <c r="F29" s="313">
        <v>0</v>
      </c>
      <c r="G29" s="314">
        <f t="shared" si="0"/>
        <v>0</v>
      </c>
      <c r="J29" s="315"/>
    </row>
    <row r="30" spans="2:10" x14ac:dyDescent="0.15">
      <c r="B30" s="705" t="s">
        <v>336</v>
      </c>
      <c r="C30" s="325" t="s">
        <v>337</v>
      </c>
      <c r="D30" s="317" t="s">
        <v>338</v>
      </c>
      <c r="E30" s="318">
        <v>750</v>
      </c>
      <c r="F30" s="319">
        <v>0</v>
      </c>
      <c r="G30" s="320">
        <f t="shared" si="0"/>
        <v>0</v>
      </c>
      <c r="H30" s="322"/>
    </row>
    <row r="31" spans="2:10" x14ac:dyDescent="0.15">
      <c r="B31" s="703"/>
      <c r="C31" s="323" t="s">
        <v>334</v>
      </c>
      <c r="D31" s="307" t="s">
        <v>304</v>
      </c>
      <c r="E31" s="308">
        <v>650</v>
      </c>
      <c r="F31" s="309">
        <v>0</v>
      </c>
      <c r="G31" s="310">
        <f t="shared" si="0"/>
        <v>0</v>
      </c>
      <c r="H31" s="321"/>
    </row>
    <row r="32" spans="2:10" x14ac:dyDescent="0.15">
      <c r="B32" s="703"/>
      <c r="C32" s="323" t="s">
        <v>335</v>
      </c>
      <c r="D32" s="307" t="s">
        <v>310</v>
      </c>
      <c r="E32" s="308">
        <v>500</v>
      </c>
      <c r="F32" s="309">
        <v>0</v>
      </c>
      <c r="G32" s="310">
        <f t="shared" si="0"/>
        <v>0</v>
      </c>
      <c r="H32" s="321"/>
    </row>
    <row r="33" spans="2:10" ht="25.5" x14ac:dyDescent="0.15">
      <c r="B33" s="704"/>
      <c r="C33" s="311" t="s">
        <v>327</v>
      </c>
      <c r="D33" s="312" t="s">
        <v>306</v>
      </c>
      <c r="E33" s="312">
        <v>150</v>
      </c>
      <c r="F33" s="313">
        <v>0</v>
      </c>
      <c r="G33" s="314">
        <f t="shared" si="0"/>
        <v>0</v>
      </c>
      <c r="J33" s="315"/>
    </row>
    <row r="34" spans="2:10" ht="25.5" x14ac:dyDescent="0.15">
      <c r="B34" s="705" t="s">
        <v>339</v>
      </c>
      <c r="C34" s="326" t="s">
        <v>340</v>
      </c>
      <c r="D34" s="318" t="s">
        <v>341</v>
      </c>
      <c r="E34" s="318">
        <v>120</v>
      </c>
      <c r="F34" s="319">
        <v>0</v>
      </c>
      <c r="G34" s="320">
        <f t="shared" si="0"/>
        <v>0</v>
      </c>
    </row>
    <row r="35" spans="2:10" ht="24.75" x14ac:dyDescent="0.15">
      <c r="B35" s="706"/>
      <c r="C35" s="327" t="s">
        <v>342</v>
      </c>
      <c r="D35" s="308" t="s">
        <v>343</v>
      </c>
      <c r="E35" s="308">
        <v>80</v>
      </c>
      <c r="F35" s="309">
        <v>0</v>
      </c>
      <c r="G35" s="310">
        <f t="shared" si="0"/>
        <v>0</v>
      </c>
    </row>
    <row r="36" spans="2:10" ht="24.75" x14ac:dyDescent="0.15">
      <c r="B36" s="706"/>
      <c r="C36" s="327" t="s">
        <v>344</v>
      </c>
      <c r="D36" s="308" t="s">
        <v>343</v>
      </c>
      <c r="E36" s="308">
        <v>1.2</v>
      </c>
      <c r="F36" s="309">
        <v>0</v>
      </c>
      <c r="G36" s="310">
        <f t="shared" si="0"/>
        <v>0</v>
      </c>
    </row>
    <row r="37" spans="2:10" ht="24.75" x14ac:dyDescent="0.15">
      <c r="B37" s="707"/>
      <c r="C37" s="328" t="s">
        <v>345</v>
      </c>
      <c r="D37" s="312" t="s">
        <v>346</v>
      </c>
      <c r="E37" s="312">
        <v>0.6</v>
      </c>
      <c r="F37" s="313">
        <v>0</v>
      </c>
      <c r="G37" s="314">
        <f t="shared" si="0"/>
        <v>0</v>
      </c>
    </row>
    <row r="38" spans="2:10" ht="25.5" x14ac:dyDescent="0.15">
      <c r="B38" s="705" t="s">
        <v>347</v>
      </c>
      <c r="C38" s="329" t="s">
        <v>348</v>
      </c>
      <c r="D38" s="318" t="s">
        <v>325</v>
      </c>
      <c r="E38" s="330">
        <v>220</v>
      </c>
      <c r="F38" s="319">
        <v>0</v>
      </c>
      <c r="G38" s="320">
        <f t="shared" si="0"/>
        <v>0</v>
      </c>
    </row>
    <row r="39" spans="2:10" ht="25.5" x14ac:dyDescent="0.15">
      <c r="B39" s="706"/>
      <c r="C39" s="37" t="s">
        <v>349</v>
      </c>
      <c r="D39" s="308" t="s">
        <v>328</v>
      </c>
      <c r="E39" s="331">
        <v>1600</v>
      </c>
      <c r="F39" s="309">
        <v>0</v>
      </c>
      <c r="G39" s="310">
        <f t="shared" si="0"/>
        <v>0</v>
      </c>
    </row>
    <row r="40" spans="2:10" ht="25.5" x14ac:dyDescent="0.15">
      <c r="B40" s="706"/>
      <c r="C40" s="37" t="s">
        <v>350</v>
      </c>
      <c r="D40" s="308" t="s">
        <v>351</v>
      </c>
      <c r="E40" s="331">
        <v>2150</v>
      </c>
      <c r="F40" s="309">
        <v>0</v>
      </c>
      <c r="G40" s="310">
        <f t="shared" si="0"/>
        <v>0</v>
      </c>
    </row>
    <row r="41" spans="2:10" ht="26.25" thickBot="1" x14ac:dyDescent="0.2">
      <c r="B41" s="708"/>
      <c r="C41" s="42" t="s">
        <v>352</v>
      </c>
      <c r="D41" s="332" t="s">
        <v>325</v>
      </c>
      <c r="E41" s="333">
        <v>8200</v>
      </c>
      <c r="F41" s="334">
        <v>0</v>
      </c>
      <c r="G41" s="335">
        <f t="shared" si="0"/>
        <v>0</v>
      </c>
    </row>
    <row r="42" spans="2:10" ht="15" x14ac:dyDescent="0.15">
      <c r="B42" s="692" t="s">
        <v>353</v>
      </c>
      <c r="C42" s="693"/>
      <c r="D42" s="693"/>
      <c r="E42" s="694"/>
      <c r="F42" s="695">
        <f>SUM(G3:G41)</f>
        <v>0</v>
      </c>
      <c r="G42" s="696"/>
    </row>
    <row r="43" spans="2:10" ht="15.75" thickBot="1" x14ac:dyDescent="0.2">
      <c r="B43" s="697" t="s">
        <v>354</v>
      </c>
      <c r="C43" s="698"/>
      <c r="D43" s="698"/>
      <c r="E43" s="699"/>
      <c r="F43" s="700">
        <f>F42*12</f>
        <v>0</v>
      </c>
      <c r="G43" s="701"/>
    </row>
    <row r="44" spans="2:10" x14ac:dyDescent="0.15">
      <c r="B44" s="336" t="s">
        <v>355</v>
      </c>
      <c r="C44" s="337"/>
      <c r="D44" s="337"/>
      <c r="E44" s="338"/>
      <c r="F44" s="338"/>
      <c r="G44" s="339"/>
    </row>
    <row r="45" spans="2:10" ht="14.25" thickBot="1" x14ac:dyDescent="0.2">
      <c r="B45" s="340" t="s">
        <v>356</v>
      </c>
      <c r="C45" s="341"/>
      <c r="D45" s="341"/>
      <c r="E45" s="342"/>
      <c r="F45" s="342"/>
      <c r="G45" s="343"/>
    </row>
  </sheetData>
  <mergeCells count="10">
    <mergeCell ref="B42:E42"/>
    <mergeCell ref="F42:G42"/>
    <mergeCell ref="B43:E43"/>
    <mergeCell ref="F43:G43"/>
    <mergeCell ref="B3:B6"/>
    <mergeCell ref="B7:B21"/>
    <mergeCell ref="B22:B29"/>
    <mergeCell ref="B30:B33"/>
    <mergeCell ref="B34:B37"/>
    <mergeCell ref="B38:B41"/>
  </mergeCells>
  <phoneticPr fontId="6" type="noConversion"/>
  <dataValidations count="1">
    <dataValidation type="whole" operator="greaterThanOrEqual" allowBlank="1" showInputMessage="1" showErrorMessage="1" sqref="F3:F41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22" workbookViewId="0"/>
  </sheetViews>
  <sheetFormatPr defaultRowHeight="13.5" x14ac:dyDescent="0.15"/>
  <cols>
    <col min="1" max="1" width="3.75" style="297" customWidth="1"/>
    <col min="2" max="2" width="25.5" style="297" customWidth="1"/>
    <col min="3" max="3" width="33.75" style="297" bestFit="1" customWidth="1"/>
    <col min="4" max="4" width="11" style="297" bestFit="1" customWidth="1"/>
    <col min="5" max="5" width="12.5" style="297" bestFit="1" customWidth="1"/>
    <col min="6" max="6" width="10.875" style="297" customWidth="1"/>
    <col min="7" max="7" width="11.375" style="297" customWidth="1"/>
    <col min="8" max="8" width="9.25" style="297" bestFit="1" customWidth="1"/>
    <col min="9" max="9" width="9" style="297"/>
    <col min="10" max="10" width="76.5" style="297" customWidth="1"/>
    <col min="11" max="16384" width="9" style="297"/>
  </cols>
  <sheetData>
    <row r="1" spans="2:10" ht="82.5" customHeight="1" thickBot="1" x14ac:dyDescent="0.2"/>
    <row r="2" spans="2:10" ht="15" customHeight="1" thickBot="1" x14ac:dyDescent="0.2">
      <c r="B2" s="298" t="s">
        <v>357</v>
      </c>
      <c r="C2" s="299" t="s">
        <v>358</v>
      </c>
      <c r="D2" s="299" t="s">
        <v>359</v>
      </c>
      <c r="E2" s="299" t="s">
        <v>70</v>
      </c>
      <c r="F2" s="299" t="s">
        <v>360</v>
      </c>
      <c r="G2" s="300" t="s">
        <v>361</v>
      </c>
    </row>
    <row r="3" spans="2:10" ht="13.5" customHeight="1" x14ac:dyDescent="0.15">
      <c r="B3" s="702" t="s">
        <v>362</v>
      </c>
      <c r="C3" s="301" t="s">
        <v>363</v>
      </c>
      <c r="D3" s="302" t="s">
        <v>364</v>
      </c>
      <c r="E3" s="303">
        <v>0.96</v>
      </c>
      <c r="F3" s="304">
        <v>0</v>
      </c>
      <c r="G3" s="305">
        <f>E3*F3</f>
        <v>0</v>
      </c>
    </row>
    <row r="4" spans="2:10" x14ac:dyDescent="0.15">
      <c r="B4" s="703"/>
      <c r="C4" s="306" t="s">
        <v>365</v>
      </c>
      <c r="D4" s="307" t="s">
        <v>366</v>
      </c>
      <c r="E4" s="308">
        <v>0.76</v>
      </c>
      <c r="F4" s="309">
        <v>0</v>
      </c>
      <c r="G4" s="310">
        <f t="shared" ref="G4:G22" si="0">E4*F4</f>
        <v>0</v>
      </c>
    </row>
    <row r="5" spans="2:10" x14ac:dyDescent="0.15">
      <c r="B5" s="703"/>
      <c r="C5" s="306" t="s">
        <v>367</v>
      </c>
      <c r="D5" s="307" t="s">
        <v>368</v>
      </c>
      <c r="E5" s="308">
        <v>0.72</v>
      </c>
      <c r="F5" s="309">
        <v>0</v>
      </c>
      <c r="G5" s="310">
        <f t="shared" si="0"/>
        <v>0</v>
      </c>
    </row>
    <row r="6" spans="2:10" x14ac:dyDescent="0.15">
      <c r="B6" s="703"/>
      <c r="C6" s="306" t="s">
        <v>369</v>
      </c>
      <c r="D6" s="307" t="s">
        <v>366</v>
      </c>
      <c r="E6" s="308">
        <v>1.28</v>
      </c>
      <c r="F6" s="309">
        <v>0</v>
      </c>
      <c r="G6" s="310">
        <f t="shared" si="0"/>
        <v>0</v>
      </c>
      <c r="J6" s="315"/>
    </row>
    <row r="7" spans="2:10" ht="13.5" customHeight="1" x14ac:dyDescent="0.15">
      <c r="B7" s="703"/>
      <c r="C7" s="306" t="s">
        <v>370</v>
      </c>
      <c r="D7" s="307" t="s">
        <v>366</v>
      </c>
      <c r="E7" s="308">
        <v>1.08</v>
      </c>
      <c r="F7" s="309">
        <v>0</v>
      </c>
      <c r="G7" s="310">
        <f t="shared" si="0"/>
        <v>0</v>
      </c>
      <c r="H7" s="321"/>
    </row>
    <row r="8" spans="2:10" x14ac:dyDescent="0.15">
      <c r="B8" s="704"/>
      <c r="C8" s="311" t="s">
        <v>371</v>
      </c>
      <c r="D8" s="344" t="s">
        <v>364</v>
      </c>
      <c r="E8" s="312">
        <v>1</v>
      </c>
      <c r="F8" s="313">
        <v>0</v>
      </c>
      <c r="G8" s="314">
        <f t="shared" si="0"/>
        <v>0</v>
      </c>
      <c r="H8" s="321"/>
    </row>
    <row r="9" spans="2:10" x14ac:dyDescent="0.15">
      <c r="B9" s="705" t="s">
        <v>372</v>
      </c>
      <c r="C9" s="316" t="s">
        <v>373</v>
      </c>
      <c r="D9" s="317" t="s">
        <v>374</v>
      </c>
      <c r="E9" s="318">
        <v>14</v>
      </c>
      <c r="F9" s="319">
        <v>0</v>
      </c>
      <c r="G9" s="320">
        <f t="shared" si="0"/>
        <v>0</v>
      </c>
    </row>
    <row r="10" spans="2:10" x14ac:dyDescent="0.15">
      <c r="B10" s="703"/>
      <c r="C10" s="306" t="s">
        <v>375</v>
      </c>
      <c r="D10" s="307" t="s">
        <v>376</v>
      </c>
      <c r="E10" s="308">
        <v>3.7</v>
      </c>
      <c r="F10" s="309">
        <v>0</v>
      </c>
      <c r="G10" s="310">
        <f t="shared" si="0"/>
        <v>0</v>
      </c>
      <c r="H10" s="321"/>
    </row>
    <row r="11" spans="2:10" x14ac:dyDescent="0.15">
      <c r="B11" s="703"/>
      <c r="C11" s="306" t="s">
        <v>377</v>
      </c>
      <c r="D11" s="307" t="s">
        <v>378</v>
      </c>
      <c r="E11" s="308">
        <v>32</v>
      </c>
      <c r="F11" s="309">
        <v>0</v>
      </c>
      <c r="G11" s="310">
        <f t="shared" si="0"/>
        <v>0</v>
      </c>
    </row>
    <row r="12" spans="2:10" x14ac:dyDescent="0.15">
      <c r="B12" s="704"/>
      <c r="C12" s="311" t="s">
        <v>379</v>
      </c>
      <c r="D12" s="344" t="s">
        <v>380</v>
      </c>
      <c r="E12" s="312">
        <v>67</v>
      </c>
      <c r="F12" s="313">
        <v>0</v>
      </c>
      <c r="G12" s="314">
        <f t="shared" si="0"/>
        <v>0</v>
      </c>
      <c r="H12" s="321"/>
    </row>
    <row r="13" spans="2:10" x14ac:dyDescent="0.15">
      <c r="B13" s="705" t="s">
        <v>381</v>
      </c>
      <c r="C13" s="316" t="s">
        <v>382</v>
      </c>
      <c r="D13" s="317" t="s">
        <v>383</v>
      </c>
      <c r="E13" s="318">
        <v>0.34</v>
      </c>
      <c r="F13" s="319">
        <v>0</v>
      </c>
      <c r="G13" s="320">
        <f t="shared" si="0"/>
        <v>0</v>
      </c>
      <c r="H13" s="321"/>
    </row>
    <row r="14" spans="2:10" ht="25.5" x14ac:dyDescent="0.15">
      <c r="B14" s="704"/>
      <c r="C14" s="311" t="s">
        <v>384</v>
      </c>
      <c r="D14" s="344" t="s">
        <v>366</v>
      </c>
      <c r="E14" s="312">
        <v>0.6</v>
      </c>
      <c r="F14" s="313">
        <v>0</v>
      </c>
      <c r="G14" s="314">
        <f t="shared" si="0"/>
        <v>0</v>
      </c>
    </row>
    <row r="15" spans="2:10" x14ac:dyDescent="0.15">
      <c r="B15" s="705" t="s">
        <v>385</v>
      </c>
      <c r="C15" s="316" t="s">
        <v>386</v>
      </c>
      <c r="D15" s="318" t="s">
        <v>387</v>
      </c>
      <c r="E15" s="318">
        <v>1</v>
      </c>
      <c r="F15" s="319">
        <v>0</v>
      </c>
      <c r="G15" s="320">
        <f t="shared" si="0"/>
        <v>0</v>
      </c>
    </row>
    <row r="16" spans="2:10" x14ac:dyDescent="0.15">
      <c r="B16" s="703"/>
      <c r="C16" s="306" t="s">
        <v>388</v>
      </c>
      <c r="D16" s="308" t="s">
        <v>389</v>
      </c>
      <c r="E16" s="308">
        <v>0.7</v>
      </c>
      <c r="F16" s="309">
        <v>0</v>
      </c>
      <c r="G16" s="310">
        <f t="shared" si="0"/>
        <v>0</v>
      </c>
    </row>
    <row r="17" spans="2:7" x14ac:dyDescent="0.15">
      <c r="B17" s="703"/>
      <c r="C17" s="306" t="s">
        <v>390</v>
      </c>
      <c r="D17" s="308" t="s">
        <v>391</v>
      </c>
      <c r="E17" s="308">
        <v>4.3</v>
      </c>
      <c r="F17" s="309">
        <v>0</v>
      </c>
      <c r="G17" s="310">
        <f t="shared" si="0"/>
        <v>0</v>
      </c>
    </row>
    <row r="18" spans="2:7" x14ac:dyDescent="0.15">
      <c r="B18" s="703"/>
      <c r="C18" s="306" t="s">
        <v>392</v>
      </c>
      <c r="D18" s="308" t="s">
        <v>393</v>
      </c>
      <c r="E18" s="308">
        <v>3.7</v>
      </c>
      <c r="F18" s="309">
        <v>0</v>
      </c>
      <c r="G18" s="310">
        <f t="shared" si="0"/>
        <v>0</v>
      </c>
    </row>
    <row r="19" spans="2:7" ht="13.5" customHeight="1" x14ac:dyDescent="0.15">
      <c r="B19" s="703"/>
      <c r="C19" s="306" t="s">
        <v>394</v>
      </c>
      <c r="D19" s="308" t="s">
        <v>389</v>
      </c>
      <c r="E19" s="308">
        <v>8.6</v>
      </c>
      <c r="F19" s="309">
        <v>0</v>
      </c>
      <c r="G19" s="310">
        <f t="shared" si="0"/>
        <v>0</v>
      </c>
    </row>
    <row r="20" spans="2:7" x14ac:dyDescent="0.15">
      <c r="B20" s="703"/>
      <c r="C20" s="306" t="s">
        <v>395</v>
      </c>
      <c r="D20" s="308" t="s">
        <v>389</v>
      </c>
      <c r="E20" s="308">
        <v>7.4</v>
      </c>
      <c r="F20" s="309">
        <v>0</v>
      </c>
      <c r="G20" s="310">
        <f t="shared" si="0"/>
        <v>0</v>
      </c>
    </row>
    <row r="21" spans="2:7" x14ac:dyDescent="0.15">
      <c r="B21" s="703"/>
      <c r="C21" s="306" t="s">
        <v>396</v>
      </c>
      <c r="D21" s="308" t="s">
        <v>387</v>
      </c>
      <c r="E21" s="308">
        <v>17.2</v>
      </c>
      <c r="F21" s="309">
        <v>0</v>
      </c>
      <c r="G21" s="310">
        <f t="shared" si="0"/>
        <v>0</v>
      </c>
    </row>
    <row r="22" spans="2:7" ht="14.25" thickBot="1" x14ac:dyDescent="0.2">
      <c r="B22" s="717"/>
      <c r="C22" s="345" t="s">
        <v>397</v>
      </c>
      <c r="D22" s="332" t="s">
        <v>389</v>
      </c>
      <c r="E22" s="332">
        <v>14.8</v>
      </c>
      <c r="F22" s="334">
        <v>0</v>
      </c>
      <c r="G22" s="335">
        <f t="shared" si="0"/>
        <v>0</v>
      </c>
    </row>
    <row r="23" spans="2:7" ht="15" x14ac:dyDescent="0.15">
      <c r="B23" s="718" t="s">
        <v>398</v>
      </c>
      <c r="C23" s="719"/>
      <c r="D23" s="719"/>
      <c r="E23" s="720"/>
      <c r="F23" s="721">
        <f>SUM(G3:G22)</f>
        <v>0</v>
      </c>
      <c r="G23" s="722"/>
    </row>
    <row r="24" spans="2:7" ht="15.75" thickBot="1" x14ac:dyDescent="0.2">
      <c r="B24" s="709" t="s">
        <v>354</v>
      </c>
      <c r="C24" s="710"/>
      <c r="D24" s="710"/>
      <c r="E24" s="711"/>
      <c r="F24" s="712">
        <f>F23*12</f>
        <v>0</v>
      </c>
      <c r="G24" s="713"/>
    </row>
    <row r="25" spans="2:7" x14ac:dyDescent="0.15">
      <c r="B25" s="336" t="s">
        <v>399</v>
      </c>
      <c r="C25" s="337"/>
      <c r="D25" s="337"/>
      <c r="E25" s="337"/>
      <c r="F25" s="337"/>
      <c r="G25" s="339"/>
    </row>
    <row r="26" spans="2:7" x14ac:dyDescent="0.15">
      <c r="B26" s="346" t="s">
        <v>400</v>
      </c>
      <c r="C26" s="347"/>
      <c r="D26" s="347"/>
      <c r="E26" s="347"/>
      <c r="F26" s="347"/>
      <c r="G26" s="348"/>
    </row>
    <row r="27" spans="2:7" x14ac:dyDescent="0.15">
      <c r="B27" s="349"/>
      <c r="C27" s="350"/>
      <c r="D27" s="350"/>
      <c r="E27" s="350"/>
      <c r="F27" s="350"/>
      <c r="G27" s="351"/>
    </row>
    <row r="28" spans="2:7" ht="3.75" customHeight="1" x14ac:dyDescent="0.15">
      <c r="B28" s="352"/>
      <c r="C28" s="353"/>
      <c r="D28" s="353"/>
      <c r="E28" s="353"/>
      <c r="F28" s="353"/>
      <c r="G28" s="354"/>
    </row>
    <row r="29" spans="2:7" ht="15.75" thickBot="1" x14ac:dyDescent="0.2">
      <c r="B29" s="714" t="s">
        <v>401</v>
      </c>
      <c r="C29" s="715"/>
      <c r="D29" s="715"/>
      <c r="E29" s="715"/>
      <c r="F29" s="715"/>
      <c r="G29" s="716"/>
    </row>
    <row r="30" spans="2:7" ht="56.25" customHeight="1" thickBot="1" x14ac:dyDescent="0.2">
      <c r="B30" s="355" t="s">
        <v>402</v>
      </c>
      <c r="C30" s="356" t="s">
        <v>403</v>
      </c>
      <c r="D30" s="356" t="s">
        <v>404</v>
      </c>
      <c r="E30" s="356" t="s">
        <v>405</v>
      </c>
      <c r="F30" s="356" t="s">
        <v>406</v>
      </c>
      <c r="G30" s="357" t="s">
        <v>407</v>
      </c>
    </row>
    <row r="31" spans="2:7" x14ac:dyDescent="0.15">
      <c r="B31" s="358" t="s">
        <v>408</v>
      </c>
      <c r="C31" s="359" t="s">
        <v>409</v>
      </c>
      <c r="D31" s="360" t="s">
        <v>410</v>
      </c>
      <c r="E31" s="360">
        <v>50</v>
      </c>
      <c r="F31" s="360">
        <v>1</v>
      </c>
      <c r="G31" s="361" t="s">
        <v>411</v>
      </c>
    </row>
    <row r="32" spans="2:7" x14ac:dyDescent="0.15">
      <c r="B32" s="362" t="s">
        <v>412</v>
      </c>
      <c r="C32" s="363">
        <v>1</v>
      </c>
      <c r="D32" s="363" t="s">
        <v>413</v>
      </c>
      <c r="E32" s="363">
        <v>100</v>
      </c>
      <c r="F32" s="363">
        <v>2</v>
      </c>
      <c r="G32" s="364" t="s">
        <v>414</v>
      </c>
    </row>
    <row r="33" spans="2:7" x14ac:dyDescent="0.15">
      <c r="B33" s="362" t="s">
        <v>415</v>
      </c>
      <c r="C33" s="363">
        <v>2</v>
      </c>
      <c r="D33" s="363" t="s">
        <v>416</v>
      </c>
      <c r="E33" s="363">
        <v>200</v>
      </c>
      <c r="F33" s="363">
        <v>4</v>
      </c>
      <c r="G33" s="364" t="s">
        <v>417</v>
      </c>
    </row>
    <row r="34" spans="2:7" x14ac:dyDescent="0.15">
      <c r="B34" s="362" t="s">
        <v>418</v>
      </c>
      <c r="C34" s="363">
        <v>4</v>
      </c>
      <c r="D34" s="363" t="s">
        <v>419</v>
      </c>
      <c r="E34" s="363">
        <v>400</v>
      </c>
      <c r="F34" s="363">
        <v>8</v>
      </c>
      <c r="G34" s="364" t="s">
        <v>420</v>
      </c>
    </row>
    <row r="35" spans="2:7" x14ac:dyDescent="0.15">
      <c r="B35" s="362" t="s">
        <v>421</v>
      </c>
      <c r="C35" s="363">
        <v>8</v>
      </c>
      <c r="D35" s="363" t="s">
        <v>422</v>
      </c>
      <c r="E35" s="363">
        <v>800</v>
      </c>
      <c r="F35" s="363">
        <v>16</v>
      </c>
      <c r="G35" s="364" t="s">
        <v>423</v>
      </c>
    </row>
    <row r="36" spans="2:7" x14ac:dyDescent="0.15">
      <c r="B36" s="362" t="s">
        <v>424</v>
      </c>
      <c r="C36" s="363">
        <v>2</v>
      </c>
      <c r="D36" s="363" t="s">
        <v>425</v>
      </c>
      <c r="E36" s="363">
        <v>200</v>
      </c>
      <c r="F36" s="363">
        <v>4</v>
      </c>
      <c r="G36" s="364" t="s">
        <v>417</v>
      </c>
    </row>
    <row r="37" spans="2:7" x14ac:dyDescent="0.15">
      <c r="B37" s="362" t="s">
        <v>426</v>
      </c>
      <c r="C37" s="363">
        <v>4</v>
      </c>
      <c r="D37" s="363" t="s">
        <v>427</v>
      </c>
      <c r="E37" s="363">
        <v>400</v>
      </c>
      <c r="F37" s="363">
        <v>8</v>
      </c>
      <c r="G37" s="364" t="s">
        <v>420</v>
      </c>
    </row>
    <row r="38" spans="2:7" ht="14.25" thickBot="1" x14ac:dyDescent="0.2">
      <c r="B38" s="365" t="s">
        <v>428</v>
      </c>
      <c r="C38" s="366">
        <v>8</v>
      </c>
      <c r="D38" s="366" t="s">
        <v>429</v>
      </c>
      <c r="E38" s="366">
        <v>800</v>
      </c>
      <c r="F38" s="366">
        <v>16</v>
      </c>
      <c r="G38" s="367" t="s">
        <v>430</v>
      </c>
    </row>
  </sheetData>
  <mergeCells count="9">
    <mergeCell ref="B24:E24"/>
    <mergeCell ref="F24:G24"/>
    <mergeCell ref="B29:G29"/>
    <mergeCell ref="B3:B8"/>
    <mergeCell ref="B9:B12"/>
    <mergeCell ref="B13:B14"/>
    <mergeCell ref="B15:B22"/>
    <mergeCell ref="B23:E23"/>
    <mergeCell ref="F23:G23"/>
  </mergeCells>
  <phoneticPr fontId="6" type="noConversion"/>
  <dataValidations count="1">
    <dataValidation type="whole" operator="greaterThanOrEqual" allowBlank="1" showInputMessage="1" showErrorMessage="1" sqref="F3:F22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opLeftCell="A13" zoomScale="85" zoomScaleNormal="85" workbookViewId="0"/>
  </sheetViews>
  <sheetFormatPr defaultColWidth="8.875" defaultRowHeight="13.5" x14ac:dyDescent="0.15"/>
  <cols>
    <col min="1" max="1" width="6.75" style="368" customWidth="1"/>
    <col min="2" max="2" width="23.75" style="368" customWidth="1"/>
    <col min="3" max="3" width="16.625" style="368" customWidth="1"/>
    <col min="4" max="4" width="31.5" style="368" customWidth="1"/>
    <col min="5" max="5" width="15.875" style="368" customWidth="1"/>
    <col min="6" max="6" width="6.625" style="368" customWidth="1"/>
    <col min="7" max="7" width="19.625" style="368" hidden="1" customWidth="1"/>
    <col min="8" max="8" width="15.375" style="368" customWidth="1"/>
    <col min="9" max="9" width="14.625" style="368" customWidth="1"/>
    <col min="10" max="10" width="17.375" style="368" customWidth="1"/>
    <col min="11" max="16384" width="8.875" style="368"/>
  </cols>
  <sheetData>
    <row r="1" spans="2:10" ht="94.5" customHeight="1" thickBot="1" x14ac:dyDescent="0.2"/>
    <row r="2" spans="2:10" ht="4.5" customHeight="1" thickBot="1" x14ac:dyDescent="0.2">
      <c r="B2" s="369"/>
      <c r="C2" s="370"/>
      <c r="D2" s="370"/>
      <c r="E2" s="370"/>
      <c r="F2" s="370"/>
      <c r="G2" s="370"/>
      <c r="H2" s="370"/>
      <c r="I2" s="370"/>
      <c r="J2" s="371"/>
    </row>
    <row r="3" spans="2:10" ht="23.25" customHeight="1" thickBot="1" x14ac:dyDescent="0.3">
      <c r="B3" s="724" t="s">
        <v>431</v>
      </c>
      <c r="C3" s="725"/>
      <c r="D3" s="725"/>
      <c r="E3" s="725"/>
      <c r="F3" s="725"/>
      <c r="G3" s="725"/>
      <c r="H3" s="725"/>
      <c r="I3" s="725"/>
      <c r="J3" s="726"/>
    </row>
    <row r="4" spans="2:10" ht="17.25" customHeight="1" thickBot="1" x14ac:dyDescent="0.2">
      <c r="B4" s="372" t="s">
        <v>432</v>
      </c>
      <c r="C4" s="373" t="s">
        <v>433</v>
      </c>
      <c r="D4" s="727" t="s">
        <v>434</v>
      </c>
      <c r="E4" s="728"/>
      <c r="F4" s="373" t="s">
        <v>435</v>
      </c>
      <c r="G4" s="373" t="s">
        <v>436</v>
      </c>
      <c r="H4" s="373" t="s">
        <v>437</v>
      </c>
      <c r="I4" s="374" t="s">
        <v>438</v>
      </c>
      <c r="J4" s="375" t="s">
        <v>439</v>
      </c>
    </row>
    <row r="5" spans="2:10" ht="159" customHeight="1" x14ac:dyDescent="0.15">
      <c r="B5" s="376" t="s">
        <v>440</v>
      </c>
      <c r="C5" s="377" t="s">
        <v>441</v>
      </c>
      <c r="D5" s="729" t="s">
        <v>442</v>
      </c>
      <c r="E5" s="729"/>
      <c r="F5" s="378" t="s">
        <v>443</v>
      </c>
      <c r="G5" s="379" t="e">
        <f>#REF!</f>
        <v>#REF!</v>
      </c>
      <c r="H5" s="380">
        <v>4000</v>
      </c>
      <c r="I5" s="380">
        <f>H5*10</f>
        <v>40000</v>
      </c>
      <c r="J5" s="381" t="s">
        <v>444</v>
      </c>
    </row>
    <row r="6" spans="2:10" ht="162.75" customHeight="1" x14ac:dyDescent="0.15">
      <c r="B6" s="382" t="s">
        <v>445</v>
      </c>
      <c r="C6" s="383" t="s">
        <v>446</v>
      </c>
      <c r="D6" s="723" t="s">
        <v>447</v>
      </c>
      <c r="E6" s="723"/>
      <c r="F6" s="384" t="s">
        <v>448</v>
      </c>
      <c r="G6" s="385" t="e">
        <f>#REF!</f>
        <v>#REF!</v>
      </c>
      <c r="H6" s="386">
        <v>4000</v>
      </c>
      <c r="I6" s="386">
        <f>H6*10</f>
        <v>40000</v>
      </c>
      <c r="J6" s="387" t="s">
        <v>449</v>
      </c>
    </row>
    <row r="7" spans="2:10" ht="162.75" customHeight="1" x14ac:dyDescent="0.15">
      <c r="B7" s="382" t="s">
        <v>450</v>
      </c>
      <c r="C7" s="383" t="s">
        <v>451</v>
      </c>
      <c r="D7" s="723" t="s">
        <v>447</v>
      </c>
      <c r="E7" s="723"/>
      <c r="F7" s="384" t="s">
        <v>452</v>
      </c>
      <c r="G7" s="385" t="e">
        <f>#REF!</f>
        <v>#REF!</v>
      </c>
      <c r="H7" s="386">
        <v>4000</v>
      </c>
      <c r="I7" s="386">
        <f>H7*10</f>
        <v>40000</v>
      </c>
      <c r="J7" s="387" t="s">
        <v>444</v>
      </c>
    </row>
    <row r="8" spans="2:10" ht="153" customHeight="1" x14ac:dyDescent="0.15">
      <c r="B8" s="382" t="s">
        <v>453</v>
      </c>
      <c r="C8" s="383" t="s">
        <v>454</v>
      </c>
      <c r="D8" s="723" t="s">
        <v>447</v>
      </c>
      <c r="E8" s="723"/>
      <c r="F8" s="384" t="s">
        <v>455</v>
      </c>
      <c r="G8" s="385" t="e">
        <f>#REF!</f>
        <v>#REF!</v>
      </c>
      <c r="H8" s="386">
        <v>4000</v>
      </c>
      <c r="I8" s="386">
        <f>H8*10</f>
        <v>40000</v>
      </c>
      <c r="J8" s="387" t="s">
        <v>456</v>
      </c>
    </row>
    <row r="9" spans="2:10" ht="38.1" customHeight="1" x14ac:dyDescent="0.15">
      <c r="B9" s="382" t="s">
        <v>457</v>
      </c>
      <c r="C9" s="383" t="s">
        <v>458</v>
      </c>
      <c r="D9" s="723" t="s">
        <v>459</v>
      </c>
      <c r="E9" s="723"/>
      <c r="F9" s="384" t="s">
        <v>460</v>
      </c>
      <c r="G9" s="386">
        <f>3605</f>
        <v>3605</v>
      </c>
      <c r="H9" s="386">
        <v>5000</v>
      </c>
      <c r="I9" s="386">
        <f t="shared" ref="I9:I14" si="0">H9*12</f>
        <v>60000</v>
      </c>
      <c r="J9" s="387" t="s">
        <v>461</v>
      </c>
    </row>
    <row r="10" spans="2:10" ht="38.1" customHeight="1" x14ac:dyDescent="0.15">
      <c r="B10" s="382" t="s">
        <v>462</v>
      </c>
      <c r="C10" s="383" t="s">
        <v>463</v>
      </c>
      <c r="D10" s="723" t="s">
        <v>464</v>
      </c>
      <c r="E10" s="723"/>
      <c r="F10" s="384" t="s">
        <v>465</v>
      </c>
      <c r="G10" s="386">
        <f>3900</f>
        <v>3900</v>
      </c>
      <c r="H10" s="386">
        <v>6000</v>
      </c>
      <c r="I10" s="386">
        <f t="shared" si="0"/>
        <v>72000</v>
      </c>
      <c r="J10" s="387" t="s">
        <v>466</v>
      </c>
    </row>
    <row r="11" spans="2:10" ht="25.5" x14ac:dyDescent="0.15">
      <c r="B11" s="382" t="s">
        <v>467</v>
      </c>
      <c r="C11" s="383" t="s">
        <v>468</v>
      </c>
      <c r="D11" s="723" t="s">
        <v>469</v>
      </c>
      <c r="E11" s="723"/>
      <c r="F11" s="388" t="s">
        <v>470</v>
      </c>
      <c r="G11" s="386">
        <f>30.9</f>
        <v>30.9</v>
      </c>
      <c r="H11" s="386">
        <v>80</v>
      </c>
      <c r="I11" s="386">
        <f t="shared" si="0"/>
        <v>960</v>
      </c>
      <c r="J11" s="387" t="s">
        <v>466</v>
      </c>
    </row>
    <row r="12" spans="2:10" ht="26.1" customHeight="1" x14ac:dyDescent="0.15">
      <c r="B12" s="382" t="s">
        <v>471</v>
      </c>
      <c r="C12" s="383" t="s">
        <v>472</v>
      </c>
      <c r="D12" s="723" t="s">
        <v>473</v>
      </c>
      <c r="E12" s="723"/>
      <c r="F12" s="388" t="s">
        <v>474</v>
      </c>
      <c r="G12" s="386">
        <f>80</f>
        <v>80</v>
      </c>
      <c r="H12" s="386">
        <v>200</v>
      </c>
      <c r="I12" s="386">
        <f t="shared" si="0"/>
        <v>2400</v>
      </c>
      <c r="J12" s="387" t="s">
        <v>444</v>
      </c>
    </row>
    <row r="13" spans="2:10" ht="25.5" x14ac:dyDescent="0.15">
      <c r="B13" s="382" t="s">
        <v>475</v>
      </c>
      <c r="C13" s="383" t="s">
        <v>476</v>
      </c>
      <c r="D13" s="733" t="s">
        <v>477</v>
      </c>
      <c r="E13" s="733"/>
      <c r="F13" s="389" t="s">
        <v>478</v>
      </c>
      <c r="G13" s="386">
        <f>107</f>
        <v>107</v>
      </c>
      <c r="H13" s="386">
        <v>200</v>
      </c>
      <c r="I13" s="386">
        <f>H13*12</f>
        <v>2400</v>
      </c>
      <c r="J13" s="387" t="s">
        <v>449</v>
      </c>
    </row>
    <row r="14" spans="2:10" ht="26.1" customHeight="1" x14ac:dyDescent="0.15">
      <c r="B14" s="382" t="s">
        <v>479</v>
      </c>
      <c r="C14" s="383" t="s">
        <v>480</v>
      </c>
      <c r="D14" s="733" t="s">
        <v>481</v>
      </c>
      <c r="E14" s="733"/>
      <c r="F14" s="389" t="s">
        <v>482</v>
      </c>
      <c r="G14" s="386">
        <f>5</f>
        <v>5</v>
      </c>
      <c r="H14" s="386">
        <v>100</v>
      </c>
      <c r="I14" s="386">
        <f t="shared" si="0"/>
        <v>1200</v>
      </c>
      <c r="J14" s="387" t="s">
        <v>483</v>
      </c>
    </row>
    <row r="15" spans="2:10" ht="16.5" x14ac:dyDescent="0.15">
      <c r="B15" s="734"/>
      <c r="C15" s="735"/>
      <c r="D15" s="735"/>
      <c r="E15" s="735"/>
      <c r="F15" s="735"/>
      <c r="G15" s="735"/>
      <c r="H15" s="735"/>
      <c r="I15" s="735"/>
      <c r="J15" s="390"/>
    </row>
    <row r="16" spans="2:10" ht="14.1" customHeight="1" x14ac:dyDescent="0.15">
      <c r="B16" s="736" t="s">
        <v>484</v>
      </c>
      <c r="C16" s="391" t="s">
        <v>485</v>
      </c>
      <c r="D16" s="738" t="s">
        <v>486</v>
      </c>
      <c r="E16" s="738"/>
      <c r="F16" s="392"/>
      <c r="G16" s="392"/>
      <c r="H16" s="393">
        <f>I16/10</f>
        <v>0</v>
      </c>
      <c r="I16" s="393">
        <v>0</v>
      </c>
      <c r="J16" s="394"/>
    </row>
    <row r="17" spans="2:10" ht="14.1" customHeight="1" thickBot="1" x14ac:dyDescent="0.2">
      <c r="B17" s="737"/>
      <c r="C17" s="395" t="s">
        <v>487</v>
      </c>
      <c r="D17" s="739" t="s">
        <v>488</v>
      </c>
      <c r="E17" s="739"/>
      <c r="F17" s="396"/>
      <c r="G17" s="396"/>
      <c r="H17" s="397">
        <f>I17/10</f>
        <v>0</v>
      </c>
      <c r="I17" s="397">
        <v>0</v>
      </c>
      <c r="J17" s="398"/>
    </row>
    <row r="18" spans="2:10" ht="17.25" customHeight="1" thickBot="1" x14ac:dyDescent="0.2">
      <c r="B18" s="399" t="s">
        <v>489</v>
      </c>
      <c r="C18" s="400"/>
      <c r="D18" s="740"/>
      <c r="E18" s="740"/>
      <c r="F18" s="401"/>
      <c r="G18" s="401"/>
      <c r="H18" s="402">
        <f>SUM(H16:H17)</f>
        <v>0</v>
      </c>
      <c r="I18" s="403">
        <f>SUM(I16:I17)</f>
        <v>0</v>
      </c>
      <c r="J18" s="404"/>
    </row>
    <row r="19" spans="2:10" ht="10.5" customHeight="1" x14ac:dyDescent="0.15">
      <c r="B19" s="405"/>
      <c r="C19" s="406"/>
      <c r="D19" s="406"/>
      <c r="E19" s="406"/>
      <c r="F19" s="406"/>
      <c r="G19" s="406"/>
      <c r="H19" s="406"/>
      <c r="I19" s="406"/>
      <c r="J19" s="407"/>
    </row>
    <row r="20" spans="2:10" ht="15.75" thickBot="1" x14ac:dyDescent="0.2">
      <c r="B20" s="730" t="s">
        <v>490</v>
      </c>
      <c r="C20" s="731"/>
      <c r="D20" s="731"/>
      <c r="E20" s="731"/>
      <c r="F20" s="731"/>
      <c r="G20" s="731"/>
      <c r="H20" s="731"/>
      <c r="I20" s="731"/>
      <c r="J20" s="732"/>
    </row>
    <row r="21" spans="2:10" ht="14.25" thickBot="1" x14ac:dyDescent="0.2">
      <c r="B21" s="372" t="s">
        <v>432</v>
      </c>
      <c r="C21" s="373" t="s">
        <v>491</v>
      </c>
      <c r="D21" s="741" t="s">
        <v>492</v>
      </c>
      <c r="E21" s="741"/>
      <c r="F21" s="373" t="s">
        <v>493</v>
      </c>
      <c r="G21" s="373"/>
      <c r="H21" s="373" t="s">
        <v>494</v>
      </c>
      <c r="I21" s="373" t="s">
        <v>495</v>
      </c>
      <c r="J21" s="375" t="s">
        <v>496</v>
      </c>
    </row>
    <row r="22" spans="2:10" ht="16.5" x14ac:dyDescent="0.15">
      <c r="B22" s="742" t="s">
        <v>497</v>
      </c>
      <c r="C22" s="408" t="s">
        <v>498</v>
      </c>
      <c r="D22" s="745" t="s">
        <v>499</v>
      </c>
      <c r="E22" s="745"/>
      <c r="F22" s="409" t="s">
        <v>500</v>
      </c>
      <c r="G22" s="410"/>
      <c r="H22" s="411">
        <v>720</v>
      </c>
      <c r="I22" s="411">
        <v>7200</v>
      </c>
      <c r="J22" s="412" t="s">
        <v>501</v>
      </c>
    </row>
    <row r="23" spans="2:10" ht="14.25" customHeight="1" x14ac:dyDescent="0.15">
      <c r="B23" s="743"/>
      <c r="C23" s="413" t="s">
        <v>502</v>
      </c>
      <c r="D23" s="746" t="s">
        <v>503</v>
      </c>
      <c r="E23" s="746"/>
      <c r="F23" s="414" t="s">
        <v>504</v>
      </c>
      <c r="G23" s="415"/>
      <c r="H23" s="416">
        <v>1080</v>
      </c>
      <c r="I23" s="416">
        <v>10800</v>
      </c>
      <c r="J23" s="417" t="s">
        <v>505</v>
      </c>
    </row>
    <row r="24" spans="2:10" ht="14.25" customHeight="1" x14ac:dyDescent="0.15">
      <c r="B24" s="744"/>
      <c r="C24" s="418" t="s">
        <v>506</v>
      </c>
      <c r="D24" s="747" t="s">
        <v>507</v>
      </c>
      <c r="E24" s="747"/>
      <c r="F24" s="419" t="s">
        <v>508</v>
      </c>
      <c r="G24" s="420"/>
      <c r="H24" s="421">
        <v>4</v>
      </c>
      <c r="I24" s="421">
        <v>40</v>
      </c>
      <c r="J24" s="422" t="s">
        <v>509</v>
      </c>
    </row>
    <row r="25" spans="2:10" ht="16.5" x14ac:dyDescent="0.15">
      <c r="B25" s="748" t="s">
        <v>510</v>
      </c>
      <c r="C25" s="423" t="s">
        <v>511</v>
      </c>
      <c r="D25" s="738" t="s">
        <v>512</v>
      </c>
      <c r="E25" s="738"/>
      <c r="F25" s="424" t="s">
        <v>513</v>
      </c>
      <c r="G25" s="425">
        <v>25</v>
      </c>
      <c r="H25" s="393">
        <v>15</v>
      </c>
      <c r="I25" s="393">
        <v>150</v>
      </c>
      <c r="J25" s="394" t="s">
        <v>514</v>
      </c>
    </row>
    <row r="26" spans="2:10" ht="16.5" x14ac:dyDescent="0.15">
      <c r="B26" s="748"/>
      <c r="C26" s="426" t="s">
        <v>515</v>
      </c>
      <c r="D26" s="747" t="s">
        <v>516</v>
      </c>
      <c r="E26" s="747"/>
      <c r="F26" s="427" t="s">
        <v>517</v>
      </c>
      <c r="G26" s="428" t="s">
        <v>518</v>
      </c>
      <c r="H26" s="421">
        <v>45</v>
      </c>
      <c r="I26" s="421">
        <v>450</v>
      </c>
      <c r="J26" s="422" t="s">
        <v>519</v>
      </c>
    </row>
    <row r="27" spans="2:10" ht="16.5" x14ac:dyDescent="0.15">
      <c r="B27" s="748" t="s">
        <v>520</v>
      </c>
      <c r="C27" s="423" t="s">
        <v>511</v>
      </c>
      <c r="D27" s="738" t="s">
        <v>521</v>
      </c>
      <c r="E27" s="738"/>
      <c r="F27" s="424" t="s">
        <v>513</v>
      </c>
      <c r="G27" s="425">
        <v>25</v>
      </c>
      <c r="H27" s="393">
        <v>25</v>
      </c>
      <c r="I27" s="393">
        <v>250</v>
      </c>
      <c r="J27" s="394" t="s">
        <v>519</v>
      </c>
    </row>
    <row r="28" spans="2:10" ht="16.5" x14ac:dyDescent="0.15">
      <c r="B28" s="748"/>
      <c r="C28" s="426" t="s">
        <v>522</v>
      </c>
      <c r="D28" s="747" t="s">
        <v>523</v>
      </c>
      <c r="E28" s="747"/>
      <c r="F28" s="427" t="s">
        <v>524</v>
      </c>
      <c r="G28" s="428" t="s">
        <v>525</v>
      </c>
      <c r="H28" s="421">
        <v>100</v>
      </c>
      <c r="I28" s="421">
        <v>1000</v>
      </c>
      <c r="J28" s="422" t="s">
        <v>526</v>
      </c>
    </row>
    <row r="29" spans="2:10" ht="38.25" customHeight="1" x14ac:dyDescent="0.15">
      <c r="B29" s="382" t="s">
        <v>527</v>
      </c>
      <c r="C29" s="429" t="s">
        <v>528</v>
      </c>
      <c r="D29" s="733" t="s">
        <v>529</v>
      </c>
      <c r="E29" s="733"/>
      <c r="F29" s="388" t="s">
        <v>474</v>
      </c>
      <c r="G29" s="430"/>
      <c r="H29" s="386">
        <v>45</v>
      </c>
      <c r="I29" s="386">
        <v>450</v>
      </c>
      <c r="J29" s="431" t="s">
        <v>526</v>
      </c>
    </row>
    <row r="30" spans="2:10" ht="38.25" customHeight="1" x14ac:dyDescent="0.15">
      <c r="B30" s="432" t="s">
        <v>530</v>
      </c>
      <c r="C30" s="433" t="s">
        <v>531</v>
      </c>
      <c r="D30" s="749" t="s">
        <v>523</v>
      </c>
      <c r="E30" s="749"/>
      <c r="F30" s="434" t="s">
        <v>524</v>
      </c>
      <c r="G30" s="435"/>
      <c r="H30" s="436">
        <v>100</v>
      </c>
      <c r="I30" s="436">
        <v>1000</v>
      </c>
      <c r="J30" s="437" t="s">
        <v>532</v>
      </c>
    </row>
    <row r="31" spans="2:10" ht="16.5" x14ac:dyDescent="0.15">
      <c r="B31" s="734"/>
      <c r="C31" s="735"/>
      <c r="D31" s="735"/>
      <c r="E31" s="735"/>
      <c r="F31" s="735"/>
      <c r="G31" s="735"/>
      <c r="H31" s="735"/>
      <c r="I31" s="735"/>
      <c r="J31" s="438"/>
    </row>
    <row r="32" spans="2:10" ht="16.5" x14ac:dyDescent="0.15">
      <c r="B32" s="750" t="s">
        <v>533</v>
      </c>
      <c r="C32" s="391" t="s">
        <v>534</v>
      </c>
      <c r="D32" s="738" t="s">
        <v>535</v>
      </c>
      <c r="E32" s="738"/>
      <c r="F32" s="392"/>
      <c r="G32" s="392"/>
      <c r="H32" s="393">
        <f>I32/10</f>
        <v>0</v>
      </c>
      <c r="I32" s="393">
        <v>0</v>
      </c>
      <c r="J32" s="394"/>
    </row>
    <row r="33" spans="2:10" ht="17.25" thickBot="1" x14ac:dyDescent="0.2">
      <c r="B33" s="751"/>
      <c r="C33" s="395" t="s">
        <v>536</v>
      </c>
      <c r="D33" s="739" t="s">
        <v>537</v>
      </c>
      <c r="E33" s="739"/>
      <c r="F33" s="396"/>
      <c r="G33" s="396"/>
      <c r="H33" s="397">
        <f>I33/10</f>
        <v>0</v>
      </c>
      <c r="I33" s="397">
        <v>0</v>
      </c>
      <c r="J33" s="398"/>
    </row>
    <row r="34" spans="2:10" ht="17.25" thickBot="1" x14ac:dyDescent="0.2">
      <c r="B34" s="399" t="s">
        <v>538</v>
      </c>
      <c r="C34" s="400"/>
      <c r="D34" s="740"/>
      <c r="E34" s="740"/>
      <c r="F34" s="401"/>
      <c r="G34" s="401"/>
      <c r="H34" s="402">
        <f>SUM(H32:H33)</f>
        <v>0</v>
      </c>
      <c r="I34" s="403">
        <f>SUM(I32:I33)</f>
        <v>0</v>
      </c>
      <c r="J34" s="404"/>
    </row>
    <row r="35" spans="2:10" ht="6" customHeight="1" x14ac:dyDescent="0.15">
      <c r="B35" s="439"/>
      <c r="C35" s="440"/>
      <c r="D35" s="441"/>
      <c r="E35" s="441"/>
      <c r="F35" s="441"/>
      <c r="G35" s="441"/>
      <c r="H35" s="442"/>
      <c r="I35" s="443"/>
      <c r="J35" s="444"/>
    </row>
    <row r="36" spans="2:10" ht="19.5" customHeight="1" thickBot="1" x14ac:dyDescent="0.3">
      <c r="B36" s="445" t="s">
        <v>539</v>
      </c>
      <c r="C36" s="446"/>
      <c r="D36" s="446"/>
      <c r="E36" s="446"/>
      <c r="F36" s="446"/>
      <c r="G36" s="446"/>
      <c r="H36" s="446"/>
      <c r="I36" s="446"/>
      <c r="J36" s="447"/>
    </row>
    <row r="37" spans="2:10" ht="15.75" customHeight="1" thickBot="1" x14ac:dyDescent="0.2">
      <c r="B37" s="752" t="s">
        <v>540</v>
      </c>
      <c r="C37" s="753"/>
      <c r="D37" s="754" t="s">
        <v>541</v>
      </c>
      <c r="E37" s="753"/>
      <c r="F37" s="753"/>
      <c r="G37" s="448"/>
      <c r="H37" s="753" t="s">
        <v>542</v>
      </c>
      <c r="I37" s="753"/>
      <c r="J37" s="755"/>
    </row>
    <row r="38" spans="2:10" x14ac:dyDescent="0.15">
      <c r="B38" s="756" t="s">
        <v>543</v>
      </c>
      <c r="C38" s="757"/>
      <c r="D38" s="757">
        <v>0.88</v>
      </c>
      <c r="E38" s="757"/>
      <c r="F38" s="757"/>
      <c r="G38" s="449"/>
      <c r="H38" s="758">
        <v>0.88</v>
      </c>
      <c r="I38" s="758"/>
      <c r="J38" s="759"/>
    </row>
    <row r="39" spans="2:10" x14ac:dyDescent="0.15">
      <c r="B39" s="760" t="s">
        <v>544</v>
      </c>
      <c r="C39" s="761"/>
      <c r="D39" s="761">
        <v>0.84</v>
      </c>
      <c r="E39" s="761"/>
      <c r="F39" s="761"/>
      <c r="G39" s="450"/>
      <c r="H39" s="762">
        <v>0.84</v>
      </c>
      <c r="I39" s="762"/>
      <c r="J39" s="763"/>
    </row>
    <row r="40" spans="2:10" x14ac:dyDescent="0.15">
      <c r="B40" s="760" t="s">
        <v>545</v>
      </c>
      <c r="C40" s="761"/>
      <c r="D40" s="761">
        <v>0.8</v>
      </c>
      <c r="E40" s="761"/>
      <c r="F40" s="761"/>
      <c r="G40" s="450"/>
      <c r="H40" s="762">
        <v>0.8</v>
      </c>
      <c r="I40" s="762"/>
      <c r="J40" s="763"/>
    </row>
    <row r="41" spans="2:10" ht="14.25" thickBot="1" x14ac:dyDescent="0.2">
      <c r="B41" s="764" t="s">
        <v>546</v>
      </c>
      <c r="C41" s="765"/>
      <c r="D41" s="765">
        <v>0.75</v>
      </c>
      <c r="E41" s="765"/>
      <c r="F41" s="765"/>
      <c r="G41" s="451"/>
      <c r="H41" s="766">
        <v>0.75</v>
      </c>
      <c r="I41" s="766"/>
      <c r="J41" s="767"/>
    </row>
  </sheetData>
  <mergeCells count="51">
    <mergeCell ref="B40:C40"/>
    <mergeCell ref="D40:F40"/>
    <mergeCell ref="H40:J40"/>
    <mergeCell ref="B41:C41"/>
    <mergeCell ref="D41:F41"/>
    <mergeCell ref="H41:J41"/>
    <mergeCell ref="H37:J37"/>
    <mergeCell ref="B38:C38"/>
    <mergeCell ref="D38:F38"/>
    <mergeCell ref="H38:J38"/>
    <mergeCell ref="B39:C39"/>
    <mergeCell ref="D39:F39"/>
    <mergeCell ref="H39:J39"/>
    <mergeCell ref="B32:B33"/>
    <mergeCell ref="D32:E32"/>
    <mergeCell ref="D33:E33"/>
    <mergeCell ref="D34:E34"/>
    <mergeCell ref="B37:C37"/>
    <mergeCell ref="D37:F37"/>
    <mergeCell ref="B31:I31"/>
    <mergeCell ref="D21:E21"/>
    <mergeCell ref="B22:B24"/>
    <mergeCell ref="D22:E22"/>
    <mergeCell ref="D23:E23"/>
    <mergeCell ref="D24:E24"/>
    <mergeCell ref="B25:B26"/>
    <mergeCell ref="D25:E25"/>
    <mergeCell ref="D26:E26"/>
    <mergeCell ref="B27:B28"/>
    <mergeCell ref="D27:E27"/>
    <mergeCell ref="D28:E28"/>
    <mergeCell ref="D29:E29"/>
    <mergeCell ref="D30:E30"/>
    <mergeCell ref="B20:J20"/>
    <mergeCell ref="D9:E9"/>
    <mergeCell ref="D10:E10"/>
    <mergeCell ref="D11:E11"/>
    <mergeCell ref="D12:E12"/>
    <mergeCell ref="D13:E13"/>
    <mergeCell ref="D14:E14"/>
    <mergeCell ref="B15:I15"/>
    <mergeCell ref="B16:B17"/>
    <mergeCell ref="D16:E16"/>
    <mergeCell ref="D17:E17"/>
    <mergeCell ref="D18:E18"/>
    <mergeCell ref="D8:E8"/>
    <mergeCell ref="B3:J3"/>
    <mergeCell ref="D4:E4"/>
    <mergeCell ref="D5:E5"/>
    <mergeCell ref="D6:E6"/>
    <mergeCell ref="D7:E7"/>
  </mergeCells>
  <phoneticPr fontId="6" type="noConversion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showGridLines="0" topLeftCell="A37" zoomScale="85" zoomScaleNormal="85" workbookViewId="0"/>
  </sheetViews>
  <sheetFormatPr defaultRowHeight="16.5" x14ac:dyDescent="0.15"/>
  <cols>
    <col min="1" max="1" width="4.75" style="452" customWidth="1"/>
    <col min="2" max="2" width="17.375" style="483" customWidth="1"/>
    <col min="3" max="3" width="28.75" style="452" bestFit="1" customWidth="1"/>
    <col min="4" max="4" width="56.875" style="452" customWidth="1"/>
    <col min="5" max="5" width="18.375" style="452" bestFit="1" customWidth="1"/>
    <col min="6" max="6" width="17.25" style="452" customWidth="1"/>
    <col min="7" max="7" width="9.25" style="452" customWidth="1"/>
    <col min="8" max="9" width="11.75" style="452" bestFit="1" customWidth="1"/>
    <col min="10" max="10" width="13" style="452" bestFit="1" customWidth="1"/>
    <col min="11" max="16384" width="9" style="452"/>
  </cols>
  <sheetData>
    <row r="1" spans="2:10" ht="108.75" customHeight="1" thickBot="1" x14ac:dyDescent="0.2">
      <c r="B1" s="768"/>
      <c r="C1" s="768"/>
      <c r="D1" s="768"/>
      <c r="E1" s="768"/>
      <c r="F1" s="768"/>
    </row>
    <row r="2" spans="2:10" s="456" customFormat="1" ht="23.25" thickBot="1" x14ac:dyDescent="0.2">
      <c r="B2" s="453" t="s">
        <v>547</v>
      </c>
      <c r="C2" s="454" t="s">
        <v>548</v>
      </c>
      <c r="D2" s="454" t="s">
        <v>549</v>
      </c>
      <c r="E2" s="454" t="s">
        <v>550</v>
      </c>
      <c r="F2" s="455" t="s">
        <v>551</v>
      </c>
    </row>
    <row r="3" spans="2:10" ht="33" x14ac:dyDescent="0.15">
      <c r="B3" s="769" t="s">
        <v>552</v>
      </c>
      <c r="C3" s="457" t="s">
        <v>553</v>
      </c>
      <c r="D3" s="458" t="s">
        <v>554</v>
      </c>
      <c r="E3" s="459">
        <v>2400</v>
      </c>
      <c r="F3" s="772" t="s">
        <v>555</v>
      </c>
    </row>
    <row r="4" spans="2:10" ht="16.5" customHeight="1" x14ac:dyDescent="0.15">
      <c r="B4" s="770"/>
      <c r="C4" s="460" t="s">
        <v>556</v>
      </c>
      <c r="D4" s="461" t="s">
        <v>557</v>
      </c>
      <c r="E4" s="462">
        <v>1200</v>
      </c>
      <c r="F4" s="773"/>
    </row>
    <row r="5" spans="2:10" ht="16.5" customHeight="1" x14ac:dyDescent="0.15">
      <c r="B5" s="770"/>
      <c r="C5" s="460" t="s">
        <v>558</v>
      </c>
      <c r="D5" s="460" t="s">
        <v>559</v>
      </c>
      <c r="E5" s="463">
        <v>100</v>
      </c>
      <c r="F5" s="773"/>
    </row>
    <row r="6" spans="2:10" ht="16.5" customHeight="1" x14ac:dyDescent="0.15">
      <c r="B6" s="771"/>
      <c r="C6" s="464" t="s">
        <v>560</v>
      </c>
      <c r="D6" s="464" t="s">
        <v>561</v>
      </c>
      <c r="E6" s="465">
        <v>200</v>
      </c>
      <c r="F6" s="774"/>
    </row>
    <row r="7" spans="2:10" ht="33" x14ac:dyDescent="0.15">
      <c r="B7" s="775" t="s">
        <v>562</v>
      </c>
      <c r="C7" s="466" t="s">
        <v>563</v>
      </c>
      <c r="D7" s="467" t="s">
        <v>554</v>
      </c>
      <c r="E7" s="468">
        <v>2500</v>
      </c>
      <c r="F7" s="776" t="s">
        <v>564</v>
      </c>
    </row>
    <row r="8" spans="2:10" ht="16.5" customHeight="1" x14ac:dyDescent="0.15">
      <c r="B8" s="770"/>
      <c r="C8" s="464" t="s">
        <v>565</v>
      </c>
      <c r="D8" s="464" t="s">
        <v>561</v>
      </c>
      <c r="E8" s="465">
        <v>100</v>
      </c>
      <c r="F8" s="774"/>
    </row>
    <row r="9" spans="2:10" ht="18.75" customHeight="1" x14ac:dyDescent="0.15">
      <c r="B9" s="770"/>
      <c r="C9" s="777" t="s">
        <v>566</v>
      </c>
      <c r="D9" s="469" t="s">
        <v>567</v>
      </c>
      <c r="E9" s="470">
        <v>2000</v>
      </c>
      <c r="F9" s="779" t="s">
        <v>568</v>
      </c>
      <c r="J9" s="471"/>
    </row>
    <row r="10" spans="2:10" ht="18.75" customHeight="1" x14ac:dyDescent="0.15">
      <c r="B10" s="770"/>
      <c r="C10" s="778"/>
      <c r="D10" s="461" t="s">
        <v>569</v>
      </c>
      <c r="E10" s="462">
        <v>3000</v>
      </c>
      <c r="F10" s="773"/>
      <c r="J10" s="471"/>
    </row>
    <row r="11" spans="2:10" ht="18.75" customHeight="1" x14ac:dyDescent="0.15">
      <c r="B11" s="770"/>
      <c r="C11" s="778"/>
      <c r="D11" s="461" t="s">
        <v>570</v>
      </c>
      <c r="E11" s="462">
        <v>4000</v>
      </c>
      <c r="F11" s="773"/>
      <c r="J11" s="471"/>
    </row>
    <row r="12" spans="2:10" ht="18.75" customHeight="1" x14ac:dyDescent="0.15">
      <c r="B12" s="770"/>
      <c r="C12" s="778"/>
      <c r="D12" s="461" t="s">
        <v>571</v>
      </c>
      <c r="E12" s="462">
        <v>5000</v>
      </c>
      <c r="F12" s="773"/>
      <c r="J12" s="471"/>
    </row>
    <row r="13" spans="2:10" ht="18.75" customHeight="1" x14ac:dyDescent="0.15">
      <c r="B13" s="770"/>
      <c r="C13" s="778"/>
      <c r="D13" s="461" t="s">
        <v>572</v>
      </c>
      <c r="E13" s="462">
        <v>6000</v>
      </c>
      <c r="F13" s="773"/>
      <c r="J13" s="471"/>
    </row>
    <row r="14" spans="2:10" ht="16.5" customHeight="1" x14ac:dyDescent="0.15">
      <c r="B14" s="770"/>
      <c r="C14" s="464" t="s">
        <v>573</v>
      </c>
      <c r="D14" s="464" t="s">
        <v>574</v>
      </c>
      <c r="E14" s="465">
        <v>50</v>
      </c>
      <c r="F14" s="774"/>
    </row>
    <row r="15" spans="2:10" ht="16.5" customHeight="1" x14ac:dyDescent="0.15">
      <c r="B15" s="770"/>
      <c r="C15" s="777" t="s">
        <v>575</v>
      </c>
      <c r="D15" s="472" t="s">
        <v>576</v>
      </c>
      <c r="E15" s="473">
        <v>800</v>
      </c>
      <c r="F15" s="779" t="s">
        <v>577</v>
      </c>
    </row>
    <row r="16" spans="2:10" ht="16.5" customHeight="1" x14ac:dyDescent="0.15">
      <c r="B16" s="770"/>
      <c r="C16" s="778"/>
      <c r="D16" s="461" t="s">
        <v>578</v>
      </c>
      <c r="E16" s="462">
        <v>1200</v>
      </c>
      <c r="F16" s="773"/>
    </row>
    <row r="17" spans="2:6" ht="16.5" customHeight="1" x14ac:dyDescent="0.15">
      <c r="B17" s="770"/>
      <c r="C17" s="778"/>
      <c r="D17" s="461" t="s">
        <v>569</v>
      </c>
      <c r="E17" s="462">
        <v>1500</v>
      </c>
      <c r="F17" s="773"/>
    </row>
    <row r="18" spans="2:6" ht="16.5" customHeight="1" x14ac:dyDescent="0.15">
      <c r="B18" s="770"/>
      <c r="C18" s="778"/>
      <c r="D18" s="461" t="s">
        <v>579</v>
      </c>
      <c r="E18" s="462">
        <v>1900</v>
      </c>
      <c r="F18" s="773"/>
    </row>
    <row r="19" spans="2:6" ht="16.5" customHeight="1" x14ac:dyDescent="0.15">
      <c r="B19" s="770"/>
      <c r="C19" s="778"/>
      <c r="D19" s="461" t="s">
        <v>580</v>
      </c>
      <c r="E19" s="462">
        <v>2200</v>
      </c>
      <c r="F19" s="773"/>
    </row>
    <row r="20" spans="2:6" ht="16.5" customHeight="1" x14ac:dyDescent="0.15">
      <c r="B20" s="770"/>
      <c r="C20" s="778"/>
      <c r="D20" s="461" t="s">
        <v>581</v>
      </c>
      <c r="E20" s="462">
        <v>3500</v>
      </c>
      <c r="F20" s="773"/>
    </row>
    <row r="21" spans="2:6" ht="16.5" customHeight="1" x14ac:dyDescent="0.15">
      <c r="B21" s="770"/>
      <c r="C21" s="778"/>
      <c r="D21" s="461" t="s">
        <v>582</v>
      </c>
      <c r="E21" s="462">
        <v>5500</v>
      </c>
      <c r="F21" s="773"/>
    </row>
    <row r="22" spans="2:6" ht="16.5" customHeight="1" x14ac:dyDescent="0.15">
      <c r="B22" s="770"/>
      <c r="C22" s="464" t="s">
        <v>583</v>
      </c>
      <c r="D22" s="464" t="s">
        <v>584</v>
      </c>
      <c r="E22" s="465">
        <v>50</v>
      </c>
      <c r="F22" s="774"/>
    </row>
    <row r="23" spans="2:6" ht="33" x14ac:dyDescent="0.15">
      <c r="B23" s="770"/>
      <c r="C23" s="472" t="s">
        <v>585</v>
      </c>
      <c r="D23" s="472" t="s">
        <v>554</v>
      </c>
      <c r="E23" s="473">
        <v>750</v>
      </c>
      <c r="F23" s="780" t="s">
        <v>586</v>
      </c>
    </row>
    <row r="24" spans="2:6" ht="16.5" customHeight="1" x14ac:dyDescent="0.15">
      <c r="B24" s="771"/>
      <c r="C24" s="464" t="s">
        <v>560</v>
      </c>
      <c r="D24" s="464" t="s">
        <v>561</v>
      </c>
      <c r="E24" s="465">
        <v>50</v>
      </c>
      <c r="F24" s="781"/>
    </row>
    <row r="25" spans="2:6" ht="16.5" customHeight="1" x14ac:dyDescent="0.15">
      <c r="B25" s="775" t="s">
        <v>587</v>
      </c>
      <c r="C25" s="466" t="s">
        <v>553</v>
      </c>
      <c r="D25" s="467" t="s">
        <v>588</v>
      </c>
      <c r="E25" s="468">
        <v>900</v>
      </c>
      <c r="F25" s="776" t="s">
        <v>589</v>
      </c>
    </row>
    <row r="26" spans="2:6" ht="16.5" customHeight="1" x14ac:dyDescent="0.15">
      <c r="B26" s="770"/>
      <c r="C26" s="460" t="s">
        <v>566</v>
      </c>
      <c r="D26" s="461" t="s">
        <v>590</v>
      </c>
      <c r="E26" s="462">
        <v>340</v>
      </c>
      <c r="F26" s="773"/>
    </row>
    <row r="27" spans="2:6" ht="16.5" customHeight="1" x14ac:dyDescent="0.15">
      <c r="B27" s="770"/>
      <c r="C27" s="460" t="s">
        <v>591</v>
      </c>
      <c r="D27" s="460" t="s">
        <v>592</v>
      </c>
      <c r="E27" s="463">
        <v>340</v>
      </c>
      <c r="F27" s="773"/>
    </row>
    <row r="28" spans="2:6" ht="16.5" customHeight="1" x14ac:dyDescent="0.15">
      <c r="B28" s="770"/>
      <c r="C28" s="460" t="s">
        <v>593</v>
      </c>
      <c r="D28" s="460" t="s">
        <v>561</v>
      </c>
      <c r="E28" s="463">
        <v>120</v>
      </c>
      <c r="F28" s="773"/>
    </row>
    <row r="29" spans="2:6" ht="16.5" customHeight="1" x14ac:dyDescent="0.15">
      <c r="B29" s="770"/>
      <c r="C29" s="464" t="s">
        <v>594</v>
      </c>
      <c r="D29" s="474" t="s">
        <v>595</v>
      </c>
      <c r="E29" s="475">
        <v>120</v>
      </c>
      <c r="F29" s="774"/>
    </row>
    <row r="30" spans="2:6" ht="33" x14ac:dyDescent="0.15">
      <c r="B30" s="770"/>
      <c r="C30" s="472" t="s">
        <v>596</v>
      </c>
      <c r="D30" s="469" t="s">
        <v>554</v>
      </c>
      <c r="E30" s="470">
        <v>600</v>
      </c>
      <c r="F30" s="779" t="s">
        <v>597</v>
      </c>
    </row>
    <row r="31" spans="2:6" ht="16.5" customHeight="1" x14ac:dyDescent="0.15">
      <c r="B31" s="770"/>
      <c r="C31" s="460" t="s">
        <v>598</v>
      </c>
      <c r="D31" s="461" t="s">
        <v>557</v>
      </c>
      <c r="E31" s="462">
        <v>320</v>
      </c>
      <c r="F31" s="773"/>
    </row>
    <row r="32" spans="2:6" ht="16.5" customHeight="1" x14ac:dyDescent="0.15">
      <c r="B32" s="770"/>
      <c r="C32" s="460" t="s">
        <v>591</v>
      </c>
      <c r="D32" s="461" t="s">
        <v>599</v>
      </c>
      <c r="E32" s="462">
        <v>320</v>
      </c>
      <c r="F32" s="773"/>
    </row>
    <row r="33" spans="2:6" ht="16.5" customHeight="1" x14ac:dyDescent="0.15">
      <c r="B33" s="771"/>
      <c r="C33" s="464" t="s">
        <v>600</v>
      </c>
      <c r="D33" s="474" t="s">
        <v>559</v>
      </c>
      <c r="E33" s="475">
        <v>100</v>
      </c>
      <c r="F33" s="774"/>
    </row>
    <row r="34" spans="2:6" ht="18" customHeight="1" x14ac:dyDescent="0.15">
      <c r="B34" s="785" t="s">
        <v>601</v>
      </c>
      <c r="C34" s="466" t="s">
        <v>602</v>
      </c>
      <c r="D34" s="466" t="s">
        <v>603</v>
      </c>
      <c r="E34" s="476">
        <v>150</v>
      </c>
      <c r="F34" s="776" t="s">
        <v>604</v>
      </c>
    </row>
    <row r="35" spans="2:6" ht="18" customHeight="1" x14ac:dyDescent="0.15">
      <c r="B35" s="786"/>
      <c r="C35" s="460" t="s">
        <v>605</v>
      </c>
      <c r="D35" s="460" t="s">
        <v>595</v>
      </c>
      <c r="E35" s="463">
        <v>250</v>
      </c>
      <c r="F35" s="773"/>
    </row>
    <row r="36" spans="2:6" ht="18" customHeight="1" x14ac:dyDescent="0.15">
      <c r="B36" s="787"/>
      <c r="C36" s="464" t="s">
        <v>606</v>
      </c>
      <c r="D36" s="464" t="s">
        <v>559</v>
      </c>
      <c r="E36" s="465">
        <v>100</v>
      </c>
      <c r="F36" s="773"/>
    </row>
    <row r="37" spans="2:6" ht="33" x14ac:dyDescent="0.15">
      <c r="B37" s="782" t="s">
        <v>607</v>
      </c>
      <c r="C37" s="472" t="s">
        <v>553</v>
      </c>
      <c r="D37" s="472" t="s">
        <v>608</v>
      </c>
      <c r="E37" s="473">
        <v>500</v>
      </c>
      <c r="F37" s="773"/>
    </row>
    <row r="38" spans="2:6" ht="18" customHeight="1" x14ac:dyDescent="0.15">
      <c r="B38" s="786"/>
      <c r="C38" s="477" t="s">
        <v>556</v>
      </c>
      <c r="D38" s="460" t="s">
        <v>609</v>
      </c>
      <c r="E38" s="463">
        <v>300</v>
      </c>
      <c r="F38" s="773"/>
    </row>
    <row r="39" spans="2:6" ht="18" customHeight="1" x14ac:dyDescent="0.15">
      <c r="B39" s="786"/>
      <c r="C39" s="477" t="s">
        <v>591</v>
      </c>
      <c r="D39" s="460" t="s">
        <v>610</v>
      </c>
      <c r="E39" s="463">
        <v>300</v>
      </c>
      <c r="F39" s="773"/>
    </row>
    <row r="40" spans="2:6" ht="18" customHeight="1" x14ac:dyDescent="0.15">
      <c r="B40" s="786"/>
      <c r="C40" s="478" t="s">
        <v>600</v>
      </c>
      <c r="D40" s="464" t="s">
        <v>561</v>
      </c>
      <c r="E40" s="465">
        <v>100</v>
      </c>
      <c r="F40" s="774"/>
    </row>
    <row r="41" spans="2:6" ht="33" x14ac:dyDescent="0.15">
      <c r="B41" s="786"/>
      <c r="C41" s="472" t="s">
        <v>553</v>
      </c>
      <c r="D41" s="472" t="s">
        <v>611</v>
      </c>
      <c r="E41" s="473">
        <v>1200</v>
      </c>
      <c r="F41" s="779" t="s">
        <v>612</v>
      </c>
    </row>
    <row r="42" spans="2:6" ht="18" customHeight="1" x14ac:dyDescent="0.15">
      <c r="B42" s="786"/>
      <c r="C42" s="477" t="s">
        <v>613</v>
      </c>
      <c r="D42" s="460" t="s">
        <v>557</v>
      </c>
      <c r="E42" s="463">
        <v>250</v>
      </c>
      <c r="F42" s="773"/>
    </row>
    <row r="43" spans="2:6" ht="18" customHeight="1" x14ac:dyDescent="0.15">
      <c r="B43" s="787"/>
      <c r="C43" s="478" t="s">
        <v>614</v>
      </c>
      <c r="D43" s="464" t="s">
        <v>561</v>
      </c>
      <c r="E43" s="465">
        <v>100</v>
      </c>
      <c r="F43" s="774"/>
    </row>
    <row r="44" spans="2:6" ht="33" x14ac:dyDescent="0.15">
      <c r="B44" s="782" t="s">
        <v>615</v>
      </c>
      <c r="C44" s="479" t="s">
        <v>616</v>
      </c>
      <c r="D44" s="479" t="s">
        <v>554</v>
      </c>
      <c r="E44" s="480">
        <v>150</v>
      </c>
      <c r="F44" s="779" t="s">
        <v>604</v>
      </c>
    </row>
    <row r="45" spans="2:6" ht="30.75" customHeight="1" thickBot="1" x14ac:dyDescent="0.2">
      <c r="B45" s="783"/>
      <c r="C45" s="481" t="s">
        <v>560</v>
      </c>
      <c r="D45" s="481" t="s">
        <v>574</v>
      </c>
      <c r="E45" s="482">
        <v>50</v>
      </c>
      <c r="F45" s="784"/>
    </row>
  </sheetData>
  <mergeCells count="19">
    <mergeCell ref="B44:B45"/>
    <mergeCell ref="F44:F45"/>
    <mergeCell ref="B25:B33"/>
    <mergeCell ref="F25:F29"/>
    <mergeCell ref="F30:F33"/>
    <mergeCell ref="B34:B36"/>
    <mergeCell ref="F34:F40"/>
    <mergeCell ref="B37:B43"/>
    <mergeCell ref="F41:F43"/>
    <mergeCell ref="B1:F1"/>
    <mergeCell ref="B3:B6"/>
    <mergeCell ref="F3:F6"/>
    <mergeCell ref="B7:B24"/>
    <mergeCell ref="F7:F8"/>
    <mergeCell ref="C9:C13"/>
    <mergeCell ref="F9:F14"/>
    <mergeCell ref="C15:C21"/>
    <mergeCell ref="F15:F22"/>
    <mergeCell ref="F23:F24"/>
  </mergeCells>
  <phoneticPr fontId="6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showGridLines="0" topLeftCell="A34" zoomScaleNormal="100" workbookViewId="0"/>
  </sheetViews>
  <sheetFormatPr defaultRowHeight="16.5" x14ac:dyDescent="0.15"/>
  <cols>
    <col min="1" max="1" width="4.75" style="452" customWidth="1"/>
    <col min="2" max="2" width="22.5" style="493" customWidth="1"/>
    <col min="3" max="3" width="28.75" style="452" bestFit="1" customWidth="1"/>
    <col min="4" max="4" width="47.75" style="452" customWidth="1"/>
    <col min="5" max="5" width="24.5" style="452" customWidth="1"/>
    <col min="6" max="6" width="9.25" style="452" customWidth="1"/>
    <col min="7" max="8" width="11.75" style="452" bestFit="1" customWidth="1"/>
    <col min="9" max="9" width="13" style="452" bestFit="1" customWidth="1"/>
    <col min="10" max="16384" width="9" style="452"/>
  </cols>
  <sheetData>
    <row r="1" spans="2:9" ht="103.5" customHeight="1" thickBot="1" x14ac:dyDescent="0.2">
      <c r="B1" s="768"/>
      <c r="C1" s="768"/>
      <c r="D1" s="768"/>
      <c r="E1" s="768"/>
    </row>
    <row r="2" spans="2:9" s="456" customFormat="1" ht="23.25" thickBot="1" x14ac:dyDescent="0.2">
      <c r="B2" s="453" t="s">
        <v>617</v>
      </c>
      <c r="C2" s="454" t="s">
        <v>548</v>
      </c>
      <c r="D2" s="454" t="s">
        <v>549</v>
      </c>
      <c r="E2" s="455" t="s">
        <v>550</v>
      </c>
    </row>
    <row r="3" spans="2:9" x14ac:dyDescent="0.15">
      <c r="B3" s="792" t="s">
        <v>564</v>
      </c>
      <c r="C3" s="794" t="s">
        <v>618</v>
      </c>
      <c r="D3" s="458" t="s">
        <v>619</v>
      </c>
      <c r="E3" s="484">
        <v>3900</v>
      </c>
    </row>
    <row r="4" spans="2:9" ht="16.5" customHeight="1" x14ac:dyDescent="0.15">
      <c r="B4" s="789"/>
      <c r="C4" s="778"/>
      <c r="D4" s="461" t="s">
        <v>620</v>
      </c>
      <c r="E4" s="485">
        <v>5700</v>
      </c>
    </row>
    <row r="5" spans="2:9" ht="16.5" customHeight="1" x14ac:dyDescent="0.15">
      <c r="B5" s="789"/>
      <c r="C5" s="778"/>
      <c r="D5" s="461" t="s">
        <v>621</v>
      </c>
      <c r="E5" s="485">
        <v>6850</v>
      </c>
    </row>
    <row r="6" spans="2:9" ht="16.5" customHeight="1" x14ac:dyDescent="0.15">
      <c r="B6" s="789"/>
      <c r="C6" s="778"/>
      <c r="D6" s="461" t="s">
        <v>622</v>
      </c>
      <c r="E6" s="485">
        <v>7600</v>
      </c>
    </row>
    <row r="7" spans="2:9" ht="16.5" customHeight="1" x14ac:dyDescent="0.15">
      <c r="B7" s="789"/>
      <c r="C7" s="778"/>
      <c r="D7" s="460" t="s">
        <v>623</v>
      </c>
      <c r="E7" s="486">
        <v>8000</v>
      </c>
    </row>
    <row r="8" spans="2:9" ht="16.5" customHeight="1" x14ac:dyDescent="0.15">
      <c r="B8" s="789"/>
      <c r="C8" s="778"/>
      <c r="D8" s="460" t="s">
        <v>624</v>
      </c>
      <c r="E8" s="486">
        <v>10000</v>
      </c>
    </row>
    <row r="9" spans="2:9" ht="16.5" customHeight="1" x14ac:dyDescent="0.15">
      <c r="B9" s="789"/>
      <c r="C9" s="778" t="s">
        <v>625</v>
      </c>
      <c r="D9" s="460" t="s">
        <v>567</v>
      </c>
      <c r="E9" s="486">
        <v>3400</v>
      </c>
    </row>
    <row r="10" spans="2:9" ht="16.5" customHeight="1" x14ac:dyDescent="0.15">
      <c r="B10" s="789"/>
      <c r="C10" s="778"/>
      <c r="D10" s="460" t="s">
        <v>626</v>
      </c>
      <c r="E10" s="486">
        <v>5350</v>
      </c>
    </row>
    <row r="11" spans="2:9" ht="16.5" customHeight="1" x14ac:dyDescent="0.15">
      <c r="B11" s="789"/>
      <c r="C11" s="778"/>
      <c r="D11" s="460" t="s">
        <v>627</v>
      </c>
      <c r="E11" s="486">
        <v>8000</v>
      </c>
    </row>
    <row r="12" spans="2:9" ht="16.5" customHeight="1" x14ac:dyDescent="0.15">
      <c r="B12" s="789"/>
      <c r="C12" s="778"/>
      <c r="D12" s="460" t="s">
        <v>628</v>
      </c>
      <c r="E12" s="486">
        <v>9000</v>
      </c>
    </row>
    <row r="13" spans="2:9" ht="16.5" customHeight="1" x14ac:dyDescent="0.15">
      <c r="B13" s="793"/>
      <c r="C13" s="795"/>
      <c r="D13" s="464" t="s">
        <v>629</v>
      </c>
      <c r="E13" s="487">
        <v>14400</v>
      </c>
    </row>
    <row r="14" spans="2:9" ht="20.25" customHeight="1" x14ac:dyDescent="0.15">
      <c r="B14" s="796" t="s">
        <v>630</v>
      </c>
      <c r="C14" s="797" t="s">
        <v>631</v>
      </c>
      <c r="D14" s="467" t="s">
        <v>632</v>
      </c>
      <c r="E14" s="488">
        <v>1560</v>
      </c>
    </row>
    <row r="15" spans="2:9" ht="16.5" customHeight="1" x14ac:dyDescent="0.15">
      <c r="B15" s="789"/>
      <c r="C15" s="778"/>
      <c r="D15" s="460" t="s">
        <v>633</v>
      </c>
      <c r="E15" s="486">
        <v>2600</v>
      </c>
    </row>
    <row r="16" spans="2:9" ht="18.75" customHeight="1" x14ac:dyDescent="0.15">
      <c r="B16" s="789"/>
      <c r="C16" s="778"/>
      <c r="D16" s="461" t="s">
        <v>634</v>
      </c>
      <c r="E16" s="485">
        <v>3640</v>
      </c>
      <c r="I16" s="471"/>
    </row>
    <row r="17" spans="2:9" ht="18.75" customHeight="1" x14ac:dyDescent="0.15">
      <c r="B17" s="789"/>
      <c r="C17" s="778"/>
      <c r="D17" s="461" t="s">
        <v>635</v>
      </c>
      <c r="E17" s="485">
        <v>4680</v>
      </c>
      <c r="I17" s="471"/>
    </row>
    <row r="18" spans="2:9" ht="18.75" customHeight="1" x14ac:dyDescent="0.15">
      <c r="B18" s="789"/>
      <c r="C18" s="778"/>
      <c r="D18" s="461" t="s">
        <v>636</v>
      </c>
      <c r="E18" s="485">
        <v>5280</v>
      </c>
      <c r="I18" s="471"/>
    </row>
    <row r="19" spans="2:9" ht="18.75" customHeight="1" x14ac:dyDescent="0.15">
      <c r="B19" s="789"/>
      <c r="C19" s="778"/>
      <c r="D19" s="461" t="s">
        <v>620</v>
      </c>
      <c r="E19" s="485">
        <v>8280</v>
      </c>
      <c r="I19" s="471"/>
    </row>
    <row r="20" spans="2:9" ht="18.75" customHeight="1" x14ac:dyDescent="0.15">
      <c r="B20" s="789"/>
      <c r="C20" s="778"/>
      <c r="D20" s="461" t="s">
        <v>579</v>
      </c>
      <c r="E20" s="485">
        <v>11280</v>
      </c>
      <c r="I20" s="471"/>
    </row>
    <row r="21" spans="2:9" ht="16.5" customHeight="1" x14ac:dyDescent="0.15">
      <c r="B21" s="789"/>
      <c r="C21" s="778"/>
      <c r="D21" s="460" t="s">
        <v>637</v>
      </c>
      <c r="E21" s="486">
        <v>13563</v>
      </c>
    </row>
    <row r="22" spans="2:9" ht="16.5" customHeight="1" x14ac:dyDescent="0.15">
      <c r="B22" s="789"/>
      <c r="C22" s="778"/>
      <c r="D22" s="460" t="s">
        <v>623</v>
      </c>
      <c r="E22" s="486">
        <v>15368</v>
      </c>
    </row>
    <row r="23" spans="2:9" ht="16.5" customHeight="1" x14ac:dyDescent="0.15">
      <c r="B23" s="789"/>
      <c r="C23" s="778"/>
      <c r="D23" s="461" t="s">
        <v>638</v>
      </c>
      <c r="E23" s="485">
        <v>17173</v>
      </c>
    </row>
    <row r="24" spans="2:9" ht="16.5" customHeight="1" x14ac:dyDescent="0.15">
      <c r="B24" s="789"/>
      <c r="C24" s="778"/>
      <c r="D24" s="461" t="s">
        <v>639</v>
      </c>
      <c r="E24" s="485">
        <v>18978</v>
      </c>
    </row>
    <row r="25" spans="2:9" ht="16.5" customHeight="1" x14ac:dyDescent="0.15">
      <c r="B25" s="789"/>
      <c r="C25" s="778"/>
      <c r="D25" s="461" t="s">
        <v>640</v>
      </c>
      <c r="E25" s="485">
        <v>20783</v>
      </c>
    </row>
    <row r="26" spans="2:9" ht="16.5" customHeight="1" x14ac:dyDescent="0.15">
      <c r="B26" s="789"/>
      <c r="C26" s="778"/>
      <c r="D26" s="461" t="s">
        <v>641</v>
      </c>
      <c r="E26" s="485">
        <v>22588</v>
      </c>
    </row>
    <row r="27" spans="2:9" ht="16.5" customHeight="1" x14ac:dyDescent="0.15">
      <c r="B27" s="789"/>
      <c r="C27" s="778"/>
      <c r="D27" s="461" t="s">
        <v>642</v>
      </c>
      <c r="E27" s="485">
        <v>24393</v>
      </c>
    </row>
    <row r="28" spans="2:9" ht="16.5" customHeight="1" x14ac:dyDescent="0.15">
      <c r="B28" s="789"/>
      <c r="C28" s="778" t="s">
        <v>643</v>
      </c>
      <c r="D28" s="461" t="s">
        <v>644</v>
      </c>
      <c r="E28" s="485">
        <v>1872</v>
      </c>
    </row>
    <row r="29" spans="2:9" ht="16.5" customHeight="1" x14ac:dyDescent="0.15">
      <c r="B29" s="789"/>
      <c r="C29" s="778"/>
      <c r="D29" s="460" t="s">
        <v>633</v>
      </c>
      <c r="E29" s="486">
        <v>3096</v>
      </c>
    </row>
    <row r="30" spans="2:9" ht="20.25" customHeight="1" x14ac:dyDescent="0.15">
      <c r="B30" s="789"/>
      <c r="C30" s="778"/>
      <c r="D30" s="461" t="s">
        <v>645</v>
      </c>
      <c r="E30" s="485">
        <v>4320</v>
      </c>
    </row>
    <row r="31" spans="2:9" ht="16.5" customHeight="1" x14ac:dyDescent="0.15">
      <c r="B31" s="789"/>
      <c r="C31" s="778"/>
      <c r="D31" s="461" t="s">
        <v>646</v>
      </c>
      <c r="E31" s="485">
        <v>5544</v>
      </c>
    </row>
    <row r="32" spans="2:9" ht="16.5" customHeight="1" x14ac:dyDescent="0.15">
      <c r="B32" s="789"/>
      <c r="C32" s="778"/>
      <c r="D32" s="461" t="s">
        <v>647</v>
      </c>
      <c r="E32" s="485">
        <v>6264</v>
      </c>
    </row>
    <row r="33" spans="2:5" ht="16.5" customHeight="1" x14ac:dyDescent="0.15">
      <c r="B33" s="789"/>
      <c r="C33" s="778"/>
      <c r="D33" s="461" t="s">
        <v>569</v>
      </c>
      <c r="E33" s="485">
        <v>9720</v>
      </c>
    </row>
    <row r="34" spans="2:5" ht="16.5" customHeight="1" x14ac:dyDescent="0.15">
      <c r="B34" s="789"/>
      <c r="C34" s="778"/>
      <c r="D34" s="461" t="s">
        <v>621</v>
      </c>
      <c r="E34" s="485">
        <v>13104</v>
      </c>
    </row>
    <row r="35" spans="2:5" ht="16.5" customHeight="1" x14ac:dyDescent="0.15">
      <c r="B35" s="789"/>
      <c r="C35" s="778"/>
      <c r="D35" s="460" t="s">
        <v>648</v>
      </c>
      <c r="E35" s="486">
        <v>15624</v>
      </c>
    </row>
    <row r="36" spans="2:5" ht="16.5" customHeight="1" x14ac:dyDescent="0.15">
      <c r="B36" s="789"/>
      <c r="C36" s="778"/>
      <c r="D36" s="460" t="s">
        <v>649</v>
      </c>
      <c r="E36" s="486">
        <v>17496</v>
      </c>
    </row>
    <row r="37" spans="2:5" ht="20.25" customHeight="1" x14ac:dyDescent="0.15">
      <c r="B37" s="789"/>
      <c r="C37" s="778"/>
      <c r="D37" s="461" t="s">
        <v>650</v>
      </c>
      <c r="E37" s="485">
        <v>19368</v>
      </c>
    </row>
    <row r="38" spans="2:5" ht="16.5" customHeight="1" x14ac:dyDescent="0.15">
      <c r="B38" s="789"/>
      <c r="C38" s="778"/>
      <c r="D38" s="461" t="s">
        <v>651</v>
      </c>
      <c r="E38" s="485">
        <v>21168</v>
      </c>
    </row>
    <row r="39" spans="2:5" ht="16.5" customHeight="1" x14ac:dyDescent="0.15">
      <c r="B39" s="789"/>
      <c r="C39" s="778"/>
      <c r="D39" s="461" t="s">
        <v>652</v>
      </c>
      <c r="E39" s="485">
        <v>22968</v>
      </c>
    </row>
    <row r="40" spans="2:5" ht="16.5" customHeight="1" x14ac:dyDescent="0.15">
      <c r="B40" s="789"/>
      <c r="C40" s="778"/>
      <c r="D40" s="461" t="s">
        <v>653</v>
      </c>
      <c r="E40" s="485">
        <v>24696</v>
      </c>
    </row>
    <row r="41" spans="2:5" ht="18" customHeight="1" x14ac:dyDescent="0.15">
      <c r="B41" s="793"/>
      <c r="C41" s="795"/>
      <c r="D41" s="474" t="s">
        <v>654</v>
      </c>
      <c r="E41" s="489">
        <v>26352</v>
      </c>
    </row>
    <row r="42" spans="2:5" ht="18" customHeight="1" x14ac:dyDescent="0.15">
      <c r="B42" s="788" t="s">
        <v>655</v>
      </c>
      <c r="C42" s="777" t="s">
        <v>656</v>
      </c>
      <c r="D42" s="469" t="s">
        <v>576</v>
      </c>
      <c r="E42" s="490">
        <v>1400</v>
      </c>
    </row>
    <row r="43" spans="2:5" ht="18" customHeight="1" x14ac:dyDescent="0.15">
      <c r="B43" s="789"/>
      <c r="C43" s="778"/>
      <c r="D43" s="460" t="s">
        <v>657</v>
      </c>
      <c r="E43" s="485">
        <v>2333</v>
      </c>
    </row>
    <row r="44" spans="2:5" ht="20.25" customHeight="1" x14ac:dyDescent="0.15">
      <c r="B44" s="789"/>
      <c r="C44" s="778"/>
      <c r="D44" s="461" t="s">
        <v>645</v>
      </c>
      <c r="E44" s="485">
        <v>3267</v>
      </c>
    </row>
    <row r="45" spans="2:5" ht="18" customHeight="1" x14ac:dyDescent="0.15">
      <c r="B45" s="789"/>
      <c r="C45" s="778"/>
      <c r="D45" s="461" t="s">
        <v>646</v>
      </c>
      <c r="E45" s="485">
        <v>4200</v>
      </c>
    </row>
    <row r="46" spans="2:5" ht="18" customHeight="1" x14ac:dyDescent="0.15">
      <c r="B46" s="789"/>
      <c r="C46" s="778"/>
      <c r="D46" s="461" t="s">
        <v>578</v>
      </c>
      <c r="E46" s="486">
        <v>4738</v>
      </c>
    </row>
    <row r="47" spans="2:5" ht="18" customHeight="1" x14ac:dyDescent="0.15">
      <c r="B47" s="789"/>
      <c r="C47" s="778"/>
      <c r="D47" s="461" t="s">
        <v>620</v>
      </c>
      <c r="E47" s="486">
        <v>7431</v>
      </c>
    </row>
    <row r="48" spans="2:5" ht="18" customHeight="1" x14ac:dyDescent="0.15">
      <c r="B48" s="789"/>
      <c r="C48" s="778"/>
      <c r="D48" s="461" t="s">
        <v>658</v>
      </c>
      <c r="E48" s="486">
        <v>123</v>
      </c>
    </row>
    <row r="49" spans="2:5" ht="18" customHeight="1" x14ac:dyDescent="0.15">
      <c r="B49" s="789"/>
      <c r="C49" s="778"/>
      <c r="D49" s="460" t="s">
        <v>622</v>
      </c>
      <c r="E49" s="485">
        <v>12172</v>
      </c>
    </row>
    <row r="50" spans="2:5" ht="18" customHeight="1" x14ac:dyDescent="0.15">
      <c r="B50" s="789"/>
      <c r="C50" s="778"/>
      <c r="D50" s="460" t="s">
        <v>571</v>
      </c>
      <c r="E50" s="485">
        <v>13791</v>
      </c>
    </row>
    <row r="51" spans="2:5" ht="18" customHeight="1" x14ac:dyDescent="0.15">
      <c r="B51" s="789"/>
      <c r="C51" s="778"/>
      <c r="D51" s="461" t="s">
        <v>659</v>
      </c>
      <c r="E51" s="485">
        <v>15412</v>
      </c>
    </row>
    <row r="52" spans="2:5" ht="20.25" customHeight="1" x14ac:dyDescent="0.15">
      <c r="B52" s="789"/>
      <c r="C52" s="778"/>
      <c r="D52" s="461" t="s">
        <v>660</v>
      </c>
      <c r="E52" s="485">
        <v>17032</v>
      </c>
    </row>
    <row r="53" spans="2:5" ht="20.25" customHeight="1" x14ac:dyDescent="0.15">
      <c r="B53" s="789"/>
      <c r="C53" s="778"/>
      <c r="D53" s="461" t="s">
        <v>640</v>
      </c>
      <c r="E53" s="486">
        <v>18652</v>
      </c>
    </row>
    <row r="54" spans="2:5" ht="20.25" customHeight="1" x14ac:dyDescent="0.15">
      <c r="B54" s="789"/>
      <c r="C54" s="778"/>
      <c r="D54" s="461" t="s">
        <v>661</v>
      </c>
      <c r="E54" s="486">
        <v>20271</v>
      </c>
    </row>
    <row r="55" spans="2:5" ht="21" customHeight="1" x14ac:dyDescent="0.15">
      <c r="B55" s="789"/>
      <c r="C55" s="778"/>
      <c r="D55" s="461" t="s">
        <v>662</v>
      </c>
      <c r="E55" s="486">
        <v>21891</v>
      </c>
    </row>
    <row r="56" spans="2:5" x14ac:dyDescent="0.15">
      <c r="B56" s="789"/>
      <c r="C56" s="778" t="s">
        <v>663</v>
      </c>
      <c r="D56" s="461" t="s">
        <v>644</v>
      </c>
      <c r="E56" s="485">
        <v>1820</v>
      </c>
    </row>
    <row r="57" spans="2:5" x14ac:dyDescent="0.15">
      <c r="B57" s="789"/>
      <c r="C57" s="778"/>
      <c r="D57" s="460" t="s">
        <v>664</v>
      </c>
      <c r="E57" s="486">
        <v>3010</v>
      </c>
    </row>
    <row r="58" spans="2:5" x14ac:dyDescent="0.15">
      <c r="B58" s="789"/>
      <c r="C58" s="778"/>
      <c r="D58" s="461" t="s">
        <v>665</v>
      </c>
      <c r="E58" s="485">
        <v>4200</v>
      </c>
    </row>
    <row r="59" spans="2:5" x14ac:dyDescent="0.15">
      <c r="B59" s="789"/>
      <c r="C59" s="778"/>
      <c r="D59" s="461" t="s">
        <v>666</v>
      </c>
      <c r="E59" s="485">
        <v>5390</v>
      </c>
    </row>
    <row r="60" spans="2:5" x14ac:dyDescent="0.15">
      <c r="B60" s="789"/>
      <c r="C60" s="778"/>
      <c r="D60" s="461" t="s">
        <v>667</v>
      </c>
      <c r="E60" s="485">
        <v>6090</v>
      </c>
    </row>
    <row r="61" spans="2:5" x14ac:dyDescent="0.15">
      <c r="B61" s="789"/>
      <c r="C61" s="778"/>
      <c r="D61" s="461" t="s">
        <v>668</v>
      </c>
      <c r="E61" s="485">
        <v>9450</v>
      </c>
    </row>
    <row r="62" spans="2:5" x14ac:dyDescent="0.15">
      <c r="B62" s="789"/>
      <c r="C62" s="778"/>
      <c r="D62" s="461" t="s">
        <v>669</v>
      </c>
      <c r="E62" s="485">
        <v>12740</v>
      </c>
    </row>
    <row r="63" spans="2:5" x14ac:dyDescent="0.15">
      <c r="B63" s="789"/>
      <c r="C63" s="778"/>
      <c r="D63" s="460" t="s">
        <v>637</v>
      </c>
      <c r="E63" s="486">
        <v>15190</v>
      </c>
    </row>
    <row r="64" spans="2:5" x14ac:dyDescent="0.15">
      <c r="B64" s="789"/>
      <c r="C64" s="778"/>
      <c r="D64" s="460" t="s">
        <v>571</v>
      </c>
      <c r="E64" s="486">
        <v>17010</v>
      </c>
    </row>
    <row r="65" spans="2:5" x14ac:dyDescent="0.15">
      <c r="B65" s="789"/>
      <c r="C65" s="778"/>
      <c r="D65" s="461" t="s">
        <v>638</v>
      </c>
      <c r="E65" s="485">
        <v>18830</v>
      </c>
    </row>
    <row r="66" spans="2:5" x14ac:dyDescent="0.15">
      <c r="B66" s="789"/>
      <c r="C66" s="778"/>
      <c r="D66" s="461" t="s">
        <v>670</v>
      </c>
      <c r="E66" s="485">
        <v>20580</v>
      </c>
    </row>
    <row r="67" spans="2:5" x14ac:dyDescent="0.15">
      <c r="B67" s="789"/>
      <c r="C67" s="778"/>
      <c r="D67" s="461" t="s">
        <v>640</v>
      </c>
      <c r="E67" s="485">
        <v>22330</v>
      </c>
    </row>
    <row r="68" spans="2:5" x14ac:dyDescent="0.15">
      <c r="B68" s="789"/>
      <c r="C68" s="778"/>
      <c r="D68" s="461" t="s">
        <v>581</v>
      </c>
      <c r="E68" s="485">
        <v>24010</v>
      </c>
    </row>
    <row r="69" spans="2:5" ht="17.25" thickBot="1" x14ac:dyDescent="0.2">
      <c r="B69" s="790"/>
      <c r="C69" s="791"/>
      <c r="D69" s="491" t="s">
        <v>572</v>
      </c>
      <c r="E69" s="492">
        <v>25620</v>
      </c>
    </row>
  </sheetData>
  <mergeCells count="10">
    <mergeCell ref="B42:B69"/>
    <mergeCell ref="C42:C55"/>
    <mergeCell ref="C56:C69"/>
    <mergeCell ref="B1:E1"/>
    <mergeCell ref="B3:B13"/>
    <mergeCell ref="C3:C8"/>
    <mergeCell ref="C9:C13"/>
    <mergeCell ref="B14:B41"/>
    <mergeCell ref="C14:C27"/>
    <mergeCell ref="C28:C41"/>
  </mergeCells>
  <phoneticPr fontId="6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showGridLines="0" zoomScaleNormal="100" workbookViewId="0">
      <selection activeCell="H3" sqref="H3"/>
    </sheetView>
  </sheetViews>
  <sheetFormatPr defaultRowHeight="16.5" x14ac:dyDescent="0.15"/>
  <cols>
    <col min="1" max="1" width="5.125" style="494" customWidth="1"/>
    <col min="2" max="2" width="16.875" style="494" customWidth="1"/>
    <col min="3" max="3" width="27.625" style="494" customWidth="1"/>
    <col min="4" max="4" width="52.125" style="494" customWidth="1"/>
    <col min="5" max="5" width="16.125" style="514" customWidth="1"/>
    <col min="6" max="6" width="4.125" style="494" customWidth="1"/>
    <col min="7" max="7" width="9.25" style="494" customWidth="1"/>
    <col min="8" max="9" width="11.75" style="494" bestFit="1" customWidth="1"/>
    <col min="10" max="10" width="13" style="494" bestFit="1" customWidth="1"/>
    <col min="11" max="16384" width="9" style="494"/>
  </cols>
  <sheetData>
    <row r="1" spans="2:6" ht="114.75" customHeight="1" thickBot="1" x14ac:dyDescent="0.2">
      <c r="B1" s="798"/>
      <c r="C1" s="798"/>
      <c r="D1" s="798"/>
      <c r="E1" s="798"/>
      <c r="F1" s="798"/>
    </row>
    <row r="2" spans="2:6" s="498" customFormat="1" ht="17.25" thickBot="1" x14ac:dyDescent="0.2">
      <c r="B2" s="495" t="s">
        <v>671</v>
      </c>
      <c r="C2" s="496" t="s">
        <v>672</v>
      </c>
      <c r="D2" s="496" t="s">
        <v>673</v>
      </c>
      <c r="E2" s="496" t="s">
        <v>674</v>
      </c>
      <c r="F2" s="497"/>
    </row>
    <row r="3" spans="2:6" ht="193.5" customHeight="1" x14ac:dyDescent="0.15">
      <c r="B3" s="499" t="s">
        <v>675</v>
      </c>
      <c r="C3" s="500" t="s">
        <v>676</v>
      </c>
      <c r="D3" s="501" t="s">
        <v>677</v>
      </c>
      <c r="E3" s="502">
        <v>4500</v>
      </c>
      <c r="F3" s="503"/>
    </row>
    <row r="4" spans="2:6" ht="237.75" customHeight="1" x14ac:dyDescent="0.15">
      <c r="B4" s="796" t="s">
        <v>562</v>
      </c>
      <c r="C4" s="466" t="s">
        <v>678</v>
      </c>
      <c r="D4" s="467" t="s">
        <v>679</v>
      </c>
      <c r="E4" s="504">
        <v>4500</v>
      </c>
      <c r="F4" s="488"/>
    </row>
    <row r="5" spans="2:6" ht="18.75" customHeight="1" x14ac:dyDescent="0.15">
      <c r="B5" s="793"/>
      <c r="C5" s="478" t="s">
        <v>680</v>
      </c>
      <c r="D5" s="464" t="s">
        <v>681</v>
      </c>
      <c r="E5" s="505">
        <v>350</v>
      </c>
      <c r="F5" s="506"/>
    </row>
    <row r="6" spans="2:6" ht="210.75" customHeight="1" x14ac:dyDescent="0.15">
      <c r="B6" s="796" t="s">
        <v>682</v>
      </c>
      <c r="C6" s="466" t="s">
        <v>678</v>
      </c>
      <c r="D6" s="467" t="s">
        <v>683</v>
      </c>
      <c r="E6" s="504">
        <v>6900</v>
      </c>
      <c r="F6" s="488"/>
    </row>
    <row r="7" spans="2:6" x14ac:dyDescent="0.15">
      <c r="B7" s="793"/>
      <c r="C7" s="464" t="s">
        <v>684</v>
      </c>
      <c r="D7" s="474" t="s">
        <v>681</v>
      </c>
      <c r="E7" s="507">
        <v>400</v>
      </c>
      <c r="F7" s="489"/>
    </row>
    <row r="8" spans="2:6" ht="245.25" customHeight="1" x14ac:dyDescent="0.15">
      <c r="B8" s="799" t="s">
        <v>685</v>
      </c>
      <c r="C8" s="466" t="s">
        <v>686</v>
      </c>
      <c r="D8" s="467" t="s">
        <v>687</v>
      </c>
      <c r="E8" s="504">
        <v>5500</v>
      </c>
      <c r="F8" s="488"/>
    </row>
    <row r="9" spans="2:6" ht="22.5" customHeight="1" x14ac:dyDescent="0.15">
      <c r="B9" s="800"/>
      <c r="C9" s="460" t="s">
        <v>688</v>
      </c>
      <c r="D9" s="461" t="s">
        <v>689</v>
      </c>
      <c r="E9" s="508">
        <v>500</v>
      </c>
      <c r="F9" s="485"/>
    </row>
    <row r="10" spans="2:6" ht="251.25" customHeight="1" x14ac:dyDescent="0.15">
      <c r="B10" s="800"/>
      <c r="C10" s="460" t="s">
        <v>690</v>
      </c>
      <c r="D10" s="461" t="s">
        <v>691</v>
      </c>
      <c r="E10" s="508">
        <v>4500</v>
      </c>
      <c r="F10" s="485"/>
    </row>
    <row r="11" spans="2:6" ht="22.5" customHeight="1" x14ac:dyDescent="0.15">
      <c r="B11" s="801"/>
      <c r="C11" s="464" t="s">
        <v>688</v>
      </c>
      <c r="D11" s="474" t="s">
        <v>681</v>
      </c>
      <c r="E11" s="507">
        <v>400</v>
      </c>
      <c r="F11" s="489"/>
    </row>
    <row r="12" spans="2:6" ht="249" customHeight="1" thickBot="1" x14ac:dyDescent="0.2">
      <c r="B12" s="509" t="s">
        <v>692</v>
      </c>
      <c r="C12" s="510" t="s">
        <v>693</v>
      </c>
      <c r="D12" s="511" t="s">
        <v>694</v>
      </c>
      <c r="E12" s="512">
        <v>6000</v>
      </c>
      <c r="F12" s="513"/>
    </row>
  </sheetData>
  <mergeCells count="4">
    <mergeCell ref="B1:F1"/>
    <mergeCell ref="B4:B5"/>
    <mergeCell ref="B6:B7"/>
    <mergeCell ref="B8:B11"/>
  </mergeCells>
  <phoneticPr fontId="6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25" zoomScaleNormal="100" workbookViewId="0"/>
  </sheetViews>
  <sheetFormatPr defaultRowHeight="16.5" x14ac:dyDescent="0.15"/>
  <cols>
    <col min="1" max="1" width="4.375" style="515" customWidth="1"/>
    <col min="2" max="2" width="34" style="515" customWidth="1"/>
    <col min="3" max="3" width="33.625" style="515" customWidth="1"/>
    <col min="4" max="16384" width="9" style="515"/>
  </cols>
  <sheetData>
    <row r="1" spans="2:10" ht="86.25" customHeight="1" thickBot="1" x14ac:dyDescent="0.2"/>
    <row r="2" spans="2:10" ht="29.25" customHeight="1" thickBot="1" x14ac:dyDescent="0.2">
      <c r="B2" s="804" t="s">
        <v>695</v>
      </c>
      <c r="C2" s="805"/>
      <c r="D2" s="805"/>
      <c r="E2" s="805"/>
      <c r="F2" s="805"/>
      <c r="G2" s="805"/>
      <c r="H2" s="805"/>
      <c r="I2" s="805"/>
      <c r="J2" s="516"/>
    </row>
    <row r="3" spans="2:10" ht="66.75" customHeight="1" x14ac:dyDescent="0.15">
      <c r="B3" s="806" t="s">
        <v>696</v>
      </c>
      <c r="C3" s="807"/>
      <c r="D3" s="517"/>
      <c r="E3" s="517"/>
      <c r="F3" s="517"/>
      <c r="G3" s="517"/>
      <c r="H3" s="517"/>
      <c r="I3" s="517"/>
      <c r="J3" s="518"/>
    </row>
    <row r="4" spans="2:10" x14ac:dyDescent="0.15">
      <c r="B4" s="519" t="s">
        <v>697</v>
      </c>
      <c r="C4" s="520" t="s">
        <v>698</v>
      </c>
      <c r="D4" s="521"/>
      <c r="E4" s="521"/>
      <c r="F4" s="521"/>
      <c r="G4" s="521"/>
      <c r="H4" s="521"/>
      <c r="I4" s="521"/>
      <c r="J4" s="522"/>
    </row>
    <row r="5" spans="2:10" x14ac:dyDescent="0.15">
      <c r="B5" s="802" t="s">
        <v>699</v>
      </c>
      <c r="C5" s="803"/>
      <c r="D5" s="521"/>
      <c r="E5" s="521"/>
      <c r="F5" s="521"/>
      <c r="G5" s="521"/>
      <c r="H5" s="521"/>
      <c r="I5" s="521"/>
      <c r="J5" s="522"/>
    </row>
    <row r="6" spans="2:10" x14ac:dyDescent="0.15">
      <c r="B6" s="523" t="s">
        <v>700</v>
      </c>
      <c r="C6" s="524" t="s">
        <v>701</v>
      </c>
      <c r="D6" s="521"/>
      <c r="E6" s="521"/>
      <c r="F6" s="521"/>
      <c r="G6" s="521"/>
      <c r="H6" s="521"/>
      <c r="I6" s="521"/>
      <c r="J6" s="522"/>
    </row>
    <row r="7" spans="2:10" x14ac:dyDescent="0.15">
      <c r="B7" s="523" t="s">
        <v>702</v>
      </c>
      <c r="C7" s="524" t="s">
        <v>703</v>
      </c>
      <c r="D7" s="521"/>
      <c r="E7" s="521"/>
      <c r="F7" s="521"/>
      <c r="G7" s="521"/>
      <c r="H7" s="521"/>
      <c r="I7" s="521"/>
      <c r="J7" s="522"/>
    </row>
    <row r="8" spans="2:10" x14ac:dyDescent="0.15">
      <c r="B8" s="523" t="s">
        <v>704</v>
      </c>
      <c r="C8" s="524" t="s">
        <v>701</v>
      </c>
      <c r="D8" s="521"/>
      <c r="E8" s="521"/>
      <c r="F8" s="521"/>
      <c r="G8" s="521"/>
      <c r="H8" s="521"/>
      <c r="I8" s="521"/>
      <c r="J8" s="522"/>
    </row>
    <row r="9" spans="2:10" x14ac:dyDescent="0.15">
      <c r="B9" s="523" t="s">
        <v>705</v>
      </c>
      <c r="C9" s="524" t="s">
        <v>701</v>
      </c>
      <c r="D9" s="521"/>
      <c r="E9" s="521"/>
      <c r="F9" s="521"/>
      <c r="G9" s="521"/>
      <c r="H9" s="521"/>
      <c r="I9" s="521"/>
      <c r="J9" s="522"/>
    </row>
    <row r="10" spans="2:10" x14ac:dyDescent="0.15">
      <c r="B10" s="523" t="s">
        <v>706</v>
      </c>
      <c r="C10" s="524" t="s">
        <v>707</v>
      </c>
      <c r="D10" s="521"/>
      <c r="E10" s="521"/>
      <c r="F10" s="521"/>
      <c r="G10" s="521"/>
      <c r="H10" s="521"/>
      <c r="I10" s="521"/>
      <c r="J10" s="522"/>
    </row>
    <row r="11" spans="2:10" x14ac:dyDescent="0.15">
      <c r="B11" s="802" t="s">
        <v>708</v>
      </c>
      <c r="C11" s="803"/>
      <c r="D11" s="521"/>
      <c r="E11" s="521"/>
      <c r="F11" s="521"/>
      <c r="G11" s="521"/>
      <c r="H11" s="521"/>
      <c r="I11" s="521"/>
      <c r="J11" s="522"/>
    </row>
    <row r="12" spans="2:10" x14ac:dyDescent="0.15">
      <c r="B12" s="523" t="s">
        <v>709</v>
      </c>
      <c r="C12" s="524" t="s">
        <v>701</v>
      </c>
      <c r="D12" s="521"/>
      <c r="E12" s="521"/>
      <c r="F12" s="521"/>
      <c r="G12" s="521"/>
      <c r="H12" s="521"/>
      <c r="I12" s="521"/>
      <c r="J12" s="522"/>
    </row>
    <row r="13" spans="2:10" x14ac:dyDescent="0.15">
      <c r="B13" s="523" t="s">
        <v>710</v>
      </c>
      <c r="C13" s="524" t="s">
        <v>703</v>
      </c>
      <c r="D13" s="521"/>
      <c r="E13" s="521"/>
      <c r="F13" s="521"/>
      <c r="G13" s="521"/>
      <c r="H13" s="521"/>
      <c r="I13" s="521"/>
      <c r="J13" s="522"/>
    </row>
    <row r="14" spans="2:10" x14ac:dyDescent="0.15">
      <c r="B14" s="523" t="s">
        <v>711</v>
      </c>
      <c r="C14" s="524" t="s">
        <v>712</v>
      </c>
      <c r="D14" s="521"/>
      <c r="E14" s="521"/>
      <c r="F14" s="521"/>
      <c r="G14" s="521"/>
      <c r="H14" s="521"/>
      <c r="I14" s="521"/>
      <c r="J14" s="522"/>
    </row>
    <row r="15" spans="2:10" x14ac:dyDescent="0.15">
      <c r="B15" s="802" t="s">
        <v>713</v>
      </c>
      <c r="C15" s="803"/>
      <c r="D15" s="521"/>
      <c r="E15" s="521"/>
      <c r="F15" s="521"/>
      <c r="G15" s="521"/>
      <c r="H15" s="521"/>
      <c r="I15" s="521"/>
      <c r="J15" s="522"/>
    </row>
    <row r="16" spans="2:10" x14ac:dyDescent="0.15">
      <c r="B16" s="523" t="s">
        <v>714</v>
      </c>
      <c r="C16" s="524" t="s">
        <v>715</v>
      </c>
      <c r="D16" s="521"/>
      <c r="E16" s="521"/>
      <c r="F16" s="521"/>
      <c r="G16" s="521"/>
      <c r="H16" s="521"/>
      <c r="I16" s="521"/>
      <c r="J16" s="522"/>
    </row>
    <row r="17" spans="2:10" x14ac:dyDescent="0.15">
      <c r="B17" s="523" t="s">
        <v>716</v>
      </c>
      <c r="C17" s="524" t="s">
        <v>717</v>
      </c>
      <c r="D17" s="521"/>
      <c r="E17" s="521"/>
      <c r="F17" s="521"/>
      <c r="G17" s="521"/>
      <c r="H17" s="521"/>
      <c r="I17" s="521"/>
      <c r="J17" s="522"/>
    </row>
    <row r="18" spans="2:10" x14ac:dyDescent="0.15">
      <c r="B18" s="802" t="s">
        <v>718</v>
      </c>
      <c r="C18" s="803"/>
      <c r="D18" s="521"/>
      <c r="E18" s="521"/>
      <c r="F18" s="521"/>
      <c r="G18" s="521"/>
      <c r="H18" s="521"/>
      <c r="I18" s="521"/>
      <c r="J18" s="522"/>
    </row>
    <row r="19" spans="2:10" x14ac:dyDescent="0.15">
      <c r="B19" s="523" t="s">
        <v>719</v>
      </c>
      <c r="C19" s="524" t="s">
        <v>717</v>
      </c>
      <c r="D19" s="521"/>
      <c r="E19" s="521"/>
      <c r="F19" s="521"/>
      <c r="G19" s="521"/>
      <c r="H19" s="521"/>
      <c r="I19" s="521"/>
      <c r="J19" s="522"/>
    </row>
    <row r="20" spans="2:10" x14ac:dyDescent="0.15">
      <c r="B20" s="802" t="s">
        <v>720</v>
      </c>
      <c r="C20" s="803"/>
      <c r="D20" s="521"/>
      <c r="E20" s="521"/>
      <c r="F20" s="521"/>
      <c r="G20" s="521"/>
      <c r="H20" s="521"/>
      <c r="I20" s="521"/>
      <c r="J20" s="522"/>
    </row>
    <row r="21" spans="2:10" x14ac:dyDescent="0.15">
      <c r="B21" s="523" t="s">
        <v>721</v>
      </c>
      <c r="C21" s="524" t="s">
        <v>717</v>
      </c>
      <c r="D21" s="521"/>
      <c r="E21" s="521"/>
      <c r="F21" s="521"/>
      <c r="G21" s="521"/>
      <c r="H21" s="521"/>
      <c r="I21" s="521"/>
      <c r="J21" s="522"/>
    </row>
    <row r="22" spans="2:10" x14ac:dyDescent="0.15">
      <c r="B22" s="523" t="s">
        <v>722</v>
      </c>
      <c r="C22" s="524" t="s">
        <v>723</v>
      </c>
      <c r="D22" s="521"/>
      <c r="E22" s="521"/>
      <c r="F22" s="521"/>
      <c r="G22" s="521"/>
      <c r="H22" s="521"/>
      <c r="I22" s="521"/>
      <c r="J22" s="522"/>
    </row>
    <row r="23" spans="2:10" x14ac:dyDescent="0.15">
      <c r="B23" s="523" t="s">
        <v>724</v>
      </c>
      <c r="C23" s="524" t="s">
        <v>717</v>
      </c>
      <c r="D23" s="521"/>
      <c r="E23" s="521"/>
      <c r="F23" s="521"/>
      <c r="G23" s="521"/>
      <c r="H23" s="521"/>
      <c r="I23" s="521"/>
      <c r="J23" s="522"/>
    </row>
    <row r="24" spans="2:10" x14ac:dyDescent="0.15">
      <c r="B24" s="523" t="s">
        <v>725</v>
      </c>
      <c r="C24" s="524" t="s">
        <v>717</v>
      </c>
      <c r="D24" s="521"/>
      <c r="E24" s="521"/>
      <c r="F24" s="521"/>
      <c r="G24" s="521"/>
      <c r="H24" s="521"/>
      <c r="I24" s="521"/>
      <c r="J24" s="522"/>
    </row>
    <row r="25" spans="2:10" x14ac:dyDescent="0.15">
      <c r="B25" s="525"/>
      <c r="C25" s="517"/>
      <c r="D25" s="521"/>
      <c r="E25" s="521"/>
      <c r="F25" s="521"/>
      <c r="G25" s="521"/>
      <c r="H25" s="521"/>
      <c r="I25" s="521"/>
      <c r="J25" s="522"/>
    </row>
    <row r="26" spans="2:10" x14ac:dyDescent="0.15">
      <c r="B26" s="526"/>
      <c r="C26" s="521"/>
      <c r="D26" s="521"/>
      <c r="E26" s="521"/>
      <c r="F26" s="521"/>
      <c r="G26" s="521"/>
      <c r="H26" s="521"/>
      <c r="I26" s="521"/>
      <c r="J26" s="522"/>
    </row>
    <row r="27" spans="2:10" x14ac:dyDescent="0.15">
      <c r="B27" s="527" t="s">
        <v>726</v>
      </c>
      <c r="C27" s="521"/>
      <c r="D27" s="521"/>
      <c r="E27" s="521"/>
      <c r="F27" s="521"/>
      <c r="G27" s="521"/>
      <c r="H27" s="521"/>
      <c r="I27" s="521"/>
      <c r="J27" s="522"/>
    </row>
    <row r="28" spans="2:10" x14ac:dyDescent="0.15">
      <c r="B28" s="528" t="s">
        <v>727</v>
      </c>
      <c r="C28" s="521"/>
      <c r="D28" s="521"/>
      <c r="E28" s="521"/>
      <c r="F28" s="521"/>
      <c r="G28" s="521"/>
      <c r="H28" s="521"/>
      <c r="I28" s="521"/>
      <c r="J28" s="522"/>
    </row>
    <row r="29" spans="2:10" x14ac:dyDescent="0.15">
      <c r="B29" s="528" t="s">
        <v>728</v>
      </c>
      <c r="C29" s="521"/>
      <c r="D29" s="521"/>
      <c r="E29" s="521"/>
      <c r="F29" s="521"/>
      <c r="G29" s="521"/>
      <c r="H29" s="521"/>
      <c r="I29" s="521"/>
      <c r="J29" s="522"/>
    </row>
    <row r="30" spans="2:10" x14ac:dyDescent="0.15">
      <c r="B30" s="529" t="s">
        <v>729</v>
      </c>
      <c r="C30" s="521"/>
      <c r="D30" s="521"/>
      <c r="E30" s="521"/>
      <c r="F30" s="521"/>
      <c r="G30" s="521"/>
      <c r="H30" s="521"/>
      <c r="I30" s="521"/>
      <c r="J30" s="522"/>
    </row>
    <row r="31" spans="2:10" x14ac:dyDescent="0.15">
      <c r="B31" s="529" t="s">
        <v>730</v>
      </c>
      <c r="C31" s="521"/>
      <c r="D31" s="521"/>
      <c r="E31" s="521"/>
      <c r="F31" s="521"/>
      <c r="G31" s="521"/>
      <c r="H31" s="521"/>
      <c r="I31" s="521"/>
      <c r="J31" s="522"/>
    </row>
    <row r="32" spans="2:10" x14ac:dyDescent="0.15">
      <c r="B32" s="529" t="s">
        <v>731</v>
      </c>
      <c r="C32" s="521"/>
      <c r="D32" s="521"/>
      <c r="E32" s="521"/>
      <c r="F32" s="521"/>
      <c r="G32" s="521"/>
      <c r="H32" s="521"/>
      <c r="I32" s="521"/>
      <c r="J32" s="522"/>
    </row>
    <row r="33" spans="2:10" x14ac:dyDescent="0.15">
      <c r="B33" s="529" t="s">
        <v>732</v>
      </c>
      <c r="C33" s="521"/>
      <c r="D33" s="521"/>
      <c r="E33" s="521"/>
      <c r="F33" s="521"/>
      <c r="G33" s="521"/>
      <c r="H33" s="521"/>
      <c r="I33" s="521"/>
      <c r="J33" s="522"/>
    </row>
    <row r="34" spans="2:10" x14ac:dyDescent="0.15">
      <c r="B34" s="529" t="s">
        <v>733</v>
      </c>
      <c r="C34" s="521"/>
      <c r="D34" s="521"/>
      <c r="E34" s="521"/>
      <c r="F34" s="521"/>
      <c r="G34" s="521"/>
      <c r="H34" s="521"/>
      <c r="I34" s="521"/>
      <c r="J34" s="522"/>
    </row>
    <row r="35" spans="2:10" x14ac:dyDescent="0.15">
      <c r="B35" s="529" t="s">
        <v>734</v>
      </c>
      <c r="C35" s="521"/>
      <c r="D35" s="521"/>
      <c r="E35" s="521"/>
      <c r="F35" s="521"/>
      <c r="G35" s="521"/>
      <c r="H35" s="521"/>
      <c r="I35" s="521"/>
      <c r="J35" s="522"/>
    </row>
    <row r="36" spans="2:10" x14ac:dyDescent="0.15">
      <c r="B36" s="526"/>
      <c r="C36" s="521"/>
      <c r="D36" s="521"/>
      <c r="E36" s="521"/>
      <c r="F36" s="521"/>
      <c r="G36" s="521"/>
      <c r="H36" s="521"/>
      <c r="I36" s="521"/>
      <c r="J36" s="522"/>
    </row>
    <row r="37" spans="2:10" x14ac:dyDescent="0.15">
      <c r="B37" s="527" t="s">
        <v>735</v>
      </c>
      <c r="C37" s="521"/>
      <c r="D37" s="521"/>
      <c r="E37" s="521"/>
      <c r="F37" s="521"/>
      <c r="G37" s="521"/>
      <c r="H37" s="521"/>
      <c r="I37" s="521"/>
      <c r="J37" s="522"/>
    </row>
    <row r="38" spans="2:10" x14ac:dyDescent="0.15">
      <c r="B38" s="528" t="s">
        <v>736</v>
      </c>
      <c r="C38" s="521"/>
      <c r="D38" s="521"/>
      <c r="E38" s="521"/>
      <c r="F38" s="521"/>
      <c r="G38" s="521"/>
      <c r="H38" s="521"/>
      <c r="I38" s="521"/>
      <c r="J38" s="522"/>
    </row>
    <row r="39" spans="2:10" x14ac:dyDescent="0.15">
      <c r="B39" s="528" t="s">
        <v>737</v>
      </c>
      <c r="C39" s="521"/>
      <c r="D39" s="521"/>
      <c r="E39" s="521"/>
      <c r="F39" s="521"/>
      <c r="G39" s="521"/>
      <c r="H39" s="521"/>
      <c r="I39" s="521"/>
      <c r="J39" s="522"/>
    </row>
    <row r="40" spans="2:10" x14ac:dyDescent="0.15">
      <c r="B40" s="529" t="s">
        <v>738</v>
      </c>
      <c r="C40" s="521"/>
      <c r="D40" s="521"/>
      <c r="E40" s="521"/>
      <c r="F40" s="521"/>
      <c r="G40" s="521"/>
      <c r="H40" s="521"/>
      <c r="I40" s="521"/>
      <c r="J40" s="522"/>
    </row>
    <row r="41" spans="2:10" x14ac:dyDescent="0.15">
      <c r="B41" s="529" t="s">
        <v>739</v>
      </c>
      <c r="C41" s="521"/>
      <c r="D41" s="521"/>
      <c r="E41" s="521"/>
      <c r="F41" s="521"/>
      <c r="G41" s="521"/>
      <c r="H41" s="521"/>
      <c r="I41" s="521"/>
      <c r="J41" s="522"/>
    </row>
    <row r="42" spans="2:10" x14ac:dyDescent="0.15">
      <c r="B42" s="529" t="s">
        <v>740</v>
      </c>
      <c r="C42" s="521"/>
      <c r="D42" s="521"/>
      <c r="E42" s="521"/>
      <c r="F42" s="521"/>
      <c r="G42" s="521"/>
      <c r="H42" s="521"/>
      <c r="I42" s="521"/>
      <c r="J42" s="522"/>
    </row>
    <row r="43" spans="2:10" x14ac:dyDescent="0.15">
      <c r="B43" s="529" t="s">
        <v>741</v>
      </c>
      <c r="C43" s="521"/>
      <c r="D43" s="521"/>
      <c r="E43" s="521"/>
      <c r="F43" s="521"/>
      <c r="G43" s="521"/>
      <c r="H43" s="521"/>
      <c r="I43" s="521"/>
      <c r="J43" s="522"/>
    </row>
    <row r="44" spans="2:10" ht="17.25" thickBot="1" x14ac:dyDescent="0.2">
      <c r="B44" s="530" t="s">
        <v>742</v>
      </c>
      <c r="C44" s="531"/>
      <c r="D44" s="531"/>
      <c r="E44" s="531"/>
      <c r="F44" s="531"/>
      <c r="G44" s="531"/>
      <c r="H44" s="531"/>
      <c r="I44" s="531"/>
      <c r="J44" s="532"/>
    </row>
  </sheetData>
  <mergeCells count="7">
    <mergeCell ref="B20:C20"/>
    <mergeCell ref="B2:I2"/>
    <mergeCell ref="B3:C3"/>
    <mergeCell ref="B5:C5"/>
    <mergeCell ref="B11:C11"/>
    <mergeCell ref="B15:C15"/>
    <mergeCell ref="B18:C18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H20"/>
  <sheetViews>
    <sheetView zoomScale="85" zoomScaleNormal="85" workbookViewId="0">
      <selection activeCell="D10" sqref="D10"/>
    </sheetView>
  </sheetViews>
  <sheetFormatPr defaultRowHeight="13.5" x14ac:dyDescent="0.15"/>
  <cols>
    <col min="1" max="1" width="2.125" style="95" customWidth="1"/>
    <col min="2" max="2" width="13.625" style="95" customWidth="1"/>
    <col min="3" max="3" width="18.375" style="95" customWidth="1"/>
    <col min="4" max="4" width="39.875" style="95" customWidth="1"/>
    <col min="5" max="5" width="17.25" style="95" customWidth="1"/>
    <col min="6" max="6" width="18.5" style="95" customWidth="1"/>
    <col min="7" max="7" width="13.625" style="95" customWidth="1"/>
    <col min="8" max="8" width="13.375" style="95" customWidth="1"/>
    <col min="9" max="16384" width="9" style="95"/>
  </cols>
  <sheetData>
    <row r="1" spans="2:8" ht="101.25" customHeight="1" thickBot="1" x14ac:dyDescent="0.2">
      <c r="B1" s="94"/>
      <c r="C1" s="94"/>
      <c r="D1" s="94"/>
      <c r="E1" s="94"/>
      <c r="F1" s="94"/>
      <c r="G1" s="94"/>
      <c r="H1" s="94"/>
    </row>
    <row r="2" spans="2:8" ht="23.25" customHeight="1" thickBot="1" x14ac:dyDescent="0.2">
      <c r="B2" s="96" t="s">
        <v>135</v>
      </c>
      <c r="C2" s="97" t="s">
        <v>136</v>
      </c>
      <c r="D2" s="97" t="s">
        <v>137</v>
      </c>
      <c r="E2" s="97" t="s">
        <v>69</v>
      </c>
      <c r="F2" s="97" t="s">
        <v>138</v>
      </c>
      <c r="G2" s="97" t="s">
        <v>751</v>
      </c>
      <c r="H2" s="98" t="s">
        <v>45</v>
      </c>
    </row>
    <row r="3" spans="2:8" ht="35.1" customHeight="1" x14ac:dyDescent="0.15">
      <c r="B3" s="568" t="s">
        <v>139</v>
      </c>
      <c r="C3" s="572" t="s">
        <v>140</v>
      </c>
      <c r="D3" s="99" t="s">
        <v>141</v>
      </c>
      <c r="E3" s="100" t="s">
        <v>81</v>
      </c>
      <c r="F3" s="100">
        <v>1000</v>
      </c>
      <c r="G3" s="101">
        <v>0</v>
      </c>
      <c r="H3" s="102">
        <f t="shared" ref="H3:H16" si="0">F3*G3</f>
        <v>0</v>
      </c>
    </row>
    <row r="4" spans="2:8" ht="35.1" customHeight="1" x14ac:dyDescent="0.15">
      <c r="B4" s="569"/>
      <c r="C4" s="573"/>
      <c r="D4" s="103" t="s">
        <v>142</v>
      </c>
      <c r="E4" s="104" t="s">
        <v>143</v>
      </c>
      <c r="F4" s="104">
        <v>2000</v>
      </c>
      <c r="G4" s="105">
        <v>0</v>
      </c>
      <c r="H4" s="106">
        <v>0</v>
      </c>
    </row>
    <row r="5" spans="2:8" ht="35.1" customHeight="1" x14ac:dyDescent="0.15">
      <c r="B5" s="569"/>
      <c r="C5" s="573"/>
      <c r="D5" s="107" t="s">
        <v>144</v>
      </c>
      <c r="E5" s="108" t="s">
        <v>145</v>
      </c>
      <c r="F5" s="108">
        <v>3500</v>
      </c>
      <c r="G5" s="109">
        <v>0</v>
      </c>
      <c r="H5" s="110">
        <f t="shared" si="0"/>
        <v>0</v>
      </c>
    </row>
    <row r="6" spans="2:8" ht="35.1" customHeight="1" x14ac:dyDescent="0.15">
      <c r="B6" s="569"/>
      <c r="C6" s="573" t="s">
        <v>146</v>
      </c>
      <c r="D6" s="103" t="s">
        <v>147</v>
      </c>
      <c r="E6" s="104" t="s">
        <v>148</v>
      </c>
      <c r="F6" s="104">
        <v>500</v>
      </c>
      <c r="G6" s="105">
        <v>0</v>
      </c>
      <c r="H6" s="106">
        <f t="shared" si="0"/>
        <v>0</v>
      </c>
    </row>
    <row r="7" spans="2:8" ht="35.1" customHeight="1" x14ac:dyDescent="0.15">
      <c r="B7" s="569"/>
      <c r="C7" s="573"/>
      <c r="D7" s="103" t="s">
        <v>149</v>
      </c>
      <c r="E7" s="104" t="s">
        <v>150</v>
      </c>
      <c r="F7" s="104">
        <v>1000</v>
      </c>
      <c r="G7" s="105">
        <v>0</v>
      </c>
      <c r="H7" s="106">
        <v>0</v>
      </c>
    </row>
    <row r="8" spans="2:8" ht="35.1" customHeight="1" x14ac:dyDescent="0.15">
      <c r="B8" s="569"/>
      <c r="C8" s="573"/>
      <c r="D8" s="103" t="s">
        <v>151</v>
      </c>
      <c r="E8" s="104" t="s">
        <v>152</v>
      </c>
      <c r="F8" s="104">
        <v>100</v>
      </c>
      <c r="G8" s="105">
        <v>0</v>
      </c>
      <c r="H8" s="106">
        <f>F8*G8</f>
        <v>0</v>
      </c>
    </row>
    <row r="9" spans="2:8" ht="35.1" customHeight="1" x14ac:dyDescent="0.15">
      <c r="B9" s="569"/>
      <c r="C9" s="573"/>
      <c r="D9" s="103" t="s">
        <v>153</v>
      </c>
      <c r="E9" s="104" t="s">
        <v>154</v>
      </c>
      <c r="F9" s="104">
        <v>100</v>
      </c>
      <c r="G9" s="105">
        <v>0</v>
      </c>
      <c r="H9" s="106">
        <f>F9*G9</f>
        <v>0</v>
      </c>
    </row>
    <row r="10" spans="2:8" ht="35.1" customHeight="1" x14ac:dyDescent="0.15">
      <c r="B10" s="569"/>
      <c r="C10" s="573"/>
      <c r="D10" s="103" t="s">
        <v>155</v>
      </c>
      <c r="E10" s="104" t="s">
        <v>156</v>
      </c>
      <c r="F10" s="104">
        <v>800</v>
      </c>
      <c r="G10" s="105">
        <v>0</v>
      </c>
      <c r="H10" s="106">
        <f>F10*G10</f>
        <v>0</v>
      </c>
    </row>
    <row r="11" spans="2:8" ht="35.1" customHeight="1" x14ac:dyDescent="0.15">
      <c r="B11" s="569"/>
      <c r="C11" s="573"/>
      <c r="D11" s="103" t="s">
        <v>157</v>
      </c>
      <c r="E11" s="104" t="s">
        <v>158</v>
      </c>
      <c r="F11" s="104">
        <v>1</v>
      </c>
      <c r="G11" s="105">
        <v>0</v>
      </c>
      <c r="H11" s="106">
        <f t="shared" si="0"/>
        <v>0</v>
      </c>
    </row>
    <row r="12" spans="2:8" ht="35.1" customHeight="1" x14ac:dyDescent="0.15">
      <c r="B12" s="569"/>
      <c r="C12" s="573"/>
      <c r="D12" s="107" t="s">
        <v>159</v>
      </c>
      <c r="E12" s="108" t="s">
        <v>160</v>
      </c>
      <c r="F12" s="108">
        <v>0.5</v>
      </c>
      <c r="G12" s="109">
        <v>0</v>
      </c>
      <c r="H12" s="110">
        <f t="shared" si="0"/>
        <v>0</v>
      </c>
    </row>
    <row r="13" spans="2:8" ht="35.1" customHeight="1" x14ac:dyDescent="0.15">
      <c r="B13" s="569"/>
      <c r="C13" s="573" t="s">
        <v>161</v>
      </c>
      <c r="D13" s="111" t="s">
        <v>162</v>
      </c>
      <c r="E13" s="112" t="s">
        <v>163</v>
      </c>
      <c r="F13" s="112">
        <v>3500</v>
      </c>
      <c r="G13" s="113">
        <v>0</v>
      </c>
      <c r="H13" s="114">
        <f t="shared" si="0"/>
        <v>0</v>
      </c>
    </row>
    <row r="14" spans="2:8" ht="35.1" customHeight="1" x14ac:dyDescent="0.15">
      <c r="B14" s="569"/>
      <c r="C14" s="573"/>
      <c r="D14" s="103" t="s">
        <v>164</v>
      </c>
      <c r="E14" s="104" t="s">
        <v>165</v>
      </c>
      <c r="F14" s="104">
        <v>6000</v>
      </c>
      <c r="G14" s="105">
        <v>0</v>
      </c>
      <c r="H14" s="106">
        <f t="shared" si="0"/>
        <v>0</v>
      </c>
    </row>
    <row r="15" spans="2:8" ht="35.1" customHeight="1" x14ac:dyDescent="0.15">
      <c r="B15" s="569"/>
      <c r="C15" s="573"/>
      <c r="D15" s="103" t="s">
        <v>166</v>
      </c>
      <c r="E15" s="104" t="s">
        <v>163</v>
      </c>
      <c r="F15" s="104">
        <v>5000</v>
      </c>
      <c r="G15" s="105">
        <v>0</v>
      </c>
      <c r="H15" s="106">
        <f t="shared" si="0"/>
        <v>0</v>
      </c>
    </row>
    <row r="16" spans="2:8" ht="35.1" customHeight="1" thickBot="1" x14ac:dyDescent="0.2">
      <c r="B16" s="569"/>
      <c r="C16" s="574"/>
      <c r="D16" s="115" t="s">
        <v>167</v>
      </c>
      <c r="E16" s="116" t="s">
        <v>168</v>
      </c>
      <c r="F16" s="116">
        <v>2500</v>
      </c>
      <c r="G16" s="117">
        <v>0</v>
      </c>
      <c r="H16" s="118">
        <f t="shared" si="0"/>
        <v>0</v>
      </c>
    </row>
    <row r="17" spans="2:8" ht="15" customHeight="1" x14ac:dyDescent="0.15">
      <c r="B17" s="570"/>
      <c r="C17" s="575" t="s">
        <v>169</v>
      </c>
      <c r="D17" s="576"/>
      <c r="E17" s="576"/>
      <c r="F17" s="577"/>
      <c r="G17" s="561">
        <f>SUM(H3:H12)</f>
        <v>0</v>
      </c>
      <c r="H17" s="562"/>
    </row>
    <row r="18" spans="2:8" ht="15" customHeight="1" thickBot="1" x14ac:dyDescent="0.2">
      <c r="B18" s="571"/>
      <c r="C18" s="563" t="s">
        <v>170</v>
      </c>
      <c r="D18" s="564"/>
      <c r="E18" s="564"/>
      <c r="F18" s="565"/>
      <c r="G18" s="566">
        <f>G17*12</f>
        <v>0</v>
      </c>
      <c r="H18" s="567"/>
    </row>
    <row r="19" spans="2:8" ht="14.25" x14ac:dyDescent="0.15">
      <c r="B19" s="119" t="s">
        <v>171</v>
      </c>
      <c r="C19" s="120"/>
      <c r="D19" s="121"/>
      <c r="E19" s="121"/>
      <c r="F19" s="121"/>
      <c r="G19" s="121"/>
      <c r="H19" s="122"/>
    </row>
    <row r="20" spans="2:8" ht="15.75" thickBot="1" x14ac:dyDescent="0.2">
      <c r="B20" s="123"/>
      <c r="C20" s="124"/>
      <c r="D20" s="125"/>
      <c r="E20" s="125"/>
      <c r="F20" s="125"/>
      <c r="G20" s="125"/>
      <c r="H20" s="126"/>
    </row>
  </sheetData>
  <mergeCells count="8">
    <mergeCell ref="G17:H17"/>
    <mergeCell ref="C18:F18"/>
    <mergeCell ref="G18:H18"/>
    <mergeCell ref="B3:B18"/>
    <mergeCell ref="C3:C5"/>
    <mergeCell ref="C6:C12"/>
    <mergeCell ref="C13:C16"/>
    <mergeCell ref="C17:F17"/>
  </mergeCells>
  <phoneticPr fontId="6" type="noConversion"/>
  <dataValidations count="1">
    <dataValidation type="whole" operator="greaterThanOrEqual" allowBlank="1" showInputMessage="1" showErrorMessage="1" sqref="G3:G16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J36"/>
  <sheetViews>
    <sheetView showGridLines="0" zoomScale="85" zoomScaleNormal="85" workbookViewId="0"/>
  </sheetViews>
  <sheetFormatPr defaultRowHeight="13.5" x14ac:dyDescent="0.15"/>
  <cols>
    <col min="1" max="1" width="3.25" style="128" customWidth="1"/>
    <col min="2" max="2" width="26.75" style="127" bestFit="1" customWidth="1"/>
    <col min="3" max="3" width="35.375" style="128" customWidth="1"/>
    <col min="4" max="4" width="11.125" style="128" customWidth="1"/>
    <col min="5" max="5" width="11.875" style="128" customWidth="1"/>
    <col min="6" max="6" width="11.125" style="128" customWidth="1"/>
    <col min="7" max="7" width="17.875" style="128" customWidth="1"/>
    <col min="8" max="8" width="13.75" style="128" customWidth="1"/>
    <col min="9" max="9" width="17.875" style="128" customWidth="1"/>
    <col min="10" max="10" width="20.5" style="128" customWidth="1"/>
    <col min="11" max="257" width="9" style="128"/>
    <col min="258" max="258" width="17.25" style="128" customWidth="1"/>
    <col min="259" max="259" width="35.375" style="128" customWidth="1"/>
    <col min="260" max="260" width="11.125" style="128" customWidth="1"/>
    <col min="261" max="261" width="11.875" style="128" customWidth="1"/>
    <col min="262" max="262" width="11.125" style="128" customWidth="1"/>
    <col min="263" max="263" width="17.875" style="128" customWidth="1"/>
    <col min="264" max="264" width="13.75" style="128" customWidth="1"/>
    <col min="265" max="265" width="17.875" style="128" bestFit="1" customWidth="1"/>
    <col min="266" max="266" width="20.5" style="128" customWidth="1"/>
    <col min="267" max="513" width="9" style="128"/>
    <col min="514" max="514" width="17.25" style="128" customWidth="1"/>
    <col min="515" max="515" width="35.375" style="128" customWidth="1"/>
    <col min="516" max="516" width="11.125" style="128" customWidth="1"/>
    <col min="517" max="517" width="11.875" style="128" customWidth="1"/>
    <col min="518" max="518" width="11.125" style="128" customWidth="1"/>
    <col min="519" max="519" width="17.875" style="128" customWidth="1"/>
    <col min="520" max="520" width="13.75" style="128" customWidth="1"/>
    <col min="521" max="521" width="17.875" style="128" bestFit="1" customWidth="1"/>
    <col min="522" max="522" width="20.5" style="128" customWidth="1"/>
    <col min="523" max="769" width="9" style="128"/>
    <col min="770" max="770" width="17.25" style="128" customWidth="1"/>
    <col min="771" max="771" width="35.375" style="128" customWidth="1"/>
    <col min="772" max="772" width="11.125" style="128" customWidth="1"/>
    <col min="773" max="773" width="11.875" style="128" customWidth="1"/>
    <col min="774" max="774" width="11.125" style="128" customWidth="1"/>
    <col min="775" max="775" width="17.875" style="128" customWidth="1"/>
    <col min="776" max="776" width="13.75" style="128" customWidth="1"/>
    <col min="777" max="777" width="17.875" style="128" bestFit="1" customWidth="1"/>
    <col min="778" max="778" width="20.5" style="128" customWidth="1"/>
    <col min="779" max="1025" width="9" style="128"/>
    <col min="1026" max="1026" width="17.25" style="128" customWidth="1"/>
    <col min="1027" max="1027" width="35.375" style="128" customWidth="1"/>
    <col min="1028" max="1028" width="11.125" style="128" customWidth="1"/>
    <col min="1029" max="1029" width="11.875" style="128" customWidth="1"/>
    <col min="1030" max="1030" width="11.125" style="128" customWidth="1"/>
    <col min="1031" max="1031" width="17.875" style="128" customWidth="1"/>
    <col min="1032" max="1032" width="13.75" style="128" customWidth="1"/>
    <col min="1033" max="1033" width="17.875" style="128" bestFit="1" customWidth="1"/>
    <col min="1034" max="1034" width="20.5" style="128" customWidth="1"/>
    <col min="1035" max="1281" width="9" style="128"/>
    <col min="1282" max="1282" width="17.25" style="128" customWidth="1"/>
    <col min="1283" max="1283" width="35.375" style="128" customWidth="1"/>
    <col min="1284" max="1284" width="11.125" style="128" customWidth="1"/>
    <col min="1285" max="1285" width="11.875" style="128" customWidth="1"/>
    <col min="1286" max="1286" width="11.125" style="128" customWidth="1"/>
    <col min="1287" max="1287" width="17.875" style="128" customWidth="1"/>
    <col min="1288" max="1288" width="13.75" style="128" customWidth="1"/>
    <col min="1289" max="1289" width="17.875" style="128" bestFit="1" customWidth="1"/>
    <col min="1290" max="1290" width="20.5" style="128" customWidth="1"/>
    <col min="1291" max="1537" width="9" style="128"/>
    <col min="1538" max="1538" width="17.25" style="128" customWidth="1"/>
    <col min="1539" max="1539" width="35.375" style="128" customWidth="1"/>
    <col min="1540" max="1540" width="11.125" style="128" customWidth="1"/>
    <col min="1541" max="1541" width="11.875" style="128" customWidth="1"/>
    <col min="1542" max="1542" width="11.125" style="128" customWidth="1"/>
    <col min="1543" max="1543" width="17.875" style="128" customWidth="1"/>
    <col min="1544" max="1544" width="13.75" style="128" customWidth="1"/>
    <col min="1545" max="1545" width="17.875" style="128" bestFit="1" customWidth="1"/>
    <col min="1546" max="1546" width="20.5" style="128" customWidth="1"/>
    <col min="1547" max="1793" width="9" style="128"/>
    <col min="1794" max="1794" width="17.25" style="128" customWidth="1"/>
    <col min="1795" max="1795" width="35.375" style="128" customWidth="1"/>
    <col min="1796" max="1796" width="11.125" style="128" customWidth="1"/>
    <col min="1797" max="1797" width="11.875" style="128" customWidth="1"/>
    <col min="1798" max="1798" width="11.125" style="128" customWidth="1"/>
    <col min="1799" max="1799" width="17.875" style="128" customWidth="1"/>
    <col min="1800" max="1800" width="13.75" style="128" customWidth="1"/>
    <col min="1801" max="1801" width="17.875" style="128" bestFit="1" customWidth="1"/>
    <col min="1802" max="1802" width="20.5" style="128" customWidth="1"/>
    <col min="1803" max="2049" width="9" style="128"/>
    <col min="2050" max="2050" width="17.25" style="128" customWidth="1"/>
    <col min="2051" max="2051" width="35.375" style="128" customWidth="1"/>
    <col min="2052" max="2052" width="11.125" style="128" customWidth="1"/>
    <col min="2053" max="2053" width="11.875" style="128" customWidth="1"/>
    <col min="2054" max="2054" width="11.125" style="128" customWidth="1"/>
    <col min="2055" max="2055" width="17.875" style="128" customWidth="1"/>
    <col min="2056" max="2056" width="13.75" style="128" customWidth="1"/>
    <col min="2057" max="2057" width="17.875" style="128" bestFit="1" customWidth="1"/>
    <col min="2058" max="2058" width="20.5" style="128" customWidth="1"/>
    <col min="2059" max="2305" width="9" style="128"/>
    <col min="2306" max="2306" width="17.25" style="128" customWidth="1"/>
    <col min="2307" max="2307" width="35.375" style="128" customWidth="1"/>
    <col min="2308" max="2308" width="11.125" style="128" customWidth="1"/>
    <col min="2309" max="2309" width="11.875" style="128" customWidth="1"/>
    <col min="2310" max="2310" width="11.125" style="128" customWidth="1"/>
    <col min="2311" max="2311" width="17.875" style="128" customWidth="1"/>
    <col min="2312" max="2312" width="13.75" style="128" customWidth="1"/>
    <col min="2313" max="2313" width="17.875" style="128" bestFit="1" customWidth="1"/>
    <col min="2314" max="2314" width="20.5" style="128" customWidth="1"/>
    <col min="2315" max="2561" width="9" style="128"/>
    <col min="2562" max="2562" width="17.25" style="128" customWidth="1"/>
    <col min="2563" max="2563" width="35.375" style="128" customWidth="1"/>
    <col min="2564" max="2564" width="11.125" style="128" customWidth="1"/>
    <col min="2565" max="2565" width="11.875" style="128" customWidth="1"/>
    <col min="2566" max="2566" width="11.125" style="128" customWidth="1"/>
    <col min="2567" max="2567" width="17.875" style="128" customWidth="1"/>
    <col min="2568" max="2568" width="13.75" style="128" customWidth="1"/>
    <col min="2569" max="2569" width="17.875" style="128" bestFit="1" customWidth="1"/>
    <col min="2570" max="2570" width="20.5" style="128" customWidth="1"/>
    <col min="2571" max="2817" width="9" style="128"/>
    <col min="2818" max="2818" width="17.25" style="128" customWidth="1"/>
    <col min="2819" max="2819" width="35.375" style="128" customWidth="1"/>
    <col min="2820" max="2820" width="11.125" style="128" customWidth="1"/>
    <col min="2821" max="2821" width="11.875" style="128" customWidth="1"/>
    <col min="2822" max="2822" width="11.125" style="128" customWidth="1"/>
    <col min="2823" max="2823" width="17.875" style="128" customWidth="1"/>
    <col min="2824" max="2824" width="13.75" style="128" customWidth="1"/>
    <col min="2825" max="2825" width="17.875" style="128" bestFit="1" customWidth="1"/>
    <col min="2826" max="2826" width="20.5" style="128" customWidth="1"/>
    <col min="2827" max="3073" width="9" style="128"/>
    <col min="3074" max="3074" width="17.25" style="128" customWidth="1"/>
    <col min="3075" max="3075" width="35.375" style="128" customWidth="1"/>
    <col min="3076" max="3076" width="11.125" style="128" customWidth="1"/>
    <col min="3077" max="3077" width="11.875" style="128" customWidth="1"/>
    <col min="3078" max="3078" width="11.125" style="128" customWidth="1"/>
    <col min="3079" max="3079" width="17.875" style="128" customWidth="1"/>
    <col min="3080" max="3080" width="13.75" style="128" customWidth="1"/>
    <col min="3081" max="3081" width="17.875" style="128" bestFit="1" customWidth="1"/>
    <col min="3082" max="3082" width="20.5" style="128" customWidth="1"/>
    <col min="3083" max="3329" width="9" style="128"/>
    <col min="3330" max="3330" width="17.25" style="128" customWidth="1"/>
    <col min="3331" max="3331" width="35.375" style="128" customWidth="1"/>
    <col min="3332" max="3332" width="11.125" style="128" customWidth="1"/>
    <col min="3333" max="3333" width="11.875" style="128" customWidth="1"/>
    <col min="3334" max="3334" width="11.125" style="128" customWidth="1"/>
    <col min="3335" max="3335" width="17.875" style="128" customWidth="1"/>
    <col min="3336" max="3336" width="13.75" style="128" customWidth="1"/>
    <col min="3337" max="3337" width="17.875" style="128" bestFit="1" customWidth="1"/>
    <col min="3338" max="3338" width="20.5" style="128" customWidth="1"/>
    <col min="3339" max="3585" width="9" style="128"/>
    <col min="3586" max="3586" width="17.25" style="128" customWidth="1"/>
    <col min="3587" max="3587" width="35.375" style="128" customWidth="1"/>
    <col min="3588" max="3588" width="11.125" style="128" customWidth="1"/>
    <col min="3589" max="3589" width="11.875" style="128" customWidth="1"/>
    <col min="3590" max="3590" width="11.125" style="128" customWidth="1"/>
    <col min="3591" max="3591" width="17.875" style="128" customWidth="1"/>
    <col min="3592" max="3592" width="13.75" style="128" customWidth="1"/>
    <col min="3593" max="3593" width="17.875" style="128" bestFit="1" customWidth="1"/>
    <col min="3594" max="3594" width="20.5" style="128" customWidth="1"/>
    <col min="3595" max="3841" width="9" style="128"/>
    <col min="3842" max="3842" width="17.25" style="128" customWidth="1"/>
    <col min="3843" max="3843" width="35.375" style="128" customWidth="1"/>
    <col min="3844" max="3844" width="11.125" style="128" customWidth="1"/>
    <col min="3845" max="3845" width="11.875" style="128" customWidth="1"/>
    <col min="3846" max="3846" width="11.125" style="128" customWidth="1"/>
    <col min="3847" max="3847" width="17.875" style="128" customWidth="1"/>
    <col min="3848" max="3848" width="13.75" style="128" customWidth="1"/>
    <col min="3849" max="3849" width="17.875" style="128" bestFit="1" customWidth="1"/>
    <col min="3850" max="3850" width="20.5" style="128" customWidth="1"/>
    <col min="3851" max="4097" width="9" style="128"/>
    <col min="4098" max="4098" width="17.25" style="128" customWidth="1"/>
    <col min="4099" max="4099" width="35.375" style="128" customWidth="1"/>
    <col min="4100" max="4100" width="11.125" style="128" customWidth="1"/>
    <col min="4101" max="4101" width="11.875" style="128" customWidth="1"/>
    <col min="4102" max="4102" width="11.125" style="128" customWidth="1"/>
    <col min="4103" max="4103" width="17.875" style="128" customWidth="1"/>
    <col min="4104" max="4104" width="13.75" style="128" customWidth="1"/>
    <col min="4105" max="4105" width="17.875" style="128" bestFit="1" customWidth="1"/>
    <col min="4106" max="4106" width="20.5" style="128" customWidth="1"/>
    <col min="4107" max="4353" width="9" style="128"/>
    <col min="4354" max="4354" width="17.25" style="128" customWidth="1"/>
    <col min="4355" max="4355" width="35.375" style="128" customWidth="1"/>
    <col min="4356" max="4356" width="11.125" style="128" customWidth="1"/>
    <col min="4357" max="4357" width="11.875" style="128" customWidth="1"/>
    <col min="4358" max="4358" width="11.125" style="128" customWidth="1"/>
    <col min="4359" max="4359" width="17.875" style="128" customWidth="1"/>
    <col min="4360" max="4360" width="13.75" style="128" customWidth="1"/>
    <col min="4361" max="4361" width="17.875" style="128" bestFit="1" customWidth="1"/>
    <col min="4362" max="4362" width="20.5" style="128" customWidth="1"/>
    <col min="4363" max="4609" width="9" style="128"/>
    <col min="4610" max="4610" width="17.25" style="128" customWidth="1"/>
    <col min="4611" max="4611" width="35.375" style="128" customWidth="1"/>
    <col min="4612" max="4612" width="11.125" style="128" customWidth="1"/>
    <col min="4613" max="4613" width="11.875" style="128" customWidth="1"/>
    <col min="4614" max="4614" width="11.125" style="128" customWidth="1"/>
    <col min="4615" max="4615" width="17.875" style="128" customWidth="1"/>
    <col min="4616" max="4616" width="13.75" style="128" customWidth="1"/>
    <col min="4617" max="4617" width="17.875" style="128" bestFit="1" customWidth="1"/>
    <col min="4618" max="4618" width="20.5" style="128" customWidth="1"/>
    <col min="4619" max="4865" width="9" style="128"/>
    <col min="4866" max="4866" width="17.25" style="128" customWidth="1"/>
    <col min="4867" max="4867" width="35.375" style="128" customWidth="1"/>
    <col min="4868" max="4868" width="11.125" style="128" customWidth="1"/>
    <col min="4869" max="4869" width="11.875" style="128" customWidth="1"/>
    <col min="4870" max="4870" width="11.125" style="128" customWidth="1"/>
    <col min="4871" max="4871" width="17.875" style="128" customWidth="1"/>
    <col min="4872" max="4872" width="13.75" style="128" customWidth="1"/>
    <col min="4873" max="4873" width="17.875" style="128" bestFit="1" customWidth="1"/>
    <col min="4874" max="4874" width="20.5" style="128" customWidth="1"/>
    <col min="4875" max="5121" width="9" style="128"/>
    <col min="5122" max="5122" width="17.25" style="128" customWidth="1"/>
    <col min="5123" max="5123" width="35.375" style="128" customWidth="1"/>
    <col min="5124" max="5124" width="11.125" style="128" customWidth="1"/>
    <col min="5125" max="5125" width="11.875" style="128" customWidth="1"/>
    <col min="5126" max="5126" width="11.125" style="128" customWidth="1"/>
    <col min="5127" max="5127" width="17.875" style="128" customWidth="1"/>
    <col min="5128" max="5128" width="13.75" style="128" customWidth="1"/>
    <col min="5129" max="5129" width="17.875" style="128" bestFit="1" customWidth="1"/>
    <col min="5130" max="5130" width="20.5" style="128" customWidth="1"/>
    <col min="5131" max="5377" width="9" style="128"/>
    <col min="5378" max="5378" width="17.25" style="128" customWidth="1"/>
    <col min="5379" max="5379" width="35.375" style="128" customWidth="1"/>
    <col min="5380" max="5380" width="11.125" style="128" customWidth="1"/>
    <col min="5381" max="5381" width="11.875" style="128" customWidth="1"/>
    <col min="5382" max="5382" width="11.125" style="128" customWidth="1"/>
    <col min="5383" max="5383" width="17.875" style="128" customWidth="1"/>
    <col min="5384" max="5384" width="13.75" style="128" customWidth="1"/>
    <col min="5385" max="5385" width="17.875" style="128" bestFit="1" customWidth="1"/>
    <col min="5386" max="5386" width="20.5" style="128" customWidth="1"/>
    <col min="5387" max="5633" width="9" style="128"/>
    <col min="5634" max="5634" width="17.25" style="128" customWidth="1"/>
    <col min="5635" max="5635" width="35.375" style="128" customWidth="1"/>
    <col min="5636" max="5636" width="11.125" style="128" customWidth="1"/>
    <col min="5637" max="5637" width="11.875" style="128" customWidth="1"/>
    <col min="5638" max="5638" width="11.125" style="128" customWidth="1"/>
    <col min="5639" max="5639" width="17.875" style="128" customWidth="1"/>
    <col min="5640" max="5640" width="13.75" style="128" customWidth="1"/>
    <col min="5641" max="5641" width="17.875" style="128" bestFit="1" customWidth="1"/>
    <col min="5642" max="5642" width="20.5" style="128" customWidth="1"/>
    <col min="5643" max="5889" width="9" style="128"/>
    <col min="5890" max="5890" width="17.25" style="128" customWidth="1"/>
    <col min="5891" max="5891" width="35.375" style="128" customWidth="1"/>
    <col min="5892" max="5892" width="11.125" style="128" customWidth="1"/>
    <col min="5893" max="5893" width="11.875" style="128" customWidth="1"/>
    <col min="5894" max="5894" width="11.125" style="128" customWidth="1"/>
    <col min="5895" max="5895" width="17.875" style="128" customWidth="1"/>
    <col min="5896" max="5896" width="13.75" style="128" customWidth="1"/>
    <col min="5897" max="5897" width="17.875" style="128" bestFit="1" customWidth="1"/>
    <col min="5898" max="5898" width="20.5" style="128" customWidth="1"/>
    <col min="5899" max="6145" width="9" style="128"/>
    <col min="6146" max="6146" width="17.25" style="128" customWidth="1"/>
    <col min="6147" max="6147" width="35.375" style="128" customWidth="1"/>
    <col min="6148" max="6148" width="11.125" style="128" customWidth="1"/>
    <col min="6149" max="6149" width="11.875" style="128" customWidth="1"/>
    <col min="6150" max="6150" width="11.125" style="128" customWidth="1"/>
    <col min="6151" max="6151" width="17.875" style="128" customWidth="1"/>
    <col min="6152" max="6152" width="13.75" style="128" customWidth="1"/>
    <col min="6153" max="6153" width="17.875" style="128" bestFit="1" customWidth="1"/>
    <col min="6154" max="6154" width="20.5" style="128" customWidth="1"/>
    <col min="6155" max="6401" width="9" style="128"/>
    <col min="6402" max="6402" width="17.25" style="128" customWidth="1"/>
    <col min="6403" max="6403" width="35.375" style="128" customWidth="1"/>
    <col min="6404" max="6404" width="11.125" style="128" customWidth="1"/>
    <col min="6405" max="6405" width="11.875" style="128" customWidth="1"/>
    <col min="6406" max="6406" width="11.125" style="128" customWidth="1"/>
    <col min="6407" max="6407" width="17.875" style="128" customWidth="1"/>
    <col min="6408" max="6408" width="13.75" style="128" customWidth="1"/>
    <col min="6409" max="6409" width="17.875" style="128" bestFit="1" customWidth="1"/>
    <col min="6410" max="6410" width="20.5" style="128" customWidth="1"/>
    <col min="6411" max="6657" width="9" style="128"/>
    <col min="6658" max="6658" width="17.25" style="128" customWidth="1"/>
    <col min="6659" max="6659" width="35.375" style="128" customWidth="1"/>
    <col min="6660" max="6660" width="11.125" style="128" customWidth="1"/>
    <col min="6661" max="6661" width="11.875" style="128" customWidth="1"/>
    <col min="6662" max="6662" width="11.125" style="128" customWidth="1"/>
    <col min="6663" max="6663" width="17.875" style="128" customWidth="1"/>
    <col min="6664" max="6664" width="13.75" style="128" customWidth="1"/>
    <col min="6665" max="6665" width="17.875" style="128" bestFit="1" customWidth="1"/>
    <col min="6666" max="6666" width="20.5" style="128" customWidth="1"/>
    <col min="6667" max="6913" width="9" style="128"/>
    <col min="6914" max="6914" width="17.25" style="128" customWidth="1"/>
    <col min="6915" max="6915" width="35.375" style="128" customWidth="1"/>
    <col min="6916" max="6916" width="11.125" style="128" customWidth="1"/>
    <col min="6917" max="6917" width="11.875" style="128" customWidth="1"/>
    <col min="6918" max="6918" width="11.125" style="128" customWidth="1"/>
    <col min="6919" max="6919" width="17.875" style="128" customWidth="1"/>
    <col min="6920" max="6920" width="13.75" style="128" customWidth="1"/>
    <col min="6921" max="6921" width="17.875" style="128" bestFit="1" customWidth="1"/>
    <col min="6922" max="6922" width="20.5" style="128" customWidth="1"/>
    <col min="6923" max="7169" width="9" style="128"/>
    <col min="7170" max="7170" width="17.25" style="128" customWidth="1"/>
    <col min="7171" max="7171" width="35.375" style="128" customWidth="1"/>
    <col min="7172" max="7172" width="11.125" style="128" customWidth="1"/>
    <col min="7173" max="7173" width="11.875" style="128" customWidth="1"/>
    <col min="7174" max="7174" width="11.125" style="128" customWidth="1"/>
    <col min="7175" max="7175" width="17.875" style="128" customWidth="1"/>
    <col min="7176" max="7176" width="13.75" style="128" customWidth="1"/>
    <col min="7177" max="7177" width="17.875" style="128" bestFit="1" customWidth="1"/>
    <col min="7178" max="7178" width="20.5" style="128" customWidth="1"/>
    <col min="7179" max="7425" width="9" style="128"/>
    <col min="7426" max="7426" width="17.25" style="128" customWidth="1"/>
    <col min="7427" max="7427" width="35.375" style="128" customWidth="1"/>
    <col min="7428" max="7428" width="11.125" style="128" customWidth="1"/>
    <col min="7429" max="7429" width="11.875" style="128" customWidth="1"/>
    <col min="7430" max="7430" width="11.125" style="128" customWidth="1"/>
    <col min="7431" max="7431" width="17.875" style="128" customWidth="1"/>
    <col min="7432" max="7432" width="13.75" style="128" customWidth="1"/>
    <col min="7433" max="7433" width="17.875" style="128" bestFit="1" customWidth="1"/>
    <col min="7434" max="7434" width="20.5" style="128" customWidth="1"/>
    <col min="7435" max="7681" width="9" style="128"/>
    <col min="7682" max="7682" width="17.25" style="128" customWidth="1"/>
    <col min="7683" max="7683" width="35.375" style="128" customWidth="1"/>
    <col min="7684" max="7684" width="11.125" style="128" customWidth="1"/>
    <col min="7685" max="7685" width="11.875" style="128" customWidth="1"/>
    <col min="7686" max="7686" width="11.125" style="128" customWidth="1"/>
    <col min="7687" max="7687" width="17.875" style="128" customWidth="1"/>
    <col min="7688" max="7688" width="13.75" style="128" customWidth="1"/>
    <col min="7689" max="7689" width="17.875" style="128" bestFit="1" customWidth="1"/>
    <col min="7690" max="7690" width="20.5" style="128" customWidth="1"/>
    <col min="7691" max="7937" width="9" style="128"/>
    <col min="7938" max="7938" width="17.25" style="128" customWidth="1"/>
    <col min="7939" max="7939" width="35.375" style="128" customWidth="1"/>
    <col min="7940" max="7940" width="11.125" style="128" customWidth="1"/>
    <col min="7941" max="7941" width="11.875" style="128" customWidth="1"/>
    <col min="7942" max="7942" width="11.125" style="128" customWidth="1"/>
    <col min="7943" max="7943" width="17.875" style="128" customWidth="1"/>
    <col min="7944" max="7944" width="13.75" style="128" customWidth="1"/>
    <col min="7945" max="7945" width="17.875" style="128" bestFit="1" customWidth="1"/>
    <col min="7946" max="7946" width="20.5" style="128" customWidth="1"/>
    <col min="7947" max="8193" width="9" style="128"/>
    <col min="8194" max="8194" width="17.25" style="128" customWidth="1"/>
    <col min="8195" max="8195" width="35.375" style="128" customWidth="1"/>
    <col min="8196" max="8196" width="11.125" style="128" customWidth="1"/>
    <col min="8197" max="8197" width="11.875" style="128" customWidth="1"/>
    <col min="8198" max="8198" width="11.125" style="128" customWidth="1"/>
    <col min="8199" max="8199" width="17.875" style="128" customWidth="1"/>
    <col min="8200" max="8200" width="13.75" style="128" customWidth="1"/>
    <col min="8201" max="8201" width="17.875" style="128" bestFit="1" customWidth="1"/>
    <col min="8202" max="8202" width="20.5" style="128" customWidth="1"/>
    <col min="8203" max="8449" width="9" style="128"/>
    <col min="8450" max="8450" width="17.25" style="128" customWidth="1"/>
    <col min="8451" max="8451" width="35.375" style="128" customWidth="1"/>
    <col min="8452" max="8452" width="11.125" style="128" customWidth="1"/>
    <col min="8453" max="8453" width="11.875" style="128" customWidth="1"/>
    <col min="8454" max="8454" width="11.125" style="128" customWidth="1"/>
    <col min="8455" max="8455" width="17.875" style="128" customWidth="1"/>
    <col min="8456" max="8456" width="13.75" style="128" customWidth="1"/>
    <col min="8457" max="8457" width="17.875" style="128" bestFit="1" customWidth="1"/>
    <col min="8458" max="8458" width="20.5" style="128" customWidth="1"/>
    <col min="8459" max="8705" width="9" style="128"/>
    <col min="8706" max="8706" width="17.25" style="128" customWidth="1"/>
    <col min="8707" max="8707" width="35.375" style="128" customWidth="1"/>
    <col min="8708" max="8708" width="11.125" style="128" customWidth="1"/>
    <col min="8709" max="8709" width="11.875" style="128" customWidth="1"/>
    <col min="8710" max="8710" width="11.125" style="128" customWidth="1"/>
    <col min="8711" max="8711" width="17.875" style="128" customWidth="1"/>
    <col min="8712" max="8712" width="13.75" style="128" customWidth="1"/>
    <col min="8713" max="8713" width="17.875" style="128" bestFit="1" customWidth="1"/>
    <col min="8714" max="8714" width="20.5" style="128" customWidth="1"/>
    <col min="8715" max="8961" width="9" style="128"/>
    <col min="8962" max="8962" width="17.25" style="128" customWidth="1"/>
    <col min="8963" max="8963" width="35.375" style="128" customWidth="1"/>
    <col min="8964" max="8964" width="11.125" style="128" customWidth="1"/>
    <col min="8965" max="8965" width="11.875" style="128" customWidth="1"/>
    <col min="8966" max="8966" width="11.125" style="128" customWidth="1"/>
    <col min="8967" max="8967" width="17.875" style="128" customWidth="1"/>
    <col min="8968" max="8968" width="13.75" style="128" customWidth="1"/>
    <col min="8969" max="8969" width="17.875" style="128" bestFit="1" customWidth="1"/>
    <col min="8970" max="8970" width="20.5" style="128" customWidth="1"/>
    <col min="8971" max="9217" width="9" style="128"/>
    <col min="9218" max="9218" width="17.25" style="128" customWidth="1"/>
    <col min="9219" max="9219" width="35.375" style="128" customWidth="1"/>
    <col min="9220" max="9220" width="11.125" style="128" customWidth="1"/>
    <col min="9221" max="9221" width="11.875" style="128" customWidth="1"/>
    <col min="9222" max="9222" width="11.125" style="128" customWidth="1"/>
    <col min="9223" max="9223" width="17.875" style="128" customWidth="1"/>
    <col min="9224" max="9224" width="13.75" style="128" customWidth="1"/>
    <col min="9225" max="9225" width="17.875" style="128" bestFit="1" customWidth="1"/>
    <col min="9226" max="9226" width="20.5" style="128" customWidth="1"/>
    <col min="9227" max="9473" width="9" style="128"/>
    <col min="9474" max="9474" width="17.25" style="128" customWidth="1"/>
    <col min="9475" max="9475" width="35.375" style="128" customWidth="1"/>
    <col min="9476" max="9476" width="11.125" style="128" customWidth="1"/>
    <col min="9477" max="9477" width="11.875" style="128" customWidth="1"/>
    <col min="9478" max="9478" width="11.125" style="128" customWidth="1"/>
    <col min="9479" max="9479" width="17.875" style="128" customWidth="1"/>
    <col min="9480" max="9480" width="13.75" style="128" customWidth="1"/>
    <col min="9481" max="9481" width="17.875" style="128" bestFit="1" customWidth="1"/>
    <col min="9482" max="9482" width="20.5" style="128" customWidth="1"/>
    <col min="9483" max="9729" width="9" style="128"/>
    <col min="9730" max="9730" width="17.25" style="128" customWidth="1"/>
    <col min="9731" max="9731" width="35.375" style="128" customWidth="1"/>
    <col min="9732" max="9732" width="11.125" style="128" customWidth="1"/>
    <col min="9733" max="9733" width="11.875" style="128" customWidth="1"/>
    <col min="9734" max="9734" width="11.125" style="128" customWidth="1"/>
    <col min="9735" max="9735" width="17.875" style="128" customWidth="1"/>
    <col min="9736" max="9736" width="13.75" style="128" customWidth="1"/>
    <col min="9737" max="9737" width="17.875" style="128" bestFit="1" customWidth="1"/>
    <col min="9738" max="9738" width="20.5" style="128" customWidth="1"/>
    <col min="9739" max="9985" width="9" style="128"/>
    <col min="9986" max="9986" width="17.25" style="128" customWidth="1"/>
    <col min="9987" max="9987" width="35.375" style="128" customWidth="1"/>
    <col min="9988" max="9988" width="11.125" style="128" customWidth="1"/>
    <col min="9989" max="9989" width="11.875" style="128" customWidth="1"/>
    <col min="9990" max="9990" width="11.125" style="128" customWidth="1"/>
    <col min="9991" max="9991" width="17.875" style="128" customWidth="1"/>
    <col min="9992" max="9992" width="13.75" style="128" customWidth="1"/>
    <col min="9993" max="9993" width="17.875" style="128" bestFit="1" customWidth="1"/>
    <col min="9994" max="9994" width="20.5" style="128" customWidth="1"/>
    <col min="9995" max="10241" width="9" style="128"/>
    <col min="10242" max="10242" width="17.25" style="128" customWidth="1"/>
    <col min="10243" max="10243" width="35.375" style="128" customWidth="1"/>
    <col min="10244" max="10244" width="11.125" style="128" customWidth="1"/>
    <col min="10245" max="10245" width="11.875" style="128" customWidth="1"/>
    <col min="10246" max="10246" width="11.125" style="128" customWidth="1"/>
    <col min="10247" max="10247" width="17.875" style="128" customWidth="1"/>
    <col min="10248" max="10248" width="13.75" style="128" customWidth="1"/>
    <col min="10249" max="10249" width="17.875" style="128" bestFit="1" customWidth="1"/>
    <col min="10250" max="10250" width="20.5" style="128" customWidth="1"/>
    <col min="10251" max="10497" width="9" style="128"/>
    <col min="10498" max="10498" width="17.25" style="128" customWidth="1"/>
    <col min="10499" max="10499" width="35.375" style="128" customWidth="1"/>
    <col min="10500" max="10500" width="11.125" style="128" customWidth="1"/>
    <col min="10501" max="10501" width="11.875" style="128" customWidth="1"/>
    <col min="10502" max="10502" width="11.125" style="128" customWidth="1"/>
    <col min="10503" max="10503" width="17.875" style="128" customWidth="1"/>
    <col min="10504" max="10504" width="13.75" style="128" customWidth="1"/>
    <col min="10505" max="10505" width="17.875" style="128" bestFit="1" customWidth="1"/>
    <col min="10506" max="10506" width="20.5" style="128" customWidth="1"/>
    <col min="10507" max="10753" width="9" style="128"/>
    <col min="10754" max="10754" width="17.25" style="128" customWidth="1"/>
    <col min="10755" max="10755" width="35.375" style="128" customWidth="1"/>
    <col min="10756" max="10756" width="11.125" style="128" customWidth="1"/>
    <col min="10757" max="10757" width="11.875" style="128" customWidth="1"/>
    <col min="10758" max="10758" width="11.125" style="128" customWidth="1"/>
    <col min="10759" max="10759" width="17.875" style="128" customWidth="1"/>
    <col min="10760" max="10760" width="13.75" style="128" customWidth="1"/>
    <col min="10761" max="10761" width="17.875" style="128" bestFit="1" customWidth="1"/>
    <col min="10762" max="10762" width="20.5" style="128" customWidth="1"/>
    <col min="10763" max="11009" width="9" style="128"/>
    <col min="11010" max="11010" width="17.25" style="128" customWidth="1"/>
    <col min="11011" max="11011" width="35.375" style="128" customWidth="1"/>
    <col min="11012" max="11012" width="11.125" style="128" customWidth="1"/>
    <col min="11013" max="11013" width="11.875" style="128" customWidth="1"/>
    <col min="11014" max="11014" width="11.125" style="128" customWidth="1"/>
    <col min="11015" max="11015" width="17.875" style="128" customWidth="1"/>
    <col min="11016" max="11016" width="13.75" style="128" customWidth="1"/>
    <col min="11017" max="11017" width="17.875" style="128" bestFit="1" customWidth="1"/>
    <col min="11018" max="11018" width="20.5" style="128" customWidth="1"/>
    <col min="11019" max="11265" width="9" style="128"/>
    <col min="11266" max="11266" width="17.25" style="128" customWidth="1"/>
    <col min="11267" max="11267" width="35.375" style="128" customWidth="1"/>
    <col min="11268" max="11268" width="11.125" style="128" customWidth="1"/>
    <col min="11269" max="11269" width="11.875" style="128" customWidth="1"/>
    <col min="11270" max="11270" width="11.125" style="128" customWidth="1"/>
    <col min="11271" max="11271" width="17.875" style="128" customWidth="1"/>
    <col min="11272" max="11272" width="13.75" style="128" customWidth="1"/>
    <col min="11273" max="11273" width="17.875" style="128" bestFit="1" customWidth="1"/>
    <col min="11274" max="11274" width="20.5" style="128" customWidth="1"/>
    <col min="11275" max="11521" width="9" style="128"/>
    <col min="11522" max="11522" width="17.25" style="128" customWidth="1"/>
    <col min="11523" max="11523" width="35.375" style="128" customWidth="1"/>
    <col min="11524" max="11524" width="11.125" style="128" customWidth="1"/>
    <col min="11525" max="11525" width="11.875" style="128" customWidth="1"/>
    <col min="11526" max="11526" width="11.125" style="128" customWidth="1"/>
    <col min="11527" max="11527" width="17.875" style="128" customWidth="1"/>
    <col min="11528" max="11528" width="13.75" style="128" customWidth="1"/>
    <col min="11529" max="11529" width="17.875" style="128" bestFit="1" customWidth="1"/>
    <col min="11530" max="11530" width="20.5" style="128" customWidth="1"/>
    <col min="11531" max="11777" width="9" style="128"/>
    <col min="11778" max="11778" width="17.25" style="128" customWidth="1"/>
    <col min="11779" max="11779" width="35.375" style="128" customWidth="1"/>
    <col min="11780" max="11780" width="11.125" style="128" customWidth="1"/>
    <col min="11781" max="11781" width="11.875" style="128" customWidth="1"/>
    <col min="11782" max="11782" width="11.125" style="128" customWidth="1"/>
    <col min="11783" max="11783" width="17.875" style="128" customWidth="1"/>
    <col min="11784" max="11784" width="13.75" style="128" customWidth="1"/>
    <col min="11785" max="11785" width="17.875" style="128" bestFit="1" customWidth="1"/>
    <col min="11786" max="11786" width="20.5" style="128" customWidth="1"/>
    <col min="11787" max="12033" width="9" style="128"/>
    <col min="12034" max="12034" width="17.25" style="128" customWidth="1"/>
    <col min="12035" max="12035" width="35.375" style="128" customWidth="1"/>
    <col min="12036" max="12036" width="11.125" style="128" customWidth="1"/>
    <col min="12037" max="12037" width="11.875" style="128" customWidth="1"/>
    <col min="12038" max="12038" width="11.125" style="128" customWidth="1"/>
    <col min="12039" max="12039" width="17.875" style="128" customWidth="1"/>
    <col min="12040" max="12040" width="13.75" style="128" customWidth="1"/>
    <col min="12041" max="12041" width="17.875" style="128" bestFit="1" customWidth="1"/>
    <col min="12042" max="12042" width="20.5" style="128" customWidth="1"/>
    <col min="12043" max="12289" width="9" style="128"/>
    <col min="12290" max="12290" width="17.25" style="128" customWidth="1"/>
    <col min="12291" max="12291" width="35.375" style="128" customWidth="1"/>
    <col min="12292" max="12292" width="11.125" style="128" customWidth="1"/>
    <col min="12293" max="12293" width="11.875" style="128" customWidth="1"/>
    <col min="12294" max="12294" width="11.125" style="128" customWidth="1"/>
    <col min="12295" max="12295" width="17.875" style="128" customWidth="1"/>
    <col min="12296" max="12296" width="13.75" style="128" customWidth="1"/>
    <col min="12297" max="12297" width="17.875" style="128" bestFit="1" customWidth="1"/>
    <col min="12298" max="12298" width="20.5" style="128" customWidth="1"/>
    <col min="12299" max="12545" width="9" style="128"/>
    <col min="12546" max="12546" width="17.25" style="128" customWidth="1"/>
    <col min="12547" max="12547" width="35.375" style="128" customWidth="1"/>
    <col min="12548" max="12548" width="11.125" style="128" customWidth="1"/>
    <col min="12549" max="12549" width="11.875" style="128" customWidth="1"/>
    <col min="12550" max="12550" width="11.125" style="128" customWidth="1"/>
    <col min="12551" max="12551" width="17.875" style="128" customWidth="1"/>
    <col min="12552" max="12552" width="13.75" style="128" customWidth="1"/>
    <col min="12553" max="12553" width="17.875" style="128" bestFit="1" customWidth="1"/>
    <col min="12554" max="12554" width="20.5" style="128" customWidth="1"/>
    <col min="12555" max="12801" width="9" style="128"/>
    <col min="12802" max="12802" width="17.25" style="128" customWidth="1"/>
    <col min="12803" max="12803" width="35.375" style="128" customWidth="1"/>
    <col min="12804" max="12804" width="11.125" style="128" customWidth="1"/>
    <col min="12805" max="12805" width="11.875" style="128" customWidth="1"/>
    <col min="12806" max="12806" width="11.125" style="128" customWidth="1"/>
    <col min="12807" max="12807" width="17.875" style="128" customWidth="1"/>
    <col min="12808" max="12808" width="13.75" style="128" customWidth="1"/>
    <col min="12809" max="12809" width="17.875" style="128" bestFit="1" customWidth="1"/>
    <col min="12810" max="12810" width="20.5" style="128" customWidth="1"/>
    <col min="12811" max="13057" width="9" style="128"/>
    <col min="13058" max="13058" width="17.25" style="128" customWidth="1"/>
    <col min="13059" max="13059" width="35.375" style="128" customWidth="1"/>
    <col min="13060" max="13060" width="11.125" style="128" customWidth="1"/>
    <col min="13061" max="13061" width="11.875" style="128" customWidth="1"/>
    <col min="13062" max="13062" width="11.125" style="128" customWidth="1"/>
    <col min="13063" max="13063" width="17.875" style="128" customWidth="1"/>
    <col min="13064" max="13064" width="13.75" style="128" customWidth="1"/>
    <col min="13065" max="13065" width="17.875" style="128" bestFit="1" customWidth="1"/>
    <col min="13066" max="13066" width="20.5" style="128" customWidth="1"/>
    <col min="13067" max="13313" width="9" style="128"/>
    <col min="13314" max="13314" width="17.25" style="128" customWidth="1"/>
    <col min="13315" max="13315" width="35.375" style="128" customWidth="1"/>
    <col min="13316" max="13316" width="11.125" style="128" customWidth="1"/>
    <col min="13317" max="13317" width="11.875" style="128" customWidth="1"/>
    <col min="13318" max="13318" width="11.125" style="128" customWidth="1"/>
    <col min="13319" max="13319" width="17.875" style="128" customWidth="1"/>
    <col min="13320" max="13320" width="13.75" style="128" customWidth="1"/>
    <col min="13321" max="13321" width="17.875" style="128" bestFit="1" customWidth="1"/>
    <col min="13322" max="13322" width="20.5" style="128" customWidth="1"/>
    <col min="13323" max="13569" width="9" style="128"/>
    <col min="13570" max="13570" width="17.25" style="128" customWidth="1"/>
    <col min="13571" max="13571" width="35.375" style="128" customWidth="1"/>
    <col min="13572" max="13572" width="11.125" style="128" customWidth="1"/>
    <col min="13573" max="13573" width="11.875" style="128" customWidth="1"/>
    <col min="13574" max="13574" width="11.125" style="128" customWidth="1"/>
    <col min="13575" max="13575" width="17.875" style="128" customWidth="1"/>
    <col min="13576" max="13576" width="13.75" style="128" customWidth="1"/>
    <col min="13577" max="13577" width="17.875" style="128" bestFit="1" customWidth="1"/>
    <col min="13578" max="13578" width="20.5" style="128" customWidth="1"/>
    <col min="13579" max="13825" width="9" style="128"/>
    <col min="13826" max="13826" width="17.25" style="128" customWidth="1"/>
    <col min="13827" max="13827" width="35.375" style="128" customWidth="1"/>
    <col min="13828" max="13828" width="11.125" style="128" customWidth="1"/>
    <col min="13829" max="13829" width="11.875" style="128" customWidth="1"/>
    <col min="13830" max="13830" width="11.125" style="128" customWidth="1"/>
    <col min="13831" max="13831" width="17.875" style="128" customWidth="1"/>
    <col min="13832" max="13832" width="13.75" style="128" customWidth="1"/>
    <col min="13833" max="13833" width="17.875" style="128" bestFit="1" customWidth="1"/>
    <col min="13834" max="13834" width="20.5" style="128" customWidth="1"/>
    <col min="13835" max="14081" width="9" style="128"/>
    <col min="14082" max="14082" width="17.25" style="128" customWidth="1"/>
    <col min="14083" max="14083" width="35.375" style="128" customWidth="1"/>
    <col min="14084" max="14084" width="11.125" style="128" customWidth="1"/>
    <col min="14085" max="14085" width="11.875" style="128" customWidth="1"/>
    <col min="14086" max="14086" width="11.125" style="128" customWidth="1"/>
    <col min="14087" max="14087" width="17.875" style="128" customWidth="1"/>
    <col min="14088" max="14088" width="13.75" style="128" customWidth="1"/>
    <col min="14089" max="14089" width="17.875" style="128" bestFit="1" customWidth="1"/>
    <col min="14090" max="14090" width="20.5" style="128" customWidth="1"/>
    <col min="14091" max="14337" width="9" style="128"/>
    <col min="14338" max="14338" width="17.25" style="128" customWidth="1"/>
    <col min="14339" max="14339" width="35.375" style="128" customWidth="1"/>
    <col min="14340" max="14340" width="11.125" style="128" customWidth="1"/>
    <col min="14341" max="14341" width="11.875" style="128" customWidth="1"/>
    <col min="14342" max="14342" width="11.125" style="128" customWidth="1"/>
    <col min="14343" max="14343" width="17.875" style="128" customWidth="1"/>
    <col min="14344" max="14344" width="13.75" style="128" customWidth="1"/>
    <col min="14345" max="14345" width="17.875" style="128" bestFit="1" customWidth="1"/>
    <col min="14346" max="14346" width="20.5" style="128" customWidth="1"/>
    <col min="14347" max="14593" width="9" style="128"/>
    <col min="14594" max="14594" width="17.25" style="128" customWidth="1"/>
    <col min="14595" max="14595" width="35.375" style="128" customWidth="1"/>
    <col min="14596" max="14596" width="11.125" style="128" customWidth="1"/>
    <col min="14597" max="14597" width="11.875" style="128" customWidth="1"/>
    <col min="14598" max="14598" width="11.125" style="128" customWidth="1"/>
    <col min="14599" max="14599" width="17.875" style="128" customWidth="1"/>
    <col min="14600" max="14600" width="13.75" style="128" customWidth="1"/>
    <col min="14601" max="14601" width="17.875" style="128" bestFit="1" customWidth="1"/>
    <col min="14602" max="14602" width="20.5" style="128" customWidth="1"/>
    <col min="14603" max="14849" width="9" style="128"/>
    <col min="14850" max="14850" width="17.25" style="128" customWidth="1"/>
    <col min="14851" max="14851" width="35.375" style="128" customWidth="1"/>
    <col min="14852" max="14852" width="11.125" style="128" customWidth="1"/>
    <col min="14853" max="14853" width="11.875" style="128" customWidth="1"/>
    <col min="14854" max="14854" width="11.125" style="128" customWidth="1"/>
    <col min="14855" max="14855" width="17.875" style="128" customWidth="1"/>
    <col min="14856" max="14856" width="13.75" style="128" customWidth="1"/>
    <col min="14857" max="14857" width="17.875" style="128" bestFit="1" customWidth="1"/>
    <col min="14858" max="14858" width="20.5" style="128" customWidth="1"/>
    <col min="14859" max="15105" width="9" style="128"/>
    <col min="15106" max="15106" width="17.25" style="128" customWidth="1"/>
    <col min="15107" max="15107" width="35.375" style="128" customWidth="1"/>
    <col min="15108" max="15108" width="11.125" style="128" customWidth="1"/>
    <col min="15109" max="15109" width="11.875" style="128" customWidth="1"/>
    <col min="15110" max="15110" width="11.125" style="128" customWidth="1"/>
    <col min="15111" max="15111" width="17.875" style="128" customWidth="1"/>
    <col min="15112" max="15112" width="13.75" style="128" customWidth="1"/>
    <col min="15113" max="15113" width="17.875" style="128" bestFit="1" customWidth="1"/>
    <col min="15114" max="15114" width="20.5" style="128" customWidth="1"/>
    <col min="15115" max="15361" width="9" style="128"/>
    <col min="15362" max="15362" width="17.25" style="128" customWidth="1"/>
    <col min="15363" max="15363" width="35.375" style="128" customWidth="1"/>
    <col min="15364" max="15364" width="11.125" style="128" customWidth="1"/>
    <col min="15365" max="15365" width="11.875" style="128" customWidth="1"/>
    <col min="15366" max="15366" width="11.125" style="128" customWidth="1"/>
    <col min="15367" max="15367" width="17.875" style="128" customWidth="1"/>
    <col min="15368" max="15368" width="13.75" style="128" customWidth="1"/>
    <col min="15369" max="15369" width="17.875" style="128" bestFit="1" customWidth="1"/>
    <col min="15370" max="15370" width="20.5" style="128" customWidth="1"/>
    <col min="15371" max="15617" width="9" style="128"/>
    <col min="15618" max="15618" width="17.25" style="128" customWidth="1"/>
    <col min="15619" max="15619" width="35.375" style="128" customWidth="1"/>
    <col min="15620" max="15620" width="11.125" style="128" customWidth="1"/>
    <col min="15621" max="15621" width="11.875" style="128" customWidth="1"/>
    <col min="15622" max="15622" width="11.125" style="128" customWidth="1"/>
    <col min="15623" max="15623" width="17.875" style="128" customWidth="1"/>
    <col min="15624" max="15624" width="13.75" style="128" customWidth="1"/>
    <col min="15625" max="15625" width="17.875" style="128" bestFit="1" customWidth="1"/>
    <col min="15626" max="15626" width="20.5" style="128" customWidth="1"/>
    <col min="15627" max="15873" width="9" style="128"/>
    <col min="15874" max="15874" width="17.25" style="128" customWidth="1"/>
    <col min="15875" max="15875" width="35.375" style="128" customWidth="1"/>
    <col min="15876" max="15876" width="11.125" style="128" customWidth="1"/>
    <col min="15877" max="15877" width="11.875" style="128" customWidth="1"/>
    <col min="15878" max="15878" width="11.125" style="128" customWidth="1"/>
    <col min="15879" max="15879" width="17.875" style="128" customWidth="1"/>
    <col min="15880" max="15880" width="13.75" style="128" customWidth="1"/>
    <col min="15881" max="15881" width="17.875" style="128" bestFit="1" customWidth="1"/>
    <col min="15882" max="15882" width="20.5" style="128" customWidth="1"/>
    <col min="15883" max="16129" width="9" style="128"/>
    <col min="16130" max="16130" width="17.25" style="128" customWidth="1"/>
    <col min="16131" max="16131" width="35.375" style="128" customWidth="1"/>
    <col min="16132" max="16132" width="11.125" style="128" customWidth="1"/>
    <col min="16133" max="16133" width="11.875" style="128" customWidth="1"/>
    <col min="16134" max="16134" width="11.125" style="128" customWidth="1"/>
    <col min="16135" max="16135" width="17.875" style="128" customWidth="1"/>
    <col min="16136" max="16136" width="13.75" style="128" customWidth="1"/>
    <col min="16137" max="16137" width="17.875" style="128" bestFit="1" customWidth="1"/>
    <col min="16138" max="16138" width="20.5" style="128" customWidth="1"/>
    <col min="16139" max="16384" width="9" style="128"/>
  </cols>
  <sheetData>
    <row r="1" spans="2:10" ht="92.25" customHeight="1" thickBot="1" x14ac:dyDescent="0.35">
      <c r="D1" s="579"/>
      <c r="E1" s="579"/>
      <c r="F1" s="579"/>
    </row>
    <row r="2" spans="2:10" ht="2.25" customHeight="1" thickBot="1" x14ac:dyDescent="0.35">
      <c r="B2" s="129"/>
      <c r="C2" s="130"/>
      <c r="D2" s="131"/>
      <c r="E2" s="131"/>
      <c r="F2" s="131"/>
      <c r="G2" s="130"/>
      <c r="H2" s="130"/>
      <c r="I2" s="130"/>
      <c r="J2" s="132"/>
    </row>
    <row r="3" spans="2:10" ht="22.5" customHeight="1" thickBot="1" x14ac:dyDescent="0.25">
      <c r="B3" s="580" t="s">
        <v>172</v>
      </c>
      <c r="C3" s="581"/>
      <c r="D3" s="133"/>
      <c r="E3" s="133"/>
      <c r="F3" s="133"/>
      <c r="G3" s="133"/>
      <c r="H3" s="133"/>
      <c r="I3" s="133"/>
      <c r="J3" s="134"/>
    </row>
    <row r="4" spans="2:10" ht="14.25" x14ac:dyDescent="0.2">
      <c r="B4" s="582" t="s">
        <v>173</v>
      </c>
      <c r="C4" s="583"/>
      <c r="D4" s="586" t="s">
        <v>174</v>
      </c>
      <c r="E4" s="586"/>
      <c r="F4" s="586"/>
      <c r="G4" s="586"/>
      <c r="H4" s="586"/>
      <c r="I4" s="586"/>
      <c r="J4" s="587"/>
    </row>
    <row r="5" spans="2:10" ht="15" thickBot="1" x14ac:dyDescent="0.25">
      <c r="B5" s="584"/>
      <c r="C5" s="585"/>
      <c r="D5" s="135" t="s">
        <v>175</v>
      </c>
      <c r="E5" s="135" t="s">
        <v>176</v>
      </c>
      <c r="F5" s="135" t="s">
        <v>177</v>
      </c>
      <c r="G5" s="135" t="s">
        <v>178</v>
      </c>
      <c r="H5" s="135" t="s">
        <v>179</v>
      </c>
      <c r="I5" s="135" t="s">
        <v>180</v>
      </c>
      <c r="J5" s="136" t="s">
        <v>181</v>
      </c>
    </row>
    <row r="6" spans="2:10" ht="14.25" x14ac:dyDescent="0.2">
      <c r="B6" s="588" t="s">
        <v>182</v>
      </c>
      <c r="C6" s="137" t="s">
        <v>183</v>
      </c>
      <c r="D6" s="138"/>
      <c r="E6" s="138"/>
      <c r="F6" s="138"/>
      <c r="G6" s="138"/>
      <c r="H6" s="138"/>
      <c r="I6" s="138"/>
      <c r="J6" s="139"/>
    </row>
    <row r="7" spans="2:10" ht="14.25" x14ac:dyDescent="0.2">
      <c r="B7" s="589"/>
      <c r="C7" s="140" t="s">
        <v>184</v>
      </c>
      <c r="D7" s="141"/>
      <c r="E7" s="142"/>
      <c r="F7" s="142"/>
      <c r="G7" s="142"/>
      <c r="H7" s="142"/>
      <c r="I7" s="142"/>
      <c r="J7" s="143"/>
    </row>
    <row r="8" spans="2:10" ht="14.25" x14ac:dyDescent="0.2">
      <c r="B8" s="589"/>
      <c r="C8" s="140" t="s">
        <v>185</v>
      </c>
      <c r="D8" s="141"/>
      <c r="E8" s="142"/>
      <c r="F8" s="142"/>
      <c r="G8" s="142"/>
      <c r="H8" s="142"/>
      <c r="I8" s="142"/>
      <c r="J8" s="143"/>
    </row>
    <row r="9" spans="2:10" ht="14.25" x14ac:dyDescent="0.2">
      <c r="B9" s="589"/>
      <c r="C9" s="144" t="s">
        <v>186</v>
      </c>
      <c r="D9" s="145"/>
      <c r="E9" s="146"/>
      <c r="F9" s="146"/>
      <c r="G9" s="146"/>
      <c r="H9" s="146"/>
      <c r="I9" s="146"/>
      <c r="J9" s="147"/>
    </row>
    <row r="10" spans="2:10" ht="12.75" customHeight="1" x14ac:dyDescent="0.2">
      <c r="B10" s="590"/>
      <c r="C10" s="148" t="s">
        <v>187</v>
      </c>
      <c r="D10" s="149"/>
      <c r="E10" s="150"/>
      <c r="F10" s="150"/>
      <c r="G10" s="150"/>
      <c r="H10" s="150"/>
      <c r="I10" s="150"/>
      <c r="J10" s="151"/>
    </row>
    <row r="11" spans="2:10" ht="14.25" x14ac:dyDescent="0.2">
      <c r="B11" s="591" t="s">
        <v>188</v>
      </c>
      <c r="C11" s="152" t="s">
        <v>189</v>
      </c>
      <c r="D11" s="153"/>
      <c r="E11" s="154"/>
      <c r="F11" s="154"/>
      <c r="G11" s="154"/>
      <c r="H11" s="154"/>
      <c r="I11" s="154"/>
      <c r="J11" s="155"/>
    </row>
    <row r="12" spans="2:10" s="156" customFormat="1" ht="14.25" x14ac:dyDescent="0.2">
      <c r="B12" s="592"/>
      <c r="C12" s="144" t="s">
        <v>190</v>
      </c>
      <c r="D12" s="145"/>
      <c r="E12" s="146"/>
      <c r="F12" s="146"/>
      <c r="G12" s="146"/>
      <c r="H12" s="146"/>
      <c r="I12" s="146"/>
      <c r="J12" s="147"/>
    </row>
    <row r="13" spans="2:10" s="156" customFormat="1" ht="14.25" x14ac:dyDescent="0.2">
      <c r="B13" s="592"/>
      <c r="C13" s="144" t="s">
        <v>191</v>
      </c>
      <c r="D13" s="145"/>
      <c r="E13" s="146"/>
      <c r="F13" s="146"/>
      <c r="G13" s="146"/>
      <c r="H13" s="146"/>
      <c r="I13" s="146"/>
      <c r="J13" s="147"/>
    </row>
    <row r="14" spans="2:10" s="156" customFormat="1" ht="14.25" x14ac:dyDescent="0.2">
      <c r="B14" s="593"/>
      <c r="C14" s="148" t="s">
        <v>192</v>
      </c>
      <c r="D14" s="145"/>
      <c r="E14" s="150"/>
      <c r="F14" s="150"/>
      <c r="G14" s="150"/>
      <c r="H14" s="150"/>
      <c r="I14" s="150"/>
      <c r="J14" s="151"/>
    </row>
    <row r="15" spans="2:10" s="156" customFormat="1" ht="14.25" x14ac:dyDescent="0.2">
      <c r="B15" s="591" t="s">
        <v>193</v>
      </c>
      <c r="C15" s="152" t="s">
        <v>194</v>
      </c>
      <c r="D15" s="153"/>
      <c r="E15" s="154"/>
      <c r="F15" s="154"/>
      <c r="G15" s="154"/>
      <c r="H15" s="154"/>
      <c r="I15" s="154"/>
      <c r="J15" s="155"/>
    </row>
    <row r="16" spans="2:10" s="156" customFormat="1" ht="14.25" x14ac:dyDescent="0.2">
      <c r="B16" s="593"/>
      <c r="C16" s="148" t="s">
        <v>195</v>
      </c>
      <c r="D16" s="149"/>
      <c r="E16" s="150"/>
      <c r="F16" s="150"/>
      <c r="G16" s="150"/>
      <c r="H16" s="150"/>
      <c r="I16" s="150"/>
      <c r="J16" s="151"/>
    </row>
    <row r="17" spans="2:10" s="156" customFormat="1" ht="14.25" x14ac:dyDescent="0.2">
      <c r="B17" s="592" t="s">
        <v>196</v>
      </c>
      <c r="C17" s="140" t="s">
        <v>196</v>
      </c>
      <c r="D17" s="141"/>
      <c r="E17" s="142"/>
      <c r="F17" s="142"/>
      <c r="G17" s="142"/>
      <c r="H17" s="142"/>
      <c r="I17" s="142"/>
      <c r="J17" s="143"/>
    </row>
    <row r="18" spans="2:10" ht="15" thickBot="1" x14ac:dyDescent="0.25">
      <c r="B18" s="594"/>
      <c r="C18" s="157" t="s">
        <v>197</v>
      </c>
      <c r="D18" s="158"/>
      <c r="E18" s="159"/>
      <c r="F18" s="159"/>
      <c r="G18" s="159"/>
      <c r="H18" s="159"/>
      <c r="I18" s="159"/>
      <c r="J18" s="160"/>
    </row>
    <row r="19" spans="2:10" ht="15" thickBot="1" x14ac:dyDescent="0.25">
      <c r="B19" s="161" t="s">
        <v>198</v>
      </c>
      <c r="C19" s="162"/>
      <c r="D19" s="163">
        <f t="shared" ref="D19:J19" si="0">SUM(D6:D18)</f>
        <v>0</v>
      </c>
      <c r="E19" s="163">
        <f t="shared" si="0"/>
        <v>0</v>
      </c>
      <c r="F19" s="163">
        <f t="shared" si="0"/>
        <v>0</v>
      </c>
      <c r="G19" s="163">
        <f t="shared" si="0"/>
        <v>0</v>
      </c>
      <c r="H19" s="163">
        <f t="shared" si="0"/>
        <v>0</v>
      </c>
      <c r="I19" s="163">
        <f t="shared" si="0"/>
        <v>0</v>
      </c>
      <c r="J19" s="164">
        <f t="shared" si="0"/>
        <v>0</v>
      </c>
    </row>
    <row r="20" spans="2:10" ht="16.5" customHeight="1" x14ac:dyDescent="0.2">
      <c r="B20" s="165"/>
      <c r="C20" s="166"/>
      <c r="D20" s="166"/>
      <c r="E20" s="166"/>
      <c r="F20" s="166"/>
      <c r="G20" s="166"/>
      <c r="H20" s="166"/>
      <c r="I20" s="166"/>
      <c r="J20" s="167"/>
    </row>
    <row r="21" spans="2:10" ht="15" thickBot="1" x14ac:dyDescent="0.25">
      <c r="B21" s="168" t="s">
        <v>199</v>
      </c>
      <c r="C21" s="169"/>
      <c r="D21" s="169"/>
      <c r="E21" s="169"/>
      <c r="F21" s="169"/>
      <c r="G21" s="169"/>
      <c r="H21" s="169"/>
      <c r="I21" s="169"/>
      <c r="J21" s="170"/>
    </row>
    <row r="22" spans="2:10" ht="14.25" x14ac:dyDescent="0.2">
      <c r="B22" s="595" t="s">
        <v>200</v>
      </c>
      <c r="C22" s="596"/>
      <c r="D22" s="171"/>
      <c r="E22" s="171"/>
      <c r="F22" s="171"/>
      <c r="G22" s="172" t="s">
        <v>201</v>
      </c>
      <c r="H22" s="171"/>
      <c r="I22" s="173"/>
      <c r="J22" s="174" t="s">
        <v>202</v>
      </c>
    </row>
    <row r="23" spans="2:10" ht="14.25" x14ac:dyDescent="0.2">
      <c r="B23" s="597" t="s">
        <v>175</v>
      </c>
      <c r="C23" s="598"/>
      <c r="D23" s="154"/>
      <c r="E23" s="154"/>
      <c r="F23" s="175"/>
      <c r="G23" s="175">
        <f>D19</f>
        <v>0</v>
      </c>
      <c r="H23" s="154"/>
      <c r="I23" s="176"/>
      <c r="J23" s="177">
        <f>G23*G30</f>
        <v>0</v>
      </c>
    </row>
    <row r="24" spans="2:10" ht="14.25" x14ac:dyDescent="0.2">
      <c r="B24" s="599" t="s">
        <v>176</v>
      </c>
      <c r="C24" s="600"/>
      <c r="D24" s="578"/>
      <c r="E24" s="578"/>
      <c r="F24" s="146"/>
      <c r="G24" s="146">
        <f>E19</f>
        <v>0</v>
      </c>
      <c r="H24" s="146"/>
      <c r="I24" s="178"/>
      <c r="J24" s="179">
        <f>G24*G31</f>
        <v>0</v>
      </c>
    </row>
    <row r="25" spans="2:10" ht="14.25" x14ac:dyDescent="0.2">
      <c r="B25" s="599" t="s">
        <v>203</v>
      </c>
      <c r="C25" s="600"/>
      <c r="D25" s="146"/>
      <c r="E25" s="146"/>
      <c r="F25" s="146"/>
      <c r="G25" s="146">
        <f>F19</f>
        <v>0</v>
      </c>
      <c r="H25" s="146"/>
      <c r="I25" s="178"/>
      <c r="J25" s="179">
        <f>G25*G32</f>
        <v>0</v>
      </c>
    </row>
    <row r="26" spans="2:10" ht="15" thickBot="1" x14ac:dyDescent="0.25">
      <c r="B26" s="599" t="s">
        <v>179</v>
      </c>
      <c r="C26" s="600"/>
      <c r="D26" s="146"/>
      <c r="E26" s="146"/>
      <c r="F26" s="146"/>
      <c r="G26" s="146">
        <f>H19</f>
        <v>0</v>
      </c>
      <c r="H26" s="146"/>
      <c r="I26" s="178"/>
      <c r="J26" s="179">
        <f>G26*G33</f>
        <v>0</v>
      </c>
    </row>
    <row r="27" spans="2:10" ht="15" thickBot="1" x14ac:dyDescent="0.25">
      <c r="B27" s="180"/>
      <c r="C27" s="181"/>
      <c r="D27" s="182"/>
      <c r="E27" s="182"/>
      <c r="F27" s="182"/>
      <c r="G27" s="182"/>
      <c r="H27" s="182"/>
      <c r="I27" s="183" t="s">
        <v>204</v>
      </c>
      <c r="J27" s="184">
        <f>SUM(J23:J26)</f>
        <v>0</v>
      </c>
    </row>
    <row r="28" spans="2:10" ht="14.25" x14ac:dyDescent="0.15">
      <c r="B28" s="603"/>
      <c r="C28" s="604"/>
      <c r="D28" s="604"/>
      <c r="E28" s="604"/>
      <c r="F28" s="604"/>
      <c r="G28" s="604"/>
      <c r="H28" s="604"/>
      <c r="I28" s="604"/>
      <c r="J28" s="605"/>
    </row>
    <row r="29" spans="2:10" ht="15" thickBot="1" x14ac:dyDescent="0.25">
      <c r="B29" s="168" t="s">
        <v>205</v>
      </c>
      <c r="C29" s="169"/>
      <c r="D29" s="169"/>
      <c r="E29" s="169"/>
      <c r="F29" s="169"/>
      <c r="G29" s="169"/>
      <c r="H29" s="169"/>
      <c r="I29" s="169"/>
      <c r="J29" s="170"/>
    </row>
    <row r="30" spans="2:10" ht="14.25" x14ac:dyDescent="0.2">
      <c r="B30" s="597" t="s">
        <v>206</v>
      </c>
      <c r="C30" s="598"/>
      <c r="D30" s="152"/>
      <c r="E30" s="152"/>
      <c r="F30" s="185"/>
      <c r="G30" s="186">
        <v>4000</v>
      </c>
      <c r="H30" s="187"/>
      <c r="I30" s="188" t="s">
        <v>207</v>
      </c>
      <c r="J30" s="189"/>
    </row>
    <row r="31" spans="2:10" ht="14.25" x14ac:dyDescent="0.2">
      <c r="B31" s="599" t="s">
        <v>208</v>
      </c>
      <c r="C31" s="600"/>
      <c r="D31" s="144"/>
      <c r="E31" s="144"/>
      <c r="F31" s="140"/>
      <c r="G31" s="190">
        <v>4000</v>
      </c>
      <c r="H31" s="144"/>
      <c r="I31" s="140" t="s">
        <v>209</v>
      </c>
      <c r="J31" s="191"/>
    </row>
    <row r="32" spans="2:10" ht="14.25" x14ac:dyDescent="0.2">
      <c r="B32" s="599" t="s">
        <v>210</v>
      </c>
      <c r="C32" s="600"/>
      <c r="D32" s="144"/>
      <c r="E32" s="144"/>
      <c r="F32" s="140"/>
      <c r="G32" s="190">
        <v>2500</v>
      </c>
      <c r="H32" s="144"/>
      <c r="I32" s="144" t="s">
        <v>211</v>
      </c>
      <c r="J32" s="191"/>
    </row>
    <row r="33" spans="2:10" ht="15" thickBot="1" x14ac:dyDescent="0.25">
      <c r="B33" s="601" t="s">
        <v>212</v>
      </c>
      <c r="C33" s="602"/>
      <c r="D33" s="192"/>
      <c r="E33" s="192"/>
      <c r="F33" s="193"/>
      <c r="G33" s="194">
        <v>6000</v>
      </c>
      <c r="H33" s="192"/>
      <c r="I33" s="192" t="s">
        <v>213</v>
      </c>
      <c r="J33" s="195"/>
    </row>
    <row r="34" spans="2:10" ht="14.25" x14ac:dyDescent="0.2">
      <c r="B34" s="196"/>
      <c r="C34" s="197"/>
      <c r="D34" s="197"/>
      <c r="E34" s="197"/>
      <c r="F34" s="197"/>
      <c r="G34" s="197"/>
      <c r="H34" s="197"/>
      <c r="I34" s="197"/>
      <c r="J34" s="197"/>
    </row>
    <row r="35" spans="2:10" ht="14.25" x14ac:dyDescent="0.2">
      <c r="B35" s="196"/>
      <c r="C35" s="197"/>
      <c r="D35" s="197"/>
      <c r="E35" s="197"/>
      <c r="F35" s="197"/>
      <c r="G35" s="197"/>
      <c r="H35" s="197"/>
      <c r="I35" s="197"/>
      <c r="J35" s="197"/>
    </row>
    <row r="36" spans="2:10" ht="14.25" x14ac:dyDescent="0.2">
      <c r="B36" s="196"/>
      <c r="C36" s="197"/>
      <c r="D36" s="197"/>
      <c r="E36" s="197"/>
      <c r="F36" s="197"/>
      <c r="G36" s="197"/>
      <c r="H36" s="197"/>
      <c r="I36" s="197"/>
      <c r="J36" s="197"/>
    </row>
  </sheetData>
  <mergeCells count="19">
    <mergeCell ref="B33:C33"/>
    <mergeCell ref="B25:C25"/>
    <mergeCell ref="B26:C26"/>
    <mergeCell ref="B28:J28"/>
    <mergeCell ref="B30:C30"/>
    <mergeCell ref="B31:C31"/>
    <mergeCell ref="B32:C32"/>
    <mergeCell ref="D24:E24"/>
    <mergeCell ref="D1:F1"/>
    <mergeCell ref="B3:C3"/>
    <mergeCell ref="B4:C5"/>
    <mergeCell ref="D4:J4"/>
    <mergeCell ref="B6:B10"/>
    <mergeCell ref="B11:B14"/>
    <mergeCell ref="B15:B16"/>
    <mergeCell ref="B17:B18"/>
    <mergeCell ref="B22:C22"/>
    <mergeCell ref="B23:C23"/>
    <mergeCell ref="B24:C2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D9"/>
  <sheetViews>
    <sheetView zoomScaleNormal="100" workbookViewId="0">
      <selection activeCell="C14" sqref="C14"/>
    </sheetView>
  </sheetViews>
  <sheetFormatPr defaultRowHeight="13.5" x14ac:dyDescent="0.15"/>
  <cols>
    <col min="1" max="1" width="2.5" customWidth="1"/>
    <col min="2" max="2" width="61.375" customWidth="1"/>
    <col min="3" max="3" width="42.125" customWidth="1"/>
  </cols>
  <sheetData>
    <row r="1" spans="2:4" x14ac:dyDescent="0.15">
      <c r="B1" s="608"/>
      <c r="C1" s="608"/>
    </row>
    <row r="2" spans="2:4" x14ac:dyDescent="0.15">
      <c r="B2" s="608"/>
      <c r="C2" s="608"/>
    </row>
    <row r="3" spans="2:4" ht="63" customHeight="1" thickBot="1" x14ac:dyDescent="0.2">
      <c r="B3" s="609"/>
      <c r="C3" s="609"/>
    </row>
    <row r="4" spans="2:4" s="5" customFormat="1" ht="23.25" x14ac:dyDescent="0.15">
      <c r="B4" s="606" t="s">
        <v>7</v>
      </c>
      <c r="C4" s="607"/>
    </row>
    <row r="5" spans="2:4" s="5" customFormat="1" ht="18.75" x14ac:dyDescent="0.15">
      <c r="B5" s="23" t="s">
        <v>8</v>
      </c>
      <c r="C5" s="20">
        <f>'Setup&amp;Migration'!K46</f>
        <v>0</v>
      </c>
    </row>
    <row r="6" spans="2:4" s="5" customFormat="1" ht="18.75" x14ac:dyDescent="0.15">
      <c r="B6" s="23" t="s">
        <v>105</v>
      </c>
      <c r="C6" s="20">
        <f>'Resource Rental Service'!I15</f>
        <v>0</v>
      </c>
    </row>
    <row r="7" spans="2:4" s="5" customFormat="1" ht="18.75" x14ac:dyDescent="0.15">
      <c r="B7" s="23" t="s">
        <v>106</v>
      </c>
      <c r="C7" s="20">
        <f>'Ongoing Service'!G19</f>
        <v>0</v>
      </c>
    </row>
    <row r="8" spans="2:4" s="5" customFormat="1" ht="18.75" x14ac:dyDescent="0.15">
      <c r="B8" s="24" t="s">
        <v>9</v>
      </c>
      <c r="C8" s="21">
        <f>C5+SUM(C6:C7)*12</f>
        <v>0</v>
      </c>
      <c r="D8" s="6"/>
    </row>
    <row r="9" spans="2:4" s="5" customFormat="1" ht="19.5" thickBot="1" x14ac:dyDescent="0.2">
      <c r="B9" s="25" t="s">
        <v>10</v>
      </c>
      <c r="C9" s="22">
        <f>C5+SUM(C6:C7)*36</f>
        <v>0</v>
      </c>
      <c r="D9" s="6"/>
    </row>
  </sheetData>
  <mergeCells count="2">
    <mergeCell ref="B4:C4"/>
    <mergeCell ref="B1:C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O46"/>
  <sheetViews>
    <sheetView zoomScaleNormal="100" workbookViewId="0">
      <selection activeCell="O26" sqref="O26"/>
    </sheetView>
  </sheetViews>
  <sheetFormatPr defaultRowHeight="13.5" x14ac:dyDescent="0.15"/>
  <cols>
    <col min="1" max="1" width="2.625" customWidth="1"/>
    <col min="3" max="3" width="21.5" customWidth="1"/>
    <col min="11" max="11" width="10" customWidth="1"/>
    <col min="12" max="12" width="2.5" customWidth="1"/>
    <col min="13" max="13" width="10.75" customWidth="1"/>
    <col min="14" max="14" width="17.25" customWidth="1"/>
  </cols>
  <sheetData>
    <row r="1" spans="2:15" s="4" customFormat="1" ht="78" customHeight="1" thickBot="1" x14ac:dyDescent="0.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s="4" customFormat="1" ht="15.75" thickBot="1" x14ac:dyDescent="0.2">
      <c r="B2" s="613" t="s">
        <v>11</v>
      </c>
      <c r="C2" s="614"/>
      <c r="D2" s="614"/>
      <c r="E2" s="614"/>
      <c r="F2" s="614"/>
      <c r="G2" s="614"/>
      <c r="H2" s="614"/>
      <c r="I2" s="614"/>
      <c r="J2" s="614"/>
      <c r="K2" s="615"/>
      <c r="L2" s="9"/>
      <c r="M2" s="9"/>
      <c r="N2" s="9"/>
      <c r="O2" s="9"/>
    </row>
    <row r="3" spans="2:15" s="7" customFormat="1" ht="15" x14ac:dyDescent="0.15">
      <c r="B3" s="616" t="s">
        <v>12</v>
      </c>
      <c r="C3" s="618" t="s">
        <v>13</v>
      </c>
      <c r="D3" s="620" t="s">
        <v>14</v>
      </c>
      <c r="E3" s="620"/>
      <c r="F3" s="620"/>
      <c r="G3" s="620"/>
      <c r="H3" s="620" t="s">
        <v>15</v>
      </c>
      <c r="I3" s="620"/>
      <c r="J3" s="620"/>
      <c r="K3" s="621"/>
      <c r="M3" s="610" t="s">
        <v>16</v>
      </c>
      <c r="N3" s="611"/>
      <c r="O3" s="612"/>
    </row>
    <row r="4" spans="2:15" s="7" customFormat="1" ht="15.75" thickBot="1" x14ac:dyDescent="0.2">
      <c r="B4" s="617"/>
      <c r="C4" s="619"/>
      <c r="D4" s="10" t="s">
        <v>17</v>
      </c>
      <c r="E4" s="10" t="s">
        <v>18</v>
      </c>
      <c r="F4" s="10" t="s">
        <v>19</v>
      </c>
      <c r="G4" s="10" t="s">
        <v>20</v>
      </c>
      <c r="H4" s="10" t="s">
        <v>21</v>
      </c>
      <c r="I4" s="10" t="s">
        <v>22</v>
      </c>
      <c r="J4" s="10" t="s">
        <v>19</v>
      </c>
      <c r="K4" s="11" t="s">
        <v>20</v>
      </c>
      <c r="M4" s="12" t="s">
        <v>17</v>
      </c>
      <c r="N4" s="13" t="s">
        <v>23</v>
      </c>
      <c r="O4" s="14">
        <v>2500</v>
      </c>
    </row>
    <row r="5" spans="2:15" s="7" customFormat="1" ht="15" x14ac:dyDescent="0.15">
      <c r="B5" s="625" t="s">
        <v>24</v>
      </c>
      <c r="C5" s="70" t="s">
        <v>25</v>
      </c>
      <c r="D5" s="71"/>
      <c r="E5" s="71"/>
      <c r="F5" s="71"/>
      <c r="G5" s="71"/>
      <c r="H5" s="72">
        <f>VLOOKUP(H$4,$M:$O,3,0)*D5/8</f>
        <v>0</v>
      </c>
      <c r="I5" s="72">
        <f t="shared" ref="I5:I45" si="0">VLOOKUP(I$4,$M:$O,3,0)*E5/8</f>
        <v>0</v>
      </c>
      <c r="J5" s="72">
        <f t="shared" ref="J5:J45" si="1">VLOOKUP(J$4,$M:$O,3,0)*F5/8</f>
        <v>0</v>
      </c>
      <c r="K5" s="73">
        <f t="shared" ref="K5:K45" si="2">VLOOKUP(K$4,$M:$O,3,0)*G5/8</f>
        <v>0</v>
      </c>
      <c r="M5" s="12" t="s">
        <v>18</v>
      </c>
      <c r="N5" s="13" t="s">
        <v>752</v>
      </c>
      <c r="O5" s="14">
        <v>4000</v>
      </c>
    </row>
    <row r="6" spans="2:15" s="7" customFormat="1" ht="22.5" x14ac:dyDescent="0.15">
      <c r="B6" s="626"/>
      <c r="C6" s="78" t="s">
        <v>26</v>
      </c>
      <c r="D6" s="79"/>
      <c r="E6" s="79"/>
      <c r="F6" s="79"/>
      <c r="G6" s="79"/>
      <c r="H6" s="80">
        <f t="shared" ref="H6:H45" si="3">VLOOKUP(H$4,$M:$O,3,0)*D6/8</f>
        <v>0</v>
      </c>
      <c r="I6" s="80">
        <f t="shared" si="0"/>
        <v>0</v>
      </c>
      <c r="J6" s="80">
        <f t="shared" si="1"/>
        <v>0</v>
      </c>
      <c r="K6" s="81">
        <f t="shared" si="2"/>
        <v>0</v>
      </c>
      <c r="M6" s="12" t="s">
        <v>27</v>
      </c>
      <c r="N6" s="13" t="s">
        <v>28</v>
      </c>
      <c r="O6" s="14">
        <v>4000</v>
      </c>
    </row>
    <row r="7" spans="2:15" s="7" customFormat="1" ht="15.75" thickBot="1" x14ac:dyDescent="0.2">
      <c r="B7" s="627"/>
      <c r="C7" s="74" t="s">
        <v>29</v>
      </c>
      <c r="D7" s="75"/>
      <c r="E7" s="75"/>
      <c r="F7" s="75"/>
      <c r="G7" s="75"/>
      <c r="H7" s="76">
        <f t="shared" si="3"/>
        <v>0</v>
      </c>
      <c r="I7" s="76">
        <f t="shared" si="0"/>
        <v>0</v>
      </c>
      <c r="J7" s="76">
        <f t="shared" si="1"/>
        <v>0</v>
      </c>
      <c r="K7" s="77">
        <f t="shared" si="2"/>
        <v>0</v>
      </c>
      <c r="M7" s="15" t="s">
        <v>20</v>
      </c>
      <c r="N7" s="16" t="s">
        <v>20</v>
      </c>
      <c r="O7" s="17">
        <v>5000</v>
      </c>
    </row>
    <row r="8" spans="2:15" s="7" customFormat="1" ht="15" customHeight="1" x14ac:dyDescent="0.15">
      <c r="B8" s="628" t="s">
        <v>30</v>
      </c>
      <c r="C8" s="82" t="s">
        <v>753</v>
      </c>
      <c r="D8" s="83"/>
      <c r="E8" s="83"/>
      <c r="F8" s="83"/>
      <c r="G8" s="83"/>
      <c r="H8" s="84">
        <f t="shared" si="3"/>
        <v>0</v>
      </c>
      <c r="I8" s="84">
        <f t="shared" si="0"/>
        <v>0</v>
      </c>
      <c r="J8" s="84">
        <f t="shared" si="1"/>
        <v>0</v>
      </c>
      <c r="K8" s="85">
        <f t="shared" si="2"/>
        <v>0</v>
      </c>
    </row>
    <row r="9" spans="2:15" s="7" customFormat="1" ht="22.5" x14ac:dyDescent="0.15">
      <c r="B9" s="629"/>
      <c r="C9" s="78" t="s">
        <v>108</v>
      </c>
      <c r="D9" s="79"/>
      <c r="E9" s="79"/>
      <c r="F9" s="79"/>
      <c r="G9" s="79"/>
      <c r="H9" s="80">
        <f t="shared" si="3"/>
        <v>0</v>
      </c>
      <c r="I9" s="80">
        <f t="shared" si="0"/>
        <v>0</v>
      </c>
      <c r="J9" s="80">
        <f t="shared" si="1"/>
        <v>0</v>
      </c>
      <c r="K9" s="81">
        <f t="shared" si="2"/>
        <v>0</v>
      </c>
    </row>
    <row r="10" spans="2:15" s="7" customFormat="1" ht="22.5" x14ac:dyDescent="0.15">
      <c r="B10" s="629"/>
      <c r="C10" s="78" t="s">
        <v>109</v>
      </c>
      <c r="D10" s="79"/>
      <c r="E10" s="79"/>
      <c r="F10" s="79"/>
      <c r="G10" s="79"/>
      <c r="H10" s="80">
        <f t="shared" si="3"/>
        <v>0</v>
      </c>
      <c r="I10" s="80">
        <f t="shared" si="0"/>
        <v>0</v>
      </c>
      <c r="J10" s="80">
        <f t="shared" si="1"/>
        <v>0</v>
      </c>
      <c r="K10" s="81">
        <f t="shared" si="2"/>
        <v>0</v>
      </c>
    </row>
    <row r="11" spans="2:15" s="7" customFormat="1" ht="15" x14ac:dyDescent="0.15">
      <c r="B11" s="630"/>
      <c r="C11" s="74" t="s">
        <v>107</v>
      </c>
      <c r="D11" s="75"/>
      <c r="E11" s="75"/>
      <c r="F11" s="75"/>
      <c r="G11" s="75"/>
      <c r="H11" s="76">
        <f t="shared" si="3"/>
        <v>0</v>
      </c>
      <c r="I11" s="76">
        <f t="shared" si="0"/>
        <v>0</v>
      </c>
      <c r="J11" s="76">
        <f t="shared" si="1"/>
        <v>0</v>
      </c>
      <c r="K11" s="77">
        <f t="shared" si="2"/>
        <v>0</v>
      </c>
    </row>
    <row r="12" spans="2:15" s="7" customFormat="1" ht="15" x14ac:dyDescent="0.15">
      <c r="B12" s="631" t="s">
        <v>31</v>
      </c>
      <c r="C12" s="82" t="s">
        <v>754</v>
      </c>
      <c r="D12" s="83"/>
      <c r="E12" s="83"/>
      <c r="F12" s="83"/>
      <c r="G12" s="83"/>
      <c r="H12" s="84">
        <f t="shared" si="3"/>
        <v>0</v>
      </c>
      <c r="I12" s="84">
        <f t="shared" si="0"/>
        <v>0</v>
      </c>
      <c r="J12" s="84">
        <f t="shared" si="1"/>
        <v>0</v>
      </c>
      <c r="K12" s="85">
        <f t="shared" si="2"/>
        <v>0</v>
      </c>
    </row>
    <row r="13" spans="2:15" s="7" customFormat="1" ht="15" x14ac:dyDescent="0.15">
      <c r="B13" s="626"/>
      <c r="C13" s="78" t="s">
        <v>122</v>
      </c>
      <c r="D13" s="79"/>
      <c r="E13" s="79"/>
      <c r="F13" s="79"/>
      <c r="G13" s="79"/>
      <c r="H13" s="80">
        <f t="shared" si="3"/>
        <v>0</v>
      </c>
      <c r="I13" s="80">
        <f t="shared" si="0"/>
        <v>0</v>
      </c>
      <c r="J13" s="80">
        <f t="shared" si="1"/>
        <v>0</v>
      </c>
      <c r="K13" s="81">
        <f t="shared" si="2"/>
        <v>0</v>
      </c>
    </row>
    <row r="14" spans="2:15" s="7" customFormat="1" ht="15" x14ac:dyDescent="0.15">
      <c r="B14" s="626"/>
      <c r="C14" s="78" t="s">
        <v>32</v>
      </c>
      <c r="D14" s="79"/>
      <c r="E14" s="79"/>
      <c r="F14" s="79"/>
      <c r="G14" s="79"/>
      <c r="H14" s="80">
        <f t="shared" si="3"/>
        <v>0</v>
      </c>
      <c r="I14" s="80">
        <f t="shared" si="0"/>
        <v>0</v>
      </c>
      <c r="J14" s="80">
        <f t="shared" si="1"/>
        <v>0</v>
      </c>
      <c r="K14" s="81">
        <f t="shared" si="2"/>
        <v>0</v>
      </c>
    </row>
    <row r="15" spans="2:15" s="7" customFormat="1" ht="15" x14ac:dyDescent="0.15">
      <c r="B15" s="627"/>
      <c r="C15" s="74" t="s">
        <v>114</v>
      </c>
      <c r="D15" s="75"/>
      <c r="E15" s="75"/>
      <c r="F15" s="75"/>
      <c r="G15" s="75"/>
      <c r="H15" s="76">
        <f t="shared" si="3"/>
        <v>0</v>
      </c>
      <c r="I15" s="76">
        <f t="shared" si="0"/>
        <v>0</v>
      </c>
      <c r="J15" s="76">
        <f t="shared" si="1"/>
        <v>0</v>
      </c>
      <c r="K15" s="77">
        <f t="shared" si="2"/>
        <v>0</v>
      </c>
    </row>
    <row r="16" spans="2:15" s="7" customFormat="1" ht="15" x14ac:dyDescent="0.15">
      <c r="B16" s="631" t="s">
        <v>33</v>
      </c>
      <c r="C16" s="78" t="s">
        <v>110</v>
      </c>
      <c r="D16" s="79"/>
      <c r="E16" s="79"/>
      <c r="F16" s="79"/>
      <c r="G16" s="79"/>
      <c r="H16" s="80">
        <f t="shared" si="3"/>
        <v>0</v>
      </c>
      <c r="I16" s="80">
        <f t="shared" si="0"/>
        <v>0</v>
      </c>
      <c r="J16" s="80">
        <f t="shared" si="1"/>
        <v>0</v>
      </c>
      <c r="K16" s="81">
        <f t="shared" si="2"/>
        <v>0</v>
      </c>
    </row>
    <row r="17" spans="2:11" s="7" customFormat="1" ht="15" x14ac:dyDescent="0.15">
      <c r="B17" s="626"/>
      <c r="C17" s="78" t="s">
        <v>123</v>
      </c>
      <c r="D17" s="79"/>
      <c r="E17" s="79"/>
      <c r="F17" s="79"/>
      <c r="G17" s="79"/>
      <c r="H17" s="80">
        <f t="shared" si="3"/>
        <v>0</v>
      </c>
      <c r="I17" s="80">
        <f t="shared" si="0"/>
        <v>0</v>
      </c>
      <c r="J17" s="80">
        <f t="shared" si="1"/>
        <v>0</v>
      </c>
      <c r="K17" s="81">
        <f t="shared" si="2"/>
        <v>0</v>
      </c>
    </row>
    <row r="18" spans="2:11" s="7" customFormat="1" ht="15" x14ac:dyDescent="0.15">
      <c r="B18" s="626"/>
      <c r="C18" s="78" t="s">
        <v>34</v>
      </c>
      <c r="D18" s="79"/>
      <c r="E18" s="79"/>
      <c r="F18" s="79"/>
      <c r="G18" s="79"/>
      <c r="H18" s="80">
        <f t="shared" si="3"/>
        <v>0</v>
      </c>
      <c r="I18" s="80">
        <f t="shared" si="0"/>
        <v>0</v>
      </c>
      <c r="J18" s="80">
        <f t="shared" si="1"/>
        <v>0</v>
      </c>
      <c r="K18" s="81">
        <f t="shared" si="2"/>
        <v>0</v>
      </c>
    </row>
    <row r="19" spans="2:11" s="7" customFormat="1" ht="15" x14ac:dyDescent="0.15">
      <c r="B19" s="626"/>
      <c r="C19" s="78" t="s">
        <v>35</v>
      </c>
      <c r="D19" s="79"/>
      <c r="E19" s="79"/>
      <c r="F19" s="79"/>
      <c r="G19" s="79"/>
      <c r="H19" s="80">
        <f t="shared" si="3"/>
        <v>0</v>
      </c>
      <c r="I19" s="80">
        <f t="shared" si="0"/>
        <v>0</v>
      </c>
      <c r="J19" s="80">
        <f t="shared" si="1"/>
        <v>0</v>
      </c>
      <c r="K19" s="81">
        <f t="shared" si="2"/>
        <v>0</v>
      </c>
    </row>
    <row r="20" spans="2:11" s="7" customFormat="1" ht="22.5" x14ac:dyDescent="0.15">
      <c r="B20" s="626"/>
      <c r="C20" s="78" t="s">
        <v>755</v>
      </c>
      <c r="D20" s="79"/>
      <c r="E20" s="79"/>
      <c r="F20" s="79"/>
      <c r="G20" s="79"/>
      <c r="H20" s="80">
        <f t="shared" si="3"/>
        <v>0</v>
      </c>
      <c r="I20" s="80">
        <f t="shared" si="0"/>
        <v>0</v>
      </c>
      <c r="J20" s="80">
        <f t="shared" si="1"/>
        <v>0</v>
      </c>
      <c r="K20" s="81">
        <f t="shared" si="2"/>
        <v>0</v>
      </c>
    </row>
    <row r="21" spans="2:11" s="7" customFormat="1" ht="15" x14ac:dyDescent="0.15">
      <c r="B21" s="627"/>
      <c r="C21" s="29" t="s">
        <v>111</v>
      </c>
      <c r="D21" s="26"/>
      <c r="E21" s="26"/>
      <c r="F21" s="26"/>
      <c r="G21" s="26"/>
      <c r="H21" s="27">
        <f t="shared" si="3"/>
        <v>0</v>
      </c>
      <c r="I21" s="27">
        <f t="shared" si="0"/>
        <v>0</v>
      </c>
      <c r="J21" s="27">
        <f t="shared" si="1"/>
        <v>0</v>
      </c>
      <c r="K21" s="28">
        <f t="shared" si="2"/>
        <v>0</v>
      </c>
    </row>
    <row r="22" spans="2:11" s="7" customFormat="1" ht="15" x14ac:dyDescent="0.15">
      <c r="B22" s="631" t="s">
        <v>36</v>
      </c>
      <c r="C22" s="78" t="s">
        <v>124</v>
      </c>
      <c r="D22" s="79"/>
      <c r="E22" s="79"/>
      <c r="F22" s="79"/>
      <c r="G22" s="79"/>
      <c r="H22" s="80">
        <f t="shared" si="3"/>
        <v>0</v>
      </c>
      <c r="I22" s="80">
        <f t="shared" si="0"/>
        <v>0</v>
      </c>
      <c r="J22" s="80">
        <f t="shared" si="1"/>
        <v>0</v>
      </c>
      <c r="K22" s="81">
        <f t="shared" si="2"/>
        <v>0</v>
      </c>
    </row>
    <row r="23" spans="2:11" s="7" customFormat="1" ht="15" x14ac:dyDescent="0.15">
      <c r="B23" s="626"/>
      <c r="C23" s="78" t="s">
        <v>756</v>
      </c>
      <c r="D23" s="79"/>
      <c r="E23" s="79"/>
      <c r="F23" s="79"/>
      <c r="G23" s="79"/>
      <c r="H23" s="80">
        <f t="shared" si="3"/>
        <v>0</v>
      </c>
      <c r="I23" s="80">
        <f t="shared" si="0"/>
        <v>0</v>
      </c>
      <c r="J23" s="80">
        <f t="shared" si="1"/>
        <v>0</v>
      </c>
      <c r="K23" s="81">
        <f t="shared" si="2"/>
        <v>0</v>
      </c>
    </row>
    <row r="24" spans="2:11" s="7" customFormat="1" ht="15" x14ac:dyDescent="0.15">
      <c r="B24" s="626"/>
      <c r="C24" s="78" t="s">
        <v>37</v>
      </c>
      <c r="D24" s="79"/>
      <c r="E24" s="79"/>
      <c r="F24" s="79"/>
      <c r="G24" s="79"/>
      <c r="H24" s="80">
        <f t="shared" si="3"/>
        <v>0</v>
      </c>
      <c r="I24" s="80">
        <f t="shared" si="0"/>
        <v>0</v>
      </c>
      <c r="J24" s="80">
        <f t="shared" si="1"/>
        <v>0</v>
      </c>
      <c r="K24" s="81">
        <f t="shared" si="2"/>
        <v>0</v>
      </c>
    </row>
    <row r="25" spans="2:11" s="7" customFormat="1" ht="15" x14ac:dyDescent="0.15">
      <c r="B25" s="626"/>
      <c r="C25" s="78" t="s">
        <v>125</v>
      </c>
      <c r="D25" s="79"/>
      <c r="E25" s="79"/>
      <c r="F25" s="79"/>
      <c r="G25" s="79"/>
      <c r="H25" s="80">
        <f t="shared" si="3"/>
        <v>0</v>
      </c>
      <c r="I25" s="80">
        <f t="shared" si="0"/>
        <v>0</v>
      </c>
      <c r="J25" s="80">
        <f t="shared" si="1"/>
        <v>0</v>
      </c>
      <c r="K25" s="81">
        <f t="shared" si="2"/>
        <v>0</v>
      </c>
    </row>
    <row r="26" spans="2:11" s="7" customFormat="1" ht="15" x14ac:dyDescent="0.15">
      <c r="B26" s="627"/>
      <c r="C26" s="29" t="s">
        <v>112</v>
      </c>
      <c r="D26" s="26"/>
      <c r="E26" s="26"/>
      <c r="F26" s="26"/>
      <c r="G26" s="26"/>
      <c r="H26" s="27">
        <f t="shared" si="3"/>
        <v>0</v>
      </c>
      <c r="I26" s="27">
        <f t="shared" si="0"/>
        <v>0</v>
      </c>
      <c r="J26" s="27">
        <f t="shared" si="1"/>
        <v>0</v>
      </c>
      <c r="K26" s="28">
        <f t="shared" si="2"/>
        <v>0</v>
      </c>
    </row>
    <row r="27" spans="2:11" s="7" customFormat="1" ht="15" x14ac:dyDescent="0.15">
      <c r="B27" s="631" t="s">
        <v>38</v>
      </c>
      <c r="C27" s="78" t="s">
        <v>126</v>
      </c>
      <c r="D27" s="79"/>
      <c r="E27" s="79"/>
      <c r="F27" s="79"/>
      <c r="G27" s="79"/>
      <c r="H27" s="80">
        <f t="shared" si="3"/>
        <v>0</v>
      </c>
      <c r="I27" s="80">
        <f t="shared" si="0"/>
        <v>0</v>
      </c>
      <c r="J27" s="80">
        <f t="shared" si="1"/>
        <v>0</v>
      </c>
      <c r="K27" s="81">
        <f t="shared" si="2"/>
        <v>0</v>
      </c>
    </row>
    <row r="28" spans="2:11" s="7" customFormat="1" ht="15" x14ac:dyDescent="0.15">
      <c r="B28" s="626"/>
      <c r="C28" s="78" t="s">
        <v>756</v>
      </c>
      <c r="D28" s="79"/>
      <c r="E28" s="79"/>
      <c r="F28" s="79"/>
      <c r="G28" s="79"/>
      <c r="H28" s="80">
        <f t="shared" si="3"/>
        <v>0</v>
      </c>
      <c r="I28" s="80">
        <f t="shared" si="0"/>
        <v>0</v>
      </c>
      <c r="J28" s="80">
        <f t="shared" si="1"/>
        <v>0</v>
      </c>
      <c r="K28" s="81">
        <f t="shared" si="2"/>
        <v>0</v>
      </c>
    </row>
    <row r="29" spans="2:11" s="7" customFormat="1" ht="15" x14ac:dyDescent="0.15">
      <c r="B29" s="626"/>
      <c r="C29" s="78" t="s">
        <v>127</v>
      </c>
      <c r="D29" s="79"/>
      <c r="E29" s="79"/>
      <c r="F29" s="79"/>
      <c r="G29" s="79"/>
      <c r="H29" s="80">
        <f t="shared" si="3"/>
        <v>0</v>
      </c>
      <c r="I29" s="80">
        <f t="shared" si="0"/>
        <v>0</v>
      </c>
      <c r="J29" s="80">
        <f t="shared" si="1"/>
        <v>0</v>
      </c>
      <c r="K29" s="81">
        <f t="shared" si="2"/>
        <v>0</v>
      </c>
    </row>
    <row r="30" spans="2:11" s="7" customFormat="1" ht="15" x14ac:dyDescent="0.15">
      <c r="B30" s="626"/>
      <c r="C30" s="78" t="s">
        <v>113</v>
      </c>
      <c r="D30" s="79"/>
      <c r="E30" s="79"/>
      <c r="F30" s="79"/>
      <c r="G30" s="79"/>
      <c r="H30" s="80">
        <f t="shared" si="3"/>
        <v>0</v>
      </c>
      <c r="I30" s="80">
        <f t="shared" si="0"/>
        <v>0</v>
      </c>
      <c r="J30" s="80">
        <f t="shared" si="1"/>
        <v>0</v>
      </c>
      <c r="K30" s="81">
        <f t="shared" si="2"/>
        <v>0</v>
      </c>
    </row>
    <row r="31" spans="2:11" s="7" customFormat="1" ht="15" x14ac:dyDescent="0.15">
      <c r="B31" s="626"/>
      <c r="C31" s="78" t="s">
        <v>37</v>
      </c>
      <c r="D31" s="79"/>
      <c r="E31" s="79"/>
      <c r="F31" s="79"/>
      <c r="G31" s="79"/>
      <c r="H31" s="80">
        <f t="shared" si="3"/>
        <v>0</v>
      </c>
      <c r="I31" s="80">
        <f t="shared" si="0"/>
        <v>0</v>
      </c>
      <c r="J31" s="80">
        <f t="shared" si="1"/>
        <v>0</v>
      </c>
      <c r="K31" s="81">
        <f t="shared" si="2"/>
        <v>0</v>
      </c>
    </row>
    <row r="32" spans="2:11" s="7" customFormat="1" ht="15" x14ac:dyDescent="0.15">
      <c r="B32" s="626"/>
      <c r="C32" s="78" t="s">
        <v>128</v>
      </c>
      <c r="D32" s="79"/>
      <c r="E32" s="79"/>
      <c r="F32" s="79"/>
      <c r="G32" s="79"/>
      <c r="H32" s="80">
        <f t="shared" si="3"/>
        <v>0</v>
      </c>
      <c r="I32" s="80">
        <f t="shared" si="0"/>
        <v>0</v>
      </c>
      <c r="J32" s="80">
        <f t="shared" si="1"/>
        <v>0</v>
      </c>
      <c r="K32" s="81">
        <f t="shared" si="2"/>
        <v>0</v>
      </c>
    </row>
    <row r="33" spans="2:11" s="7" customFormat="1" ht="15" x14ac:dyDescent="0.15">
      <c r="B33" s="627"/>
      <c r="C33" s="29" t="s">
        <v>114</v>
      </c>
      <c r="D33" s="26"/>
      <c r="E33" s="26"/>
      <c r="F33" s="26"/>
      <c r="G33" s="26"/>
      <c r="H33" s="27">
        <f t="shared" si="3"/>
        <v>0</v>
      </c>
      <c r="I33" s="27">
        <f t="shared" si="0"/>
        <v>0</v>
      </c>
      <c r="J33" s="27">
        <f t="shared" si="1"/>
        <v>0</v>
      </c>
      <c r="K33" s="28">
        <f t="shared" si="2"/>
        <v>0</v>
      </c>
    </row>
    <row r="34" spans="2:11" s="7" customFormat="1" ht="15" x14ac:dyDescent="0.15">
      <c r="B34" s="631" t="s">
        <v>39</v>
      </c>
      <c r="C34" s="78" t="s">
        <v>129</v>
      </c>
      <c r="D34" s="79"/>
      <c r="E34" s="79"/>
      <c r="F34" s="79"/>
      <c r="G34" s="79"/>
      <c r="H34" s="80">
        <f t="shared" si="3"/>
        <v>0</v>
      </c>
      <c r="I34" s="80">
        <f t="shared" si="0"/>
        <v>0</v>
      </c>
      <c r="J34" s="80">
        <f t="shared" si="1"/>
        <v>0</v>
      </c>
      <c r="K34" s="81">
        <f t="shared" si="2"/>
        <v>0</v>
      </c>
    </row>
    <row r="35" spans="2:11" s="7" customFormat="1" ht="15" x14ac:dyDescent="0.15">
      <c r="B35" s="626"/>
      <c r="C35" s="78" t="s">
        <v>40</v>
      </c>
      <c r="D35" s="79"/>
      <c r="E35" s="79"/>
      <c r="F35" s="79"/>
      <c r="G35" s="79"/>
      <c r="H35" s="80">
        <f t="shared" si="3"/>
        <v>0</v>
      </c>
      <c r="I35" s="80">
        <f t="shared" si="0"/>
        <v>0</v>
      </c>
      <c r="J35" s="80">
        <f t="shared" si="1"/>
        <v>0</v>
      </c>
      <c r="K35" s="81">
        <f t="shared" si="2"/>
        <v>0</v>
      </c>
    </row>
    <row r="36" spans="2:11" s="7" customFormat="1" ht="15" x14ac:dyDescent="0.15">
      <c r="B36" s="627"/>
      <c r="C36" s="29" t="s">
        <v>112</v>
      </c>
      <c r="D36" s="26"/>
      <c r="E36" s="26"/>
      <c r="F36" s="26"/>
      <c r="G36" s="26"/>
      <c r="H36" s="27">
        <f t="shared" si="3"/>
        <v>0</v>
      </c>
      <c r="I36" s="27">
        <f t="shared" si="0"/>
        <v>0</v>
      </c>
      <c r="J36" s="27">
        <f t="shared" si="1"/>
        <v>0</v>
      </c>
      <c r="K36" s="28">
        <f t="shared" si="2"/>
        <v>0</v>
      </c>
    </row>
    <row r="37" spans="2:11" s="7" customFormat="1" ht="15" x14ac:dyDescent="0.15">
      <c r="B37" s="631" t="s">
        <v>41</v>
      </c>
      <c r="C37" s="78" t="s">
        <v>130</v>
      </c>
      <c r="D37" s="79"/>
      <c r="E37" s="79"/>
      <c r="F37" s="79"/>
      <c r="G37" s="79"/>
      <c r="H37" s="80">
        <f t="shared" si="3"/>
        <v>0</v>
      </c>
      <c r="I37" s="80">
        <f t="shared" si="0"/>
        <v>0</v>
      </c>
      <c r="J37" s="80">
        <f t="shared" si="1"/>
        <v>0</v>
      </c>
      <c r="K37" s="81">
        <f t="shared" si="2"/>
        <v>0</v>
      </c>
    </row>
    <row r="38" spans="2:11" s="7" customFormat="1" ht="22.5" x14ac:dyDescent="0.15">
      <c r="B38" s="626"/>
      <c r="C38" s="78" t="s">
        <v>757</v>
      </c>
      <c r="D38" s="79"/>
      <c r="E38" s="79"/>
      <c r="F38" s="79"/>
      <c r="G38" s="79"/>
      <c r="H38" s="80">
        <f t="shared" si="3"/>
        <v>0</v>
      </c>
      <c r="I38" s="80">
        <f t="shared" si="0"/>
        <v>0</v>
      </c>
      <c r="J38" s="80">
        <f t="shared" si="1"/>
        <v>0</v>
      </c>
      <c r="K38" s="81">
        <f t="shared" si="2"/>
        <v>0</v>
      </c>
    </row>
    <row r="39" spans="2:11" s="7" customFormat="1" ht="15" x14ac:dyDescent="0.15">
      <c r="B39" s="626"/>
      <c r="C39" s="78" t="s">
        <v>131</v>
      </c>
      <c r="D39" s="79"/>
      <c r="E39" s="79"/>
      <c r="F39" s="79"/>
      <c r="G39" s="79"/>
      <c r="H39" s="80">
        <f t="shared" si="3"/>
        <v>0</v>
      </c>
      <c r="I39" s="80">
        <f t="shared" si="0"/>
        <v>0</v>
      </c>
      <c r="J39" s="80">
        <f t="shared" si="1"/>
        <v>0</v>
      </c>
      <c r="K39" s="81">
        <f t="shared" si="2"/>
        <v>0</v>
      </c>
    </row>
    <row r="40" spans="2:11" s="7" customFormat="1" ht="15" x14ac:dyDescent="0.15">
      <c r="B40" s="627"/>
      <c r="C40" s="29" t="s">
        <v>115</v>
      </c>
      <c r="D40" s="26"/>
      <c r="E40" s="26"/>
      <c r="F40" s="26"/>
      <c r="G40" s="26"/>
      <c r="H40" s="27">
        <f t="shared" si="3"/>
        <v>0</v>
      </c>
      <c r="I40" s="27">
        <f t="shared" si="0"/>
        <v>0</v>
      </c>
      <c r="J40" s="27">
        <f t="shared" si="1"/>
        <v>0</v>
      </c>
      <c r="K40" s="28">
        <f t="shared" si="2"/>
        <v>0</v>
      </c>
    </row>
    <row r="41" spans="2:11" s="7" customFormat="1" ht="15" x14ac:dyDescent="0.15">
      <c r="B41" s="631" t="s">
        <v>42</v>
      </c>
      <c r="C41" s="78" t="s">
        <v>43</v>
      </c>
      <c r="D41" s="79"/>
      <c r="E41" s="79"/>
      <c r="F41" s="79"/>
      <c r="G41" s="79"/>
      <c r="H41" s="80">
        <f t="shared" si="3"/>
        <v>0</v>
      </c>
      <c r="I41" s="80">
        <f t="shared" si="0"/>
        <v>0</v>
      </c>
      <c r="J41" s="80">
        <f t="shared" si="1"/>
        <v>0</v>
      </c>
      <c r="K41" s="81">
        <f t="shared" si="2"/>
        <v>0</v>
      </c>
    </row>
    <row r="42" spans="2:11" s="7" customFormat="1" ht="15" x14ac:dyDescent="0.15">
      <c r="B42" s="627"/>
      <c r="C42" s="29" t="s">
        <v>112</v>
      </c>
      <c r="D42" s="26"/>
      <c r="E42" s="26"/>
      <c r="F42" s="26"/>
      <c r="G42" s="26"/>
      <c r="H42" s="27">
        <f t="shared" si="3"/>
        <v>0</v>
      </c>
      <c r="I42" s="27">
        <f t="shared" si="0"/>
        <v>0</v>
      </c>
      <c r="J42" s="27">
        <f t="shared" si="1"/>
        <v>0</v>
      </c>
      <c r="K42" s="28">
        <f t="shared" si="2"/>
        <v>0</v>
      </c>
    </row>
    <row r="43" spans="2:11" s="7" customFormat="1" ht="15" x14ac:dyDescent="0.15">
      <c r="B43" s="631" t="s">
        <v>44</v>
      </c>
      <c r="C43" s="78" t="s">
        <v>132</v>
      </c>
      <c r="D43" s="79"/>
      <c r="E43" s="79"/>
      <c r="F43" s="79"/>
      <c r="G43" s="79"/>
      <c r="H43" s="80">
        <f t="shared" si="3"/>
        <v>0</v>
      </c>
      <c r="I43" s="80">
        <f t="shared" si="0"/>
        <v>0</v>
      </c>
      <c r="J43" s="80">
        <f t="shared" si="1"/>
        <v>0</v>
      </c>
      <c r="K43" s="81">
        <f t="shared" si="2"/>
        <v>0</v>
      </c>
    </row>
    <row r="44" spans="2:11" s="7" customFormat="1" ht="15" x14ac:dyDescent="0.15">
      <c r="B44" s="626"/>
      <c r="C44" s="78" t="s">
        <v>116</v>
      </c>
      <c r="D44" s="79"/>
      <c r="E44" s="79"/>
      <c r="F44" s="79"/>
      <c r="G44" s="79"/>
      <c r="H44" s="80">
        <f t="shared" si="3"/>
        <v>0</v>
      </c>
      <c r="I44" s="80">
        <f t="shared" si="0"/>
        <v>0</v>
      </c>
      <c r="J44" s="80">
        <f t="shared" si="1"/>
        <v>0</v>
      </c>
      <c r="K44" s="81">
        <f t="shared" si="2"/>
        <v>0</v>
      </c>
    </row>
    <row r="45" spans="2:11" s="7" customFormat="1" ht="15.75" thickBot="1" x14ac:dyDescent="0.2">
      <c r="B45" s="632"/>
      <c r="C45" s="30" t="s">
        <v>114</v>
      </c>
      <c r="D45" s="31"/>
      <c r="E45" s="31"/>
      <c r="F45" s="31"/>
      <c r="G45" s="31"/>
      <c r="H45" s="32">
        <f t="shared" si="3"/>
        <v>0</v>
      </c>
      <c r="I45" s="32">
        <f t="shared" si="0"/>
        <v>0</v>
      </c>
      <c r="J45" s="32">
        <f t="shared" si="1"/>
        <v>0</v>
      </c>
      <c r="K45" s="33">
        <f t="shared" si="2"/>
        <v>0</v>
      </c>
    </row>
    <row r="46" spans="2:11" s="7" customFormat="1" ht="16.5" thickBot="1" x14ac:dyDescent="0.2">
      <c r="B46" s="633" t="s">
        <v>45</v>
      </c>
      <c r="C46" s="634"/>
      <c r="D46" s="634"/>
      <c r="E46" s="634"/>
      <c r="F46" s="634"/>
      <c r="G46" s="634"/>
      <c r="H46" s="622">
        <f>SUM(H5:K45)</f>
        <v>0</v>
      </c>
      <c r="I46" s="623"/>
      <c r="J46" s="623"/>
      <c r="K46" s="624"/>
    </row>
  </sheetData>
  <mergeCells count="18">
    <mergeCell ref="H46:K46"/>
    <mergeCell ref="B5:B7"/>
    <mergeCell ref="B8:B11"/>
    <mergeCell ref="B12:B15"/>
    <mergeCell ref="B16:B21"/>
    <mergeCell ref="B22:B26"/>
    <mergeCell ref="B27:B33"/>
    <mergeCell ref="B34:B36"/>
    <mergeCell ref="B37:B40"/>
    <mergeCell ref="B41:B42"/>
    <mergeCell ref="B43:B45"/>
    <mergeCell ref="B46:G46"/>
    <mergeCell ref="M3:O3"/>
    <mergeCell ref="B2:K2"/>
    <mergeCell ref="B3:B4"/>
    <mergeCell ref="C3:C4"/>
    <mergeCell ref="D3:G3"/>
    <mergeCell ref="H3:K3"/>
  </mergeCells>
  <phoneticPr fontId="1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I17"/>
  <sheetViews>
    <sheetView topLeftCell="A4" zoomScale="85" zoomScaleNormal="85" workbookViewId="0"/>
  </sheetViews>
  <sheetFormatPr defaultRowHeight="13.5" x14ac:dyDescent="0.15"/>
  <cols>
    <col min="1" max="1" width="4.75" customWidth="1"/>
    <col min="2" max="2" width="27.125" customWidth="1"/>
    <col min="3" max="3" width="30.375" customWidth="1"/>
    <col min="4" max="4" width="13.875" customWidth="1"/>
    <col min="5" max="5" width="12.375" customWidth="1"/>
    <col min="6" max="6" width="13.875" customWidth="1"/>
    <col min="7" max="7" width="13.5" customWidth="1"/>
  </cols>
  <sheetData>
    <row r="1" spans="2:9" s="4" customFormat="1" ht="84" customHeight="1" thickBot="1" x14ac:dyDescent="0.2"/>
    <row r="2" spans="2:9" s="4" customFormat="1" ht="15.75" thickBot="1" x14ac:dyDescent="0.2">
      <c r="B2" s="613" t="s">
        <v>46</v>
      </c>
      <c r="C2" s="614"/>
      <c r="D2" s="614"/>
      <c r="E2" s="614"/>
      <c r="F2" s="614"/>
      <c r="G2" s="614"/>
      <c r="H2" s="614"/>
      <c r="I2" s="615"/>
    </row>
    <row r="3" spans="2:9" s="4" customFormat="1" ht="30.75" thickBot="1" x14ac:dyDescent="0.2">
      <c r="B3" s="34" t="s">
        <v>47</v>
      </c>
      <c r="C3" s="35" t="s">
        <v>48</v>
      </c>
      <c r="D3" s="35" t="s">
        <v>49</v>
      </c>
      <c r="E3" s="35" t="s">
        <v>50</v>
      </c>
      <c r="F3" s="35" t="s">
        <v>51</v>
      </c>
      <c r="G3" s="35" t="s">
        <v>52</v>
      </c>
      <c r="H3" s="35" t="s">
        <v>53</v>
      </c>
      <c r="I3" s="36" t="s">
        <v>54</v>
      </c>
    </row>
    <row r="4" spans="2:9" s="4" customFormat="1" ht="15" customHeight="1" x14ac:dyDescent="0.15">
      <c r="B4" s="640" t="s">
        <v>55</v>
      </c>
      <c r="C4" s="38" t="s">
        <v>56</v>
      </c>
      <c r="D4" s="43">
        <v>20000</v>
      </c>
      <c r="E4" s="45">
        <v>0.4</v>
      </c>
      <c r="F4" s="46">
        <v>36</v>
      </c>
      <c r="G4" s="47">
        <f>D4*(1+E4)/F4</f>
        <v>777.77777777777783</v>
      </c>
      <c r="H4" s="48">
        <v>1</v>
      </c>
      <c r="I4" s="49">
        <f t="shared" ref="I4:I9" si="0">G4*H4</f>
        <v>777.77777777777783</v>
      </c>
    </row>
    <row r="5" spans="2:9" s="4" customFormat="1" ht="15" x14ac:dyDescent="0.15">
      <c r="B5" s="641"/>
      <c r="C5" s="37" t="s">
        <v>117</v>
      </c>
      <c r="D5" s="44">
        <v>30000</v>
      </c>
      <c r="E5" s="50">
        <v>0.4</v>
      </c>
      <c r="F5" s="51">
        <v>36</v>
      </c>
      <c r="G5" s="52">
        <f t="shared" ref="G5:G14" si="1">D5*(1+E5)/F5</f>
        <v>1166.6666666666667</v>
      </c>
      <c r="H5" s="53">
        <v>1</v>
      </c>
      <c r="I5" s="54">
        <f t="shared" si="0"/>
        <v>1166.6666666666667</v>
      </c>
    </row>
    <row r="6" spans="2:9" s="4" customFormat="1" ht="15" x14ac:dyDescent="0.15">
      <c r="B6" s="641"/>
      <c r="C6" s="37" t="s">
        <v>57</v>
      </c>
      <c r="D6" s="44">
        <v>100000</v>
      </c>
      <c r="E6" s="50">
        <v>0.4</v>
      </c>
      <c r="F6" s="51">
        <v>36</v>
      </c>
      <c r="G6" s="52">
        <f t="shared" si="1"/>
        <v>3888.8888888888887</v>
      </c>
      <c r="H6" s="53">
        <v>1</v>
      </c>
      <c r="I6" s="54">
        <f t="shared" si="0"/>
        <v>3888.8888888888887</v>
      </c>
    </row>
    <row r="7" spans="2:9" s="4" customFormat="1" ht="15" x14ac:dyDescent="0.15">
      <c r="B7" s="641"/>
      <c r="C7" s="37" t="s">
        <v>118</v>
      </c>
      <c r="D7" s="44">
        <v>120000</v>
      </c>
      <c r="E7" s="50">
        <v>0.4</v>
      </c>
      <c r="F7" s="51">
        <v>36</v>
      </c>
      <c r="G7" s="52">
        <f t="shared" si="1"/>
        <v>4666.666666666667</v>
      </c>
      <c r="H7" s="53">
        <v>1</v>
      </c>
      <c r="I7" s="54">
        <f t="shared" si="0"/>
        <v>4666.666666666667</v>
      </c>
    </row>
    <row r="8" spans="2:9" s="4" customFormat="1" ht="15" x14ac:dyDescent="0.15">
      <c r="B8" s="641"/>
      <c r="C8" s="37" t="s">
        <v>119</v>
      </c>
      <c r="D8" s="44">
        <v>180000</v>
      </c>
      <c r="E8" s="50">
        <v>0.4</v>
      </c>
      <c r="F8" s="51">
        <v>36</v>
      </c>
      <c r="G8" s="52">
        <f t="shared" si="1"/>
        <v>6999.9999999999991</v>
      </c>
      <c r="H8" s="53">
        <v>1</v>
      </c>
      <c r="I8" s="54">
        <f t="shared" si="0"/>
        <v>6999.9999999999991</v>
      </c>
    </row>
    <row r="9" spans="2:9" s="4" customFormat="1" ht="15" x14ac:dyDescent="0.15">
      <c r="B9" s="641"/>
      <c r="C9" s="39" t="s">
        <v>120</v>
      </c>
      <c r="D9" s="44">
        <v>60000</v>
      </c>
      <c r="E9" s="50">
        <v>0.4</v>
      </c>
      <c r="F9" s="51">
        <v>36</v>
      </c>
      <c r="G9" s="52">
        <f t="shared" si="1"/>
        <v>2333.3333333333335</v>
      </c>
      <c r="H9" s="53">
        <v>5</v>
      </c>
      <c r="I9" s="54">
        <f t="shared" si="0"/>
        <v>11666.666666666668</v>
      </c>
    </row>
    <row r="10" spans="2:9" s="4" customFormat="1" ht="15" x14ac:dyDescent="0.15">
      <c r="B10" s="642"/>
      <c r="C10" s="40" t="s">
        <v>121</v>
      </c>
      <c r="D10" s="61">
        <v>30000</v>
      </c>
      <c r="E10" s="62">
        <v>0.4</v>
      </c>
      <c r="F10" s="63">
        <v>36</v>
      </c>
      <c r="G10" s="64">
        <f t="shared" si="1"/>
        <v>1166.6666666666667</v>
      </c>
      <c r="H10" s="65">
        <v>1</v>
      </c>
      <c r="I10" s="66">
        <f>G10*H10</f>
        <v>1166.6666666666667</v>
      </c>
    </row>
    <row r="11" spans="2:9" s="4" customFormat="1" ht="15" x14ac:dyDescent="0.15">
      <c r="B11" s="643" t="s">
        <v>58</v>
      </c>
      <c r="C11" s="41" t="s">
        <v>59</v>
      </c>
      <c r="D11" s="55">
        <v>5000</v>
      </c>
      <c r="E11" s="56">
        <v>0.4</v>
      </c>
      <c r="F11" s="57">
        <v>36</v>
      </c>
      <c r="G11" s="58">
        <f t="shared" si="1"/>
        <v>194.44444444444446</v>
      </c>
      <c r="H11" s="59">
        <v>1</v>
      </c>
      <c r="I11" s="60">
        <f>G11*H11</f>
        <v>194.44444444444446</v>
      </c>
    </row>
    <row r="12" spans="2:9" s="4" customFormat="1" ht="15" x14ac:dyDescent="0.15">
      <c r="B12" s="643"/>
      <c r="C12" s="37" t="s">
        <v>60</v>
      </c>
      <c r="D12" s="44">
        <v>25000</v>
      </c>
      <c r="E12" s="50">
        <v>0.4</v>
      </c>
      <c r="F12" s="51">
        <v>36</v>
      </c>
      <c r="G12" s="52">
        <f t="shared" si="1"/>
        <v>972.22222222222217</v>
      </c>
      <c r="H12" s="53">
        <v>1</v>
      </c>
      <c r="I12" s="54">
        <f>G12*H12</f>
        <v>972.22222222222217</v>
      </c>
    </row>
    <row r="13" spans="2:9" s="4" customFormat="1" ht="15" x14ac:dyDescent="0.15">
      <c r="B13" s="643"/>
      <c r="C13" s="37" t="s">
        <v>61</v>
      </c>
      <c r="D13" s="44">
        <v>20000</v>
      </c>
      <c r="E13" s="50">
        <v>0.4</v>
      </c>
      <c r="F13" s="51">
        <v>36</v>
      </c>
      <c r="G13" s="52">
        <f t="shared" si="1"/>
        <v>777.77777777777783</v>
      </c>
      <c r="H13" s="53">
        <v>6</v>
      </c>
      <c r="I13" s="54">
        <f>G13*H13</f>
        <v>4666.666666666667</v>
      </c>
    </row>
    <row r="14" spans="2:9" s="4" customFormat="1" ht="15.75" thickBot="1" x14ac:dyDescent="0.2">
      <c r="B14" s="644"/>
      <c r="C14" s="42" t="s">
        <v>62</v>
      </c>
      <c r="D14" s="44">
        <v>25000</v>
      </c>
      <c r="E14" s="50">
        <v>0.4</v>
      </c>
      <c r="F14" s="51">
        <v>36</v>
      </c>
      <c r="G14" s="67">
        <f t="shared" si="1"/>
        <v>972.22222222222217</v>
      </c>
      <c r="H14" s="68">
        <v>1</v>
      </c>
      <c r="I14" s="69">
        <f>G14*H14</f>
        <v>972.22222222222217</v>
      </c>
    </row>
    <row r="15" spans="2:9" s="4" customFormat="1" ht="15" x14ac:dyDescent="0.15">
      <c r="B15" s="645" t="s">
        <v>63</v>
      </c>
      <c r="C15" s="646"/>
      <c r="D15" s="646"/>
      <c r="E15" s="646"/>
      <c r="F15" s="646"/>
      <c r="G15" s="647"/>
      <c r="H15" s="648">
        <f>SUM(I4:I14)</f>
        <v>37138.888888888891</v>
      </c>
      <c r="I15" s="649"/>
    </row>
    <row r="16" spans="2:9" s="4" customFormat="1" ht="15" x14ac:dyDescent="0.15">
      <c r="B16" s="650" t="s">
        <v>64</v>
      </c>
      <c r="C16" s="651"/>
      <c r="D16" s="651"/>
      <c r="E16" s="651"/>
      <c r="F16" s="651"/>
      <c r="G16" s="652"/>
      <c r="H16" s="653">
        <f>H15*12</f>
        <v>445666.66666666669</v>
      </c>
      <c r="I16" s="654"/>
    </row>
    <row r="17" spans="2:9" s="4" customFormat="1" ht="15.75" thickBot="1" x14ac:dyDescent="0.2">
      <c r="B17" s="635" t="s">
        <v>65</v>
      </c>
      <c r="C17" s="636"/>
      <c r="D17" s="636"/>
      <c r="E17" s="636"/>
      <c r="F17" s="636"/>
      <c r="G17" s="637"/>
      <c r="H17" s="638">
        <f>H16*3</f>
        <v>1337000</v>
      </c>
      <c r="I17" s="639"/>
    </row>
  </sheetData>
  <mergeCells count="9">
    <mergeCell ref="B17:G17"/>
    <mergeCell ref="H17:I17"/>
    <mergeCell ref="B2:I2"/>
    <mergeCell ref="B4:B10"/>
    <mergeCell ref="B11:B14"/>
    <mergeCell ref="B15:G15"/>
    <mergeCell ref="H15:I15"/>
    <mergeCell ref="B16:G16"/>
    <mergeCell ref="H16:I16"/>
  </mergeCells>
  <phoneticPr fontId="6" type="noConversion"/>
  <dataValidations count="1">
    <dataValidation type="whole" operator="greaterThanOrEqual" allowBlank="1" showInputMessage="1" showErrorMessage="1" sqref="H4:H14">
      <formula1>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G21"/>
  <sheetViews>
    <sheetView workbookViewId="0"/>
  </sheetViews>
  <sheetFormatPr defaultRowHeight="13.5" x14ac:dyDescent="0.15"/>
  <cols>
    <col min="1" max="1" width="4.75" customWidth="1"/>
    <col min="3" max="3" width="35.5" customWidth="1"/>
    <col min="4" max="4" width="20.875" customWidth="1"/>
    <col min="5" max="5" width="10.75" customWidth="1"/>
  </cols>
  <sheetData>
    <row r="1" spans="2:7" s="4" customFormat="1" ht="98.25" customHeight="1" thickBot="1" x14ac:dyDescent="0.2"/>
    <row r="2" spans="2:7" s="4" customFormat="1" ht="15.75" thickBot="1" x14ac:dyDescent="0.2">
      <c r="B2" s="613" t="s">
        <v>66</v>
      </c>
      <c r="C2" s="614"/>
      <c r="D2" s="614"/>
      <c r="E2" s="614"/>
      <c r="F2" s="614"/>
      <c r="G2" s="615"/>
    </row>
    <row r="3" spans="2:7" s="4" customFormat="1" ht="30" x14ac:dyDescent="0.15">
      <c r="B3" s="18" t="s">
        <v>67</v>
      </c>
      <c r="C3" s="8" t="s">
        <v>68</v>
      </c>
      <c r="D3" s="8" t="s">
        <v>69</v>
      </c>
      <c r="E3" s="8" t="s">
        <v>70</v>
      </c>
      <c r="F3" s="8" t="s">
        <v>53</v>
      </c>
      <c r="G3" s="19" t="s">
        <v>54</v>
      </c>
    </row>
    <row r="4" spans="2:7" s="4" customFormat="1" ht="15" x14ac:dyDescent="0.15">
      <c r="B4" s="655" t="s">
        <v>71</v>
      </c>
      <c r="C4" s="82" t="s">
        <v>133</v>
      </c>
      <c r="D4" s="83" t="s">
        <v>72</v>
      </c>
      <c r="E4" s="83">
        <v>450</v>
      </c>
      <c r="F4" s="83">
        <v>10</v>
      </c>
      <c r="G4" s="90">
        <f t="shared" ref="G4:G18" si="0">E4*F4</f>
        <v>4500</v>
      </c>
    </row>
    <row r="5" spans="2:7" s="4" customFormat="1" ht="15" x14ac:dyDescent="0.15">
      <c r="B5" s="655"/>
      <c r="C5" s="78" t="s">
        <v>73</v>
      </c>
      <c r="D5" s="79" t="s">
        <v>72</v>
      </c>
      <c r="E5" s="79">
        <v>400</v>
      </c>
      <c r="F5" s="79">
        <v>10</v>
      </c>
      <c r="G5" s="91">
        <f t="shared" si="0"/>
        <v>4000</v>
      </c>
    </row>
    <row r="6" spans="2:7" s="4" customFormat="1" ht="15" x14ac:dyDescent="0.15">
      <c r="B6" s="655"/>
      <c r="C6" s="78" t="s">
        <v>74</v>
      </c>
      <c r="D6" s="79" t="s">
        <v>75</v>
      </c>
      <c r="E6" s="79">
        <v>8500</v>
      </c>
      <c r="F6" s="79">
        <v>5</v>
      </c>
      <c r="G6" s="91">
        <f t="shared" si="0"/>
        <v>42500</v>
      </c>
    </row>
    <row r="7" spans="2:7" s="4" customFormat="1" ht="15" x14ac:dyDescent="0.15">
      <c r="B7" s="655"/>
      <c r="C7" s="78" t="s">
        <v>76</v>
      </c>
      <c r="D7" s="79" t="s">
        <v>72</v>
      </c>
      <c r="E7" s="79">
        <v>200</v>
      </c>
      <c r="F7" s="79">
        <v>10</v>
      </c>
      <c r="G7" s="91">
        <f t="shared" si="0"/>
        <v>2000</v>
      </c>
    </row>
    <row r="8" spans="2:7" s="4" customFormat="1" ht="15" x14ac:dyDescent="0.15">
      <c r="B8" s="655"/>
      <c r="C8" s="86" t="s">
        <v>77</v>
      </c>
      <c r="D8" s="87" t="s">
        <v>78</v>
      </c>
      <c r="E8" s="87">
        <v>8000</v>
      </c>
      <c r="F8" s="87">
        <v>1</v>
      </c>
      <c r="G8" s="92">
        <f>E8*F8</f>
        <v>8000</v>
      </c>
    </row>
    <row r="9" spans="2:7" s="4" customFormat="1" ht="15" x14ac:dyDescent="0.15">
      <c r="B9" s="655" t="s">
        <v>79</v>
      </c>
      <c r="C9" s="82" t="s">
        <v>80</v>
      </c>
      <c r="D9" s="83" t="s">
        <v>81</v>
      </c>
      <c r="E9" s="83">
        <v>1000</v>
      </c>
      <c r="F9" s="83">
        <v>11</v>
      </c>
      <c r="G9" s="90">
        <f t="shared" si="0"/>
        <v>11000</v>
      </c>
    </row>
    <row r="10" spans="2:7" s="4" customFormat="1" ht="15" x14ac:dyDescent="0.15">
      <c r="B10" s="655"/>
      <c r="C10" s="78" t="s">
        <v>82</v>
      </c>
      <c r="D10" s="79" t="s">
        <v>81</v>
      </c>
      <c r="E10" s="79">
        <v>2000</v>
      </c>
      <c r="F10" s="79">
        <v>12</v>
      </c>
      <c r="G10" s="91">
        <f t="shared" si="0"/>
        <v>24000</v>
      </c>
    </row>
    <row r="11" spans="2:7" s="4" customFormat="1" ht="15" x14ac:dyDescent="0.15">
      <c r="B11" s="655"/>
      <c r="C11" s="86" t="s">
        <v>134</v>
      </c>
      <c r="D11" s="87" t="s">
        <v>83</v>
      </c>
      <c r="E11" s="87">
        <v>3500</v>
      </c>
      <c r="F11" s="87">
        <v>13</v>
      </c>
      <c r="G11" s="92">
        <f t="shared" si="0"/>
        <v>45500</v>
      </c>
    </row>
    <row r="12" spans="2:7" s="4" customFormat="1" ht="15" x14ac:dyDescent="0.15">
      <c r="B12" s="656" t="s">
        <v>84</v>
      </c>
      <c r="C12" s="82" t="s">
        <v>85</v>
      </c>
      <c r="D12" s="83" t="s">
        <v>86</v>
      </c>
      <c r="E12" s="83">
        <v>500</v>
      </c>
      <c r="F12" s="83">
        <v>14</v>
      </c>
      <c r="G12" s="90">
        <f t="shared" si="0"/>
        <v>7000</v>
      </c>
    </row>
    <row r="13" spans="2:7" s="4" customFormat="1" ht="15" x14ac:dyDescent="0.15">
      <c r="B13" s="641"/>
      <c r="C13" s="78" t="s">
        <v>85</v>
      </c>
      <c r="D13" s="79" t="s">
        <v>87</v>
      </c>
      <c r="E13" s="79">
        <v>1000</v>
      </c>
      <c r="F13" s="79">
        <v>15</v>
      </c>
      <c r="G13" s="91">
        <f t="shared" si="0"/>
        <v>15000</v>
      </c>
    </row>
    <row r="14" spans="2:7" s="4" customFormat="1" ht="15" x14ac:dyDescent="0.15">
      <c r="B14" s="641"/>
      <c r="C14" s="78" t="s">
        <v>88</v>
      </c>
      <c r="D14" s="79" t="s">
        <v>89</v>
      </c>
      <c r="E14" s="79">
        <v>100</v>
      </c>
      <c r="F14" s="79">
        <v>16</v>
      </c>
      <c r="G14" s="91">
        <f t="shared" si="0"/>
        <v>1600</v>
      </c>
    </row>
    <row r="15" spans="2:7" s="4" customFormat="1" ht="15" x14ac:dyDescent="0.15">
      <c r="B15" s="641"/>
      <c r="C15" s="78" t="s">
        <v>90</v>
      </c>
      <c r="D15" s="79" t="s">
        <v>91</v>
      </c>
      <c r="E15" s="79">
        <v>100</v>
      </c>
      <c r="F15" s="79">
        <v>17</v>
      </c>
      <c r="G15" s="91">
        <f t="shared" si="0"/>
        <v>1700</v>
      </c>
    </row>
    <row r="16" spans="2:7" s="4" customFormat="1" ht="15" x14ac:dyDescent="0.15">
      <c r="B16" s="641"/>
      <c r="C16" s="78" t="s">
        <v>92</v>
      </c>
      <c r="D16" s="79" t="s">
        <v>93</v>
      </c>
      <c r="E16" s="79">
        <v>800</v>
      </c>
      <c r="F16" s="79">
        <v>18</v>
      </c>
      <c r="G16" s="91">
        <f t="shared" si="0"/>
        <v>14400</v>
      </c>
    </row>
    <row r="17" spans="2:7" s="4" customFormat="1" ht="15" x14ac:dyDescent="0.15">
      <c r="B17" s="641"/>
      <c r="C17" s="78" t="s">
        <v>94</v>
      </c>
      <c r="D17" s="79" t="s">
        <v>95</v>
      </c>
      <c r="E17" s="79">
        <v>1</v>
      </c>
      <c r="F17" s="79">
        <v>19</v>
      </c>
      <c r="G17" s="91">
        <f t="shared" si="0"/>
        <v>19</v>
      </c>
    </row>
    <row r="18" spans="2:7" s="4" customFormat="1" ht="15.75" thickBot="1" x14ac:dyDescent="0.2">
      <c r="B18" s="657"/>
      <c r="C18" s="88" t="s">
        <v>96</v>
      </c>
      <c r="D18" s="89" t="s">
        <v>97</v>
      </c>
      <c r="E18" s="89">
        <v>0.5</v>
      </c>
      <c r="F18" s="89">
        <v>20</v>
      </c>
      <c r="G18" s="93">
        <f t="shared" si="0"/>
        <v>10</v>
      </c>
    </row>
    <row r="19" spans="2:7" s="4" customFormat="1" ht="15" x14ac:dyDescent="0.15">
      <c r="B19" s="658" t="s">
        <v>63</v>
      </c>
      <c r="C19" s="659"/>
      <c r="D19" s="659"/>
      <c r="E19" s="647"/>
      <c r="F19" s="660">
        <f>SUM(G4:G18)</f>
        <v>181229</v>
      </c>
      <c r="G19" s="661"/>
    </row>
    <row r="20" spans="2:7" s="4" customFormat="1" ht="15" x14ac:dyDescent="0.15">
      <c r="B20" s="650" t="s">
        <v>98</v>
      </c>
      <c r="C20" s="651"/>
      <c r="D20" s="651"/>
      <c r="E20" s="652"/>
      <c r="F20" s="653">
        <f>F19*12</f>
        <v>2174748</v>
      </c>
      <c r="G20" s="654"/>
    </row>
    <row r="21" spans="2:7" s="4" customFormat="1" ht="15.75" thickBot="1" x14ac:dyDescent="0.2">
      <c r="B21" s="635" t="s">
        <v>99</v>
      </c>
      <c r="C21" s="636"/>
      <c r="D21" s="636"/>
      <c r="E21" s="637"/>
      <c r="F21" s="638">
        <f>F20*3</f>
        <v>6524244</v>
      </c>
      <c r="G21" s="639"/>
    </row>
  </sheetData>
  <mergeCells count="10">
    <mergeCell ref="B20:E20"/>
    <mergeCell ref="F20:G20"/>
    <mergeCell ref="B21:E21"/>
    <mergeCell ref="F21:G21"/>
    <mergeCell ref="B2:G2"/>
    <mergeCell ref="B4:B8"/>
    <mergeCell ref="B9:B11"/>
    <mergeCell ref="B12:B18"/>
    <mergeCell ref="B19:E19"/>
    <mergeCell ref="F19:G19"/>
  </mergeCells>
  <phoneticPr fontId="6" type="noConversion"/>
  <dataValidations count="1">
    <dataValidation type="whole" operator="greaterThanOrEqual" allowBlank="1" showInputMessage="1" showErrorMessage="1" sqref="F4:F18">
      <formula1>0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D11"/>
  <sheetViews>
    <sheetView zoomScaleNormal="100" workbookViewId="0"/>
  </sheetViews>
  <sheetFormatPr defaultRowHeight="13.5" x14ac:dyDescent="0.15"/>
  <cols>
    <col min="1" max="1" width="2.5" style="198" customWidth="1"/>
    <col min="2" max="2" width="61.375" style="198" customWidth="1"/>
    <col min="3" max="3" width="42.125" style="198" customWidth="1"/>
    <col min="4" max="16384" width="9" style="198"/>
  </cols>
  <sheetData>
    <row r="1" spans="2:4" x14ac:dyDescent="0.15">
      <c r="B1" s="662"/>
      <c r="C1" s="662"/>
    </row>
    <row r="2" spans="2:4" x14ac:dyDescent="0.15">
      <c r="B2" s="662"/>
      <c r="C2" s="662"/>
    </row>
    <row r="3" spans="2:4" ht="63" customHeight="1" thickBot="1" x14ac:dyDescent="0.2">
      <c r="B3" s="663"/>
      <c r="C3" s="663"/>
    </row>
    <row r="4" spans="2:4" s="199" customFormat="1" ht="21" x14ac:dyDescent="0.15">
      <c r="B4" s="664" t="s">
        <v>214</v>
      </c>
      <c r="C4" s="665"/>
    </row>
    <row r="5" spans="2:4" s="199" customFormat="1" ht="18.75" x14ac:dyDescent="0.15">
      <c r="B5" s="200" t="s">
        <v>215</v>
      </c>
      <c r="C5" s="20">
        <f>SUM('[2]MA Supporting Service'!H9,'[2]MA Supporting Service'!H12,'[2]MA Supporting Service'!H15)</f>
        <v>0</v>
      </c>
    </row>
    <row r="6" spans="2:4" s="199" customFormat="1" ht="18.75" x14ac:dyDescent="0.15">
      <c r="B6" s="201" t="s">
        <v>216</v>
      </c>
      <c r="C6" s="21">
        <f>'[2]MA Supporting Service'!H29</f>
        <v>0</v>
      </c>
    </row>
    <row r="7" spans="2:4" s="199" customFormat="1" ht="18.75" x14ac:dyDescent="0.15">
      <c r="B7" s="201" t="s">
        <v>217</v>
      </c>
      <c r="C7" s="21">
        <f>'[2]MA Supporting Service'!H50</f>
        <v>0</v>
      </c>
    </row>
    <row r="8" spans="2:4" s="199" customFormat="1" ht="18.75" x14ac:dyDescent="0.15">
      <c r="B8" s="201" t="s">
        <v>218</v>
      </c>
      <c r="C8" s="21" t="str">
        <f>'[2]MA Supporting Service'!H69</f>
        <v xml:space="preserve"> </v>
      </c>
    </row>
    <row r="9" spans="2:4" s="199" customFormat="1" ht="18.75" x14ac:dyDescent="0.15">
      <c r="B9" s="201" t="s">
        <v>219</v>
      </c>
      <c r="C9" s="21">
        <f>'[2]MA Supporting Service'!H80</f>
        <v>0</v>
      </c>
    </row>
    <row r="10" spans="2:4" s="199" customFormat="1" ht="18.75" x14ac:dyDescent="0.15">
      <c r="B10" s="24" t="s">
        <v>220</v>
      </c>
      <c r="C10" s="21">
        <f>SUM(C5:C9)</f>
        <v>0</v>
      </c>
      <c r="D10" s="202"/>
    </row>
    <row r="11" spans="2:4" s="199" customFormat="1" ht="19.5" thickBot="1" x14ac:dyDescent="0.2">
      <c r="B11" s="25" t="s">
        <v>221</v>
      </c>
      <c r="C11" s="22">
        <f>SUM(C10)*12</f>
        <v>0</v>
      </c>
      <c r="D11" s="202"/>
    </row>
  </sheetData>
  <mergeCells count="2">
    <mergeCell ref="B1:C3"/>
    <mergeCell ref="B4:C4"/>
  </mergeCells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AD96"/>
  <sheetViews>
    <sheetView showGridLines="0" topLeftCell="A23" zoomScale="77" zoomScaleNormal="77" workbookViewId="0"/>
  </sheetViews>
  <sheetFormatPr defaultColWidth="9.125" defaultRowHeight="12.75" x14ac:dyDescent="0.15"/>
  <cols>
    <col min="1" max="2" width="3.75" style="203" customWidth="1"/>
    <col min="3" max="3" width="34.625" style="203" customWidth="1"/>
    <col min="4" max="4" width="63" style="203" bestFit="1" customWidth="1"/>
    <col min="5" max="5" width="21.125" style="204" bestFit="1" customWidth="1"/>
    <col min="6" max="6" width="18.375" style="203" customWidth="1"/>
    <col min="7" max="7" width="7.375" style="204" bestFit="1" customWidth="1"/>
    <col min="8" max="8" width="24.125" style="203" customWidth="1"/>
    <col min="9" max="11" width="9.125" style="203" customWidth="1"/>
    <col min="12" max="12" width="11.375" style="203" bestFit="1" customWidth="1"/>
    <col min="13" max="16384" width="9.125" style="203"/>
  </cols>
  <sheetData>
    <row r="3" spans="2:30" ht="3.75" customHeight="1" x14ac:dyDescent="0.15"/>
    <row r="6" spans="2:30" ht="50.25" customHeight="1" thickBot="1" x14ac:dyDescent="0.25">
      <c r="B6" s="205"/>
      <c r="C6" s="205"/>
      <c r="D6" s="206"/>
      <c r="E6" s="206"/>
      <c r="F6" s="207"/>
      <c r="G6" s="208"/>
      <c r="H6" s="205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</row>
    <row r="7" spans="2:30" ht="23.25" customHeight="1" thickBot="1" x14ac:dyDescent="0.2">
      <c r="B7" s="673" t="s">
        <v>222</v>
      </c>
      <c r="C7" s="674"/>
      <c r="D7" s="675" t="s">
        <v>223</v>
      </c>
      <c r="E7" s="675"/>
      <c r="F7" s="210" t="s">
        <v>224</v>
      </c>
      <c r="G7" s="210" t="s">
        <v>225</v>
      </c>
      <c r="H7" s="211" t="s">
        <v>226</v>
      </c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</row>
    <row r="8" spans="2:30" ht="55.5" customHeight="1" thickBot="1" x14ac:dyDescent="0.2">
      <c r="B8" s="676" t="s">
        <v>227</v>
      </c>
      <c r="C8" s="677"/>
      <c r="D8" s="678" t="s">
        <v>228</v>
      </c>
      <c r="E8" s="678"/>
      <c r="F8" s="213"/>
      <c r="G8" s="214"/>
      <c r="H8" s="215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</row>
    <row r="9" spans="2:30" s="222" customFormat="1" ht="15.95" customHeight="1" thickBot="1" x14ac:dyDescent="0.25">
      <c r="B9" s="216"/>
      <c r="C9" s="217" t="s">
        <v>229</v>
      </c>
      <c r="D9" s="218"/>
      <c r="E9" s="219"/>
      <c r="F9" s="666"/>
      <c r="G9" s="666"/>
      <c r="H9" s="220">
        <f>SUM(H8)</f>
        <v>0</v>
      </c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</row>
    <row r="10" spans="2:30" ht="12.75" hidden="1" customHeight="1" x14ac:dyDescent="0.15">
      <c r="B10" s="667" t="s">
        <v>222</v>
      </c>
      <c r="C10" s="668"/>
      <c r="D10" s="669" t="s">
        <v>223</v>
      </c>
      <c r="E10" s="669"/>
      <c r="F10" s="223" t="s">
        <v>224</v>
      </c>
      <c r="G10" s="223" t="s">
        <v>225</v>
      </c>
      <c r="H10" s="224" t="s">
        <v>226</v>
      </c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</row>
    <row r="11" spans="2:30" ht="51.75" customHeight="1" thickBot="1" x14ac:dyDescent="0.2">
      <c r="B11" s="670" t="s">
        <v>230</v>
      </c>
      <c r="C11" s="671"/>
      <c r="D11" s="672" t="s">
        <v>231</v>
      </c>
      <c r="E11" s="672"/>
      <c r="F11" s="225"/>
      <c r="G11" s="226"/>
      <c r="H11" s="227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</row>
    <row r="12" spans="2:30" ht="15.95" customHeight="1" thickBot="1" x14ac:dyDescent="0.25">
      <c r="B12" s="228"/>
      <c r="C12" s="217" t="s">
        <v>232</v>
      </c>
      <c r="D12" s="229"/>
      <c r="E12" s="230"/>
      <c r="F12" s="666"/>
      <c r="G12" s="666"/>
      <c r="H12" s="231">
        <f>SUM(H11)</f>
        <v>0</v>
      </c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</row>
    <row r="13" spans="2:30" hidden="1" x14ac:dyDescent="0.15">
      <c r="B13" s="667" t="s">
        <v>222</v>
      </c>
      <c r="C13" s="668"/>
      <c r="D13" s="669" t="s">
        <v>223</v>
      </c>
      <c r="E13" s="669"/>
      <c r="F13" s="223" t="s">
        <v>224</v>
      </c>
      <c r="G13" s="223" t="s">
        <v>225</v>
      </c>
      <c r="H13" s="224" t="s">
        <v>226</v>
      </c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</row>
    <row r="14" spans="2:30" ht="51" customHeight="1" thickBot="1" x14ac:dyDescent="0.2">
      <c r="B14" s="670" t="s">
        <v>233</v>
      </c>
      <c r="C14" s="671"/>
      <c r="D14" s="672" t="s">
        <v>234</v>
      </c>
      <c r="E14" s="672"/>
      <c r="F14" s="225"/>
      <c r="G14" s="226"/>
      <c r="H14" s="227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</row>
    <row r="15" spans="2:30" ht="15.95" customHeight="1" thickBot="1" x14ac:dyDescent="0.25">
      <c r="B15" s="228"/>
      <c r="C15" s="217" t="s">
        <v>229</v>
      </c>
      <c r="D15" s="229"/>
      <c r="E15" s="230"/>
      <c r="F15" s="666"/>
      <c r="G15" s="666"/>
      <c r="H15" s="220">
        <f>SUM(H14)</f>
        <v>0</v>
      </c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</row>
    <row r="16" spans="2:30" hidden="1" x14ac:dyDescent="0.15">
      <c r="B16" s="667" t="s">
        <v>222</v>
      </c>
      <c r="C16" s="668"/>
      <c r="D16" s="680" t="s">
        <v>223</v>
      </c>
      <c r="E16" s="680"/>
      <c r="F16" s="232" t="s">
        <v>224</v>
      </c>
      <c r="G16" s="223" t="s">
        <v>225</v>
      </c>
      <c r="H16" s="224" t="s">
        <v>226</v>
      </c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</row>
    <row r="17" spans="1:30" ht="57.75" customHeight="1" x14ac:dyDescent="0.15">
      <c r="B17" s="681" t="s">
        <v>235</v>
      </c>
      <c r="C17" s="682"/>
      <c r="D17" s="685" t="s">
        <v>236</v>
      </c>
      <c r="E17" s="685"/>
      <c r="F17" s="234">
        <v>800</v>
      </c>
      <c r="G17" s="235">
        <v>0</v>
      </c>
      <c r="H17" s="236">
        <f t="shared" ref="H17:H28" si="0">F17*G17</f>
        <v>0</v>
      </c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</row>
    <row r="18" spans="1:30" ht="57.75" customHeight="1" x14ac:dyDescent="0.15">
      <c r="B18" s="683"/>
      <c r="C18" s="684"/>
      <c r="D18" s="685" t="s">
        <v>237</v>
      </c>
      <c r="E18" s="685"/>
      <c r="F18" s="234">
        <v>500</v>
      </c>
      <c r="G18" s="237">
        <v>0</v>
      </c>
      <c r="H18" s="238">
        <f t="shared" si="0"/>
        <v>0</v>
      </c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</row>
    <row r="19" spans="1:30" ht="57.75" customHeight="1" x14ac:dyDescent="0.15">
      <c r="B19" s="683"/>
      <c r="C19" s="684"/>
      <c r="D19" s="685" t="s">
        <v>238</v>
      </c>
      <c r="E19" s="685"/>
      <c r="F19" s="234">
        <v>500</v>
      </c>
      <c r="G19" s="237">
        <v>0</v>
      </c>
      <c r="H19" s="239">
        <f t="shared" si="0"/>
        <v>0</v>
      </c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</row>
    <row r="20" spans="1:30" ht="60.75" customHeight="1" x14ac:dyDescent="0.15">
      <c r="B20" s="683"/>
      <c r="C20" s="684"/>
      <c r="D20" s="685" t="s">
        <v>239</v>
      </c>
      <c r="E20" s="685"/>
      <c r="F20" s="234">
        <v>500</v>
      </c>
      <c r="G20" s="237">
        <v>0</v>
      </c>
      <c r="H20" s="238">
        <f t="shared" si="0"/>
        <v>0</v>
      </c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</row>
    <row r="21" spans="1:30" ht="60.75" customHeight="1" x14ac:dyDescent="0.15">
      <c r="B21" s="683"/>
      <c r="C21" s="684"/>
      <c r="D21" s="685" t="s">
        <v>240</v>
      </c>
      <c r="E21" s="685"/>
      <c r="F21" s="234">
        <v>400</v>
      </c>
      <c r="G21" s="237">
        <v>0</v>
      </c>
      <c r="H21" s="238">
        <f t="shared" si="0"/>
        <v>0</v>
      </c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</row>
    <row r="22" spans="1:30" ht="60.75" customHeight="1" x14ac:dyDescent="0.15">
      <c r="B22" s="683"/>
      <c r="C22" s="684"/>
      <c r="D22" s="685" t="s">
        <v>241</v>
      </c>
      <c r="E22" s="685"/>
      <c r="F22" s="234">
        <v>400</v>
      </c>
      <c r="G22" s="237">
        <v>0</v>
      </c>
      <c r="H22" s="238">
        <f t="shared" si="0"/>
        <v>0</v>
      </c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</row>
    <row r="23" spans="1:30" ht="60.75" customHeight="1" x14ac:dyDescent="0.15">
      <c r="B23" s="683"/>
      <c r="C23" s="684"/>
      <c r="D23" s="685" t="s">
        <v>242</v>
      </c>
      <c r="E23" s="685"/>
      <c r="F23" s="234">
        <v>500</v>
      </c>
      <c r="G23" s="237">
        <v>0</v>
      </c>
      <c r="H23" s="238">
        <f t="shared" si="0"/>
        <v>0</v>
      </c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</row>
    <row r="24" spans="1:30" ht="60.75" customHeight="1" x14ac:dyDescent="0.15">
      <c r="B24" s="683"/>
      <c r="C24" s="684"/>
      <c r="D24" s="685" t="s">
        <v>243</v>
      </c>
      <c r="E24" s="685"/>
      <c r="F24" s="234">
        <v>400</v>
      </c>
      <c r="G24" s="237">
        <v>0</v>
      </c>
      <c r="H24" s="238">
        <f t="shared" si="0"/>
        <v>0</v>
      </c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</row>
    <row r="25" spans="1:30" ht="60.75" customHeight="1" x14ac:dyDescent="0.15">
      <c r="B25" s="683"/>
      <c r="C25" s="684"/>
      <c r="D25" s="685" t="s">
        <v>244</v>
      </c>
      <c r="E25" s="685"/>
      <c r="F25" s="234">
        <v>400</v>
      </c>
      <c r="G25" s="237">
        <v>0</v>
      </c>
      <c r="H25" s="238">
        <f t="shared" si="0"/>
        <v>0</v>
      </c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</row>
    <row r="26" spans="1:30" ht="88.5" customHeight="1" x14ac:dyDescent="0.15">
      <c r="B26" s="683"/>
      <c r="C26" s="684"/>
      <c r="D26" s="685" t="s">
        <v>245</v>
      </c>
      <c r="E26" s="685"/>
      <c r="F26" s="234">
        <v>300</v>
      </c>
      <c r="G26" s="237">
        <v>0</v>
      </c>
      <c r="H26" s="238">
        <f t="shared" si="0"/>
        <v>0</v>
      </c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</row>
    <row r="27" spans="1:30" ht="88.5" customHeight="1" x14ac:dyDescent="0.15">
      <c r="B27" s="683"/>
      <c r="C27" s="684"/>
      <c r="D27" s="685" t="s">
        <v>246</v>
      </c>
      <c r="E27" s="685"/>
      <c r="F27" s="234">
        <v>100</v>
      </c>
      <c r="G27" s="237">
        <v>0</v>
      </c>
      <c r="H27" s="238">
        <f t="shared" si="0"/>
        <v>0</v>
      </c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</row>
    <row r="28" spans="1:30" ht="88.5" customHeight="1" thickBot="1" x14ac:dyDescent="0.2">
      <c r="B28" s="676"/>
      <c r="C28" s="677"/>
      <c r="D28" s="679" t="s">
        <v>247</v>
      </c>
      <c r="E28" s="679"/>
      <c r="F28" s="240">
        <v>100</v>
      </c>
      <c r="G28" s="241">
        <v>0</v>
      </c>
      <c r="H28" s="242">
        <f t="shared" si="0"/>
        <v>0</v>
      </c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</row>
    <row r="29" spans="1:30" ht="15.95" customHeight="1" thickBot="1" x14ac:dyDescent="0.2">
      <c r="B29" s="243"/>
      <c r="C29" s="244" t="s">
        <v>248</v>
      </c>
      <c r="D29" s="245"/>
      <c r="E29" s="246"/>
      <c r="F29" s="247"/>
      <c r="G29" s="248"/>
      <c r="H29" s="249">
        <f>SUM(H17:H28)</f>
        <v>0</v>
      </c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</row>
    <row r="30" spans="1:30" ht="0.75" customHeight="1" x14ac:dyDescent="0.15">
      <c r="B30" s="667" t="s">
        <v>222</v>
      </c>
      <c r="C30" s="668"/>
      <c r="D30" s="250" t="s">
        <v>223</v>
      </c>
      <c r="E30" s="251"/>
      <c r="F30" s="252" t="s">
        <v>224</v>
      </c>
      <c r="G30" s="252" t="s">
        <v>225</v>
      </c>
      <c r="H30" s="224" t="s">
        <v>226</v>
      </c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</row>
    <row r="31" spans="1:30" s="257" customFormat="1" ht="97.5" customHeight="1" x14ac:dyDescent="0.15">
      <c r="A31" s="254"/>
      <c r="B31" s="255"/>
      <c r="C31" s="682" t="s">
        <v>249</v>
      </c>
      <c r="D31" s="686" t="s">
        <v>250</v>
      </c>
      <c r="E31" s="686"/>
      <c r="F31" s="256">
        <v>800</v>
      </c>
      <c r="G31" s="235">
        <v>0</v>
      </c>
      <c r="H31" s="236">
        <f t="shared" ref="H31:H49" si="1">F31*G31</f>
        <v>0</v>
      </c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</row>
    <row r="32" spans="1:30" s="259" customFormat="1" ht="95.25" customHeight="1" x14ac:dyDescent="0.15">
      <c r="A32" s="254"/>
      <c r="B32" s="258"/>
      <c r="C32" s="684"/>
      <c r="D32" s="685" t="s">
        <v>251</v>
      </c>
      <c r="E32" s="685"/>
      <c r="F32" s="234">
        <v>1200</v>
      </c>
      <c r="G32" s="237">
        <v>0</v>
      </c>
      <c r="H32" s="238">
        <f t="shared" si="1"/>
        <v>0</v>
      </c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</row>
    <row r="33" spans="1:30" s="259" customFormat="1" ht="103.5" customHeight="1" x14ac:dyDescent="0.15">
      <c r="A33" s="254"/>
      <c r="B33" s="258"/>
      <c r="C33" s="684"/>
      <c r="D33" s="685" t="s">
        <v>252</v>
      </c>
      <c r="E33" s="685"/>
      <c r="F33" s="234">
        <v>2000</v>
      </c>
      <c r="G33" s="237">
        <v>0</v>
      </c>
      <c r="H33" s="238">
        <f t="shared" si="1"/>
        <v>0</v>
      </c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</row>
    <row r="34" spans="1:30" s="259" customFormat="1" ht="103.5" customHeight="1" x14ac:dyDescent="0.15">
      <c r="A34" s="254"/>
      <c r="B34" s="258"/>
      <c r="C34" s="684"/>
      <c r="D34" s="685" t="s">
        <v>253</v>
      </c>
      <c r="E34" s="685"/>
      <c r="F34" s="234">
        <v>2500</v>
      </c>
      <c r="G34" s="237">
        <v>0</v>
      </c>
      <c r="H34" s="238">
        <f t="shared" si="1"/>
        <v>0</v>
      </c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</row>
    <row r="35" spans="1:30" ht="108" customHeight="1" x14ac:dyDescent="0.15">
      <c r="B35" s="258"/>
      <c r="C35" s="684"/>
      <c r="D35" s="685" t="s">
        <v>254</v>
      </c>
      <c r="E35" s="685"/>
      <c r="F35" s="234">
        <v>1000</v>
      </c>
      <c r="G35" s="237">
        <v>0</v>
      </c>
      <c r="H35" s="238">
        <f t="shared" si="1"/>
        <v>0</v>
      </c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</row>
    <row r="36" spans="1:30" ht="102.75" customHeight="1" x14ac:dyDescent="0.15">
      <c r="B36" s="258"/>
      <c r="C36" s="684"/>
      <c r="D36" s="685" t="s">
        <v>255</v>
      </c>
      <c r="E36" s="685"/>
      <c r="F36" s="234">
        <v>1200</v>
      </c>
      <c r="G36" s="237">
        <v>0</v>
      </c>
      <c r="H36" s="238">
        <f>F36*G36</f>
        <v>0</v>
      </c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</row>
    <row r="37" spans="1:30" s="259" customFormat="1" ht="105" customHeight="1" x14ac:dyDescent="0.15">
      <c r="A37" s="254"/>
      <c r="B37" s="258"/>
      <c r="C37" s="684"/>
      <c r="D37" s="685" t="s">
        <v>256</v>
      </c>
      <c r="E37" s="685"/>
      <c r="F37" s="234">
        <v>2000</v>
      </c>
      <c r="G37" s="237">
        <v>0</v>
      </c>
      <c r="H37" s="238">
        <f t="shared" ref="H37" si="2">F37*G37</f>
        <v>0</v>
      </c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</row>
    <row r="38" spans="1:30" s="259" customFormat="1" ht="105" customHeight="1" x14ac:dyDescent="0.15">
      <c r="A38" s="254"/>
      <c r="B38" s="258"/>
      <c r="C38" s="684"/>
      <c r="D38" s="685" t="s">
        <v>257</v>
      </c>
      <c r="E38" s="685"/>
      <c r="F38" s="234">
        <v>3000</v>
      </c>
      <c r="G38" s="237">
        <v>0</v>
      </c>
      <c r="H38" s="238">
        <f t="shared" si="1"/>
        <v>0</v>
      </c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</row>
    <row r="39" spans="1:30" ht="119.25" customHeight="1" x14ac:dyDescent="0.15">
      <c r="B39" s="258"/>
      <c r="C39" s="684"/>
      <c r="D39" s="685" t="s">
        <v>258</v>
      </c>
      <c r="E39" s="685"/>
      <c r="F39" s="234">
        <v>3000</v>
      </c>
      <c r="G39" s="237">
        <v>0</v>
      </c>
      <c r="H39" s="238">
        <f t="shared" si="1"/>
        <v>0</v>
      </c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</row>
    <row r="40" spans="1:30" ht="118.5" customHeight="1" x14ac:dyDescent="0.15">
      <c r="B40" s="258"/>
      <c r="C40" s="684"/>
      <c r="D40" s="685" t="s">
        <v>259</v>
      </c>
      <c r="E40" s="685"/>
      <c r="F40" s="234">
        <v>5000</v>
      </c>
      <c r="G40" s="237">
        <v>0</v>
      </c>
      <c r="H40" s="238">
        <f t="shared" si="1"/>
        <v>0</v>
      </c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</row>
    <row r="41" spans="1:30" ht="102.75" customHeight="1" x14ac:dyDescent="0.15">
      <c r="B41" s="258"/>
      <c r="C41" s="684"/>
      <c r="D41" s="685" t="s">
        <v>260</v>
      </c>
      <c r="E41" s="685"/>
      <c r="F41" s="234">
        <v>1000</v>
      </c>
      <c r="G41" s="237">
        <v>0</v>
      </c>
      <c r="H41" s="238">
        <f t="shared" si="1"/>
        <v>0</v>
      </c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</row>
    <row r="42" spans="1:30" ht="95.25" customHeight="1" x14ac:dyDescent="0.15">
      <c r="B42" s="258"/>
      <c r="C42" s="684"/>
      <c r="D42" s="685" t="s">
        <v>261</v>
      </c>
      <c r="E42" s="685"/>
      <c r="F42" s="234">
        <v>500</v>
      </c>
      <c r="G42" s="237">
        <v>0</v>
      </c>
      <c r="H42" s="238">
        <f t="shared" si="1"/>
        <v>0</v>
      </c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</row>
    <row r="43" spans="1:30" ht="109.5" customHeight="1" x14ac:dyDescent="0.15">
      <c r="B43" s="258"/>
      <c r="C43" s="684"/>
      <c r="D43" s="685" t="s">
        <v>262</v>
      </c>
      <c r="E43" s="685"/>
      <c r="F43" s="234">
        <v>800</v>
      </c>
      <c r="G43" s="237">
        <v>0</v>
      </c>
      <c r="H43" s="238">
        <f t="shared" si="1"/>
        <v>0</v>
      </c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</row>
    <row r="44" spans="1:30" ht="109.5" customHeight="1" x14ac:dyDescent="0.15">
      <c r="B44" s="258"/>
      <c r="C44" s="684"/>
      <c r="D44" s="685" t="s">
        <v>263</v>
      </c>
      <c r="E44" s="685"/>
      <c r="F44" s="234">
        <v>2000</v>
      </c>
      <c r="G44" s="237">
        <v>0</v>
      </c>
      <c r="H44" s="238">
        <f t="shared" si="1"/>
        <v>0</v>
      </c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</row>
    <row r="45" spans="1:30" ht="109.5" customHeight="1" x14ac:dyDescent="0.15">
      <c r="B45" s="258"/>
      <c r="C45" s="684"/>
      <c r="D45" s="685" t="s">
        <v>264</v>
      </c>
      <c r="E45" s="685"/>
      <c r="F45" s="234">
        <v>2000</v>
      </c>
      <c r="G45" s="237">
        <v>0</v>
      </c>
      <c r="H45" s="238">
        <f t="shared" si="1"/>
        <v>0</v>
      </c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</row>
    <row r="46" spans="1:30" ht="109.5" customHeight="1" x14ac:dyDescent="0.15">
      <c r="B46" s="258"/>
      <c r="C46" s="684"/>
      <c r="D46" s="685" t="s">
        <v>265</v>
      </c>
      <c r="E46" s="685"/>
      <c r="F46" s="234">
        <v>1000</v>
      </c>
      <c r="G46" s="237">
        <v>0</v>
      </c>
      <c r="H46" s="238">
        <f t="shared" si="1"/>
        <v>0</v>
      </c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</row>
    <row r="47" spans="1:30" s="257" customFormat="1" ht="38.25" customHeight="1" x14ac:dyDescent="0.15">
      <c r="A47" s="254"/>
      <c r="B47" s="258"/>
      <c r="C47" s="684"/>
      <c r="D47" s="685" t="s">
        <v>266</v>
      </c>
      <c r="E47" s="685"/>
      <c r="F47" s="234">
        <v>300</v>
      </c>
      <c r="G47" s="237">
        <v>0</v>
      </c>
      <c r="H47" s="238">
        <f t="shared" si="1"/>
        <v>0</v>
      </c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</row>
    <row r="48" spans="1:30" s="257" customFormat="1" ht="37.5" customHeight="1" x14ac:dyDescent="0.15">
      <c r="A48" s="254"/>
      <c r="B48" s="258"/>
      <c r="C48" s="684"/>
      <c r="D48" s="688" t="s">
        <v>267</v>
      </c>
      <c r="E48" s="688"/>
      <c r="F48" s="234">
        <v>300</v>
      </c>
      <c r="G48" s="260">
        <v>0</v>
      </c>
      <c r="H48" s="261">
        <f t="shared" si="1"/>
        <v>0</v>
      </c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</row>
    <row r="49" spans="1:30" s="257" customFormat="1" ht="186.75" customHeight="1" thickBot="1" x14ac:dyDescent="0.2">
      <c r="A49" s="254"/>
      <c r="B49" s="262"/>
      <c r="C49" s="677"/>
      <c r="D49" s="263" t="s">
        <v>268</v>
      </c>
      <c r="E49" s="264"/>
      <c r="F49" s="213">
        <v>1000</v>
      </c>
      <c r="G49" s="241">
        <v>0</v>
      </c>
      <c r="H49" s="242">
        <f t="shared" si="1"/>
        <v>0</v>
      </c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</row>
    <row r="50" spans="1:30" ht="15.95" customHeight="1" thickBot="1" x14ac:dyDescent="0.2">
      <c r="B50" s="265"/>
      <c r="C50" s="266" t="s">
        <v>248</v>
      </c>
      <c r="D50" s="267"/>
      <c r="E50" s="268"/>
      <c r="F50" s="269"/>
      <c r="G50" s="270"/>
      <c r="H50" s="271">
        <f>SUM(H35:H49)</f>
        <v>0</v>
      </c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</row>
    <row r="51" spans="1:30" ht="1.5" hidden="1" customHeight="1" x14ac:dyDescent="0.15">
      <c r="B51" s="667" t="s">
        <v>222</v>
      </c>
      <c r="C51" s="668"/>
      <c r="D51" s="250" t="s">
        <v>223</v>
      </c>
      <c r="E51" s="251"/>
      <c r="F51" s="252" t="s">
        <v>224</v>
      </c>
      <c r="G51" s="252" t="s">
        <v>225</v>
      </c>
      <c r="H51" s="224" t="s">
        <v>226</v>
      </c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</row>
    <row r="52" spans="1:30" s="257" customFormat="1" ht="96.75" customHeight="1" x14ac:dyDescent="0.15">
      <c r="A52" s="254"/>
      <c r="B52" s="255"/>
      <c r="C52" s="682" t="s">
        <v>269</v>
      </c>
      <c r="D52" s="687" t="s">
        <v>270</v>
      </c>
      <c r="E52" s="687"/>
      <c r="F52" s="256">
        <v>400</v>
      </c>
      <c r="G52" s="272">
        <v>0</v>
      </c>
      <c r="H52" s="273">
        <f t="shared" ref="H52:H56" si="3">F52*G52</f>
        <v>0</v>
      </c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</row>
    <row r="53" spans="1:30" s="259" customFormat="1" ht="102.75" customHeight="1" x14ac:dyDescent="0.15">
      <c r="A53" s="254"/>
      <c r="B53" s="258"/>
      <c r="C53" s="684"/>
      <c r="D53" s="688" t="s">
        <v>271</v>
      </c>
      <c r="E53" s="688"/>
      <c r="F53" s="234">
        <v>600</v>
      </c>
      <c r="G53" s="260">
        <v>0</v>
      </c>
      <c r="H53" s="261">
        <f t="shared" si="3"/>
        <v>0</v>
      </c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</row>
    <row r="54" spans="1:30" s="259" customFormat="1" ht="103.5" customHeight="1" x14ac:dyDescent="0.15">
      <c r="A54" s="254"/>
      <c r="B54" s="258"/>
      <c r="C54" s="684"/>
      <c r="D54" s="688" t="s">
        <v>272</v>
      </c>
      <c r="E54" s="688"/>
      <c r="F54" s="234">
        <v>1000</v>
      </c>
      <c r="G54" s="260">
        <v>0</v>
      </c>
      <c r="H54" s="261">
        <f t="shared" si="3"/>
        <v>0</v>
      </c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</row>
    <row r="55" spans="1:30" s="259" customFormat="1" ht="103.5" customHeight="1" x14ac:dyDescent="0.15">
      <c r="A55" s="254"/>
      <c r="B55" s="258"/>
      <c r="C55" s="684"/>
      <c r="D55" s="688" t="s">
        <v>253</v>
      </c>
      <c r="E55" s="688"/>
      <c r="F55" s="234">
        <v>1500</v>
      </c>
      <c r="G55" s="260">
        <v>0</v>
      </c>
      <c r="H55" s="261">
        <f t="shared" si="3"/>
        <v>0</v>
      </c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</row>
    <row r="56" spans="1:30" ht="99" customHeight="1" x14ac:dyDescent="0.15">
      <c r="B56" s="258"/>
      <c r="C56" s="684"/>
      <c r="D56" s="688" t="s">
        <v>273</v>
      </c>
      <c r="E56" s="688"/>
      <c r="F56" s="234">
        <v>500</v>
      </c>
      <c r="G56" s="260">
        <v>0</v>
      </c>
      <c r="H56" s="261">
        <f t="shared" si="3"/>
        <v>0</v>
      </c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</row>
    <row r="57" spans="1:30" ht="102.75" customHeight="1" x14ac:dyDescent="0.15">
      <c r="B57" s="258"/>
      <c r="C57" s="684"/>
      <c r="D57" s="688" t="s">
        <v>274</v>
      </c>
      <c r="E57" s="688"/>
      <c r="F57" s="234">
        <v>600</v>
      </c>
      <c r="G57" s="260">
        <v>0</v>
      </c>
      <c r="H57" s="261">
        <f>F57*G57</f>
        <v>0</v>
      </c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</row>
    <row r="58" spans="1:30" s="259" customFormat="1" ht="105" customHeight="1" x14ac:dyDescent="0.15">
      <c r="A58" s="254"/>
      <c r="B58" s="258"/>
      <c r="C58" s="684"/>
      <c r="D58" s="688" t="s">
        <v>275</v>
      </c>
      <c r="E58" s="688"/>
      <c r="F58" s="234">
        <v>1000</v>
      </c>
      <c r="G58" s="260">
        <v>0</v>
      </c>
      <c r="H58" s="261">
        <f t="shared" ref="H58:H68" si="4">F58*G58</f>
        <v>0</v>
      </c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</row>
    <row r="59" spans="1:30" ht="109.5" customHeight="1" x14ac:dyDescent="0.15">
      <c r="B59" s="258"/>
      <c r="C59" s="684"/>
      <c r="D59" s="688" t="s">
        <v>276</v>
      </c>
      <c r="E59" s="688"/>
      <c r="F59" s="234">
        <v>1500</v>
      </c>
      <c r="G59" s="260">
        <v>0</v>
      </c>
      <c r="H59" s="261">
        <f t="shared" si="4"/>
        <v>0</v>
      </c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</row>
    <row r="60" spans="1:30" ht="109.5" customHeight="1" x14ac:dyDescent="0.15">
      <c r="B60" s="258"/>
      <c r="C60" s="684"/>
      <c r="D60" s="688" t="s">
        <v>277</v>
      </c>
      <c r="E60" s="688"/>
      <c r="F60" s="234">
        <v>1500</v>
      </c>
      <c r="G60" s="260">
        <v>0</v>
      </c>
      <c r="H60" s="261">
        <f t="shared" si="4"/>
        <v>0</v>
      </c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</row>
    <row r="61" spans="1:30" ht="109.5" customHeight="1" x14ac:dyDescent="0.15">
      <c r="B61" s="258"/>
      <c r="C61" s="684"/>
      <c r="D61" s="688" t="s">
        <v>259</v>
      </c>
      <c r="E61" s="688"/>
      <c r="F61" s="234">
        <v>2500</v>
      </c>
      <c r="G61" s="260">
        <v>0</v>
      </c>
      <c r="H61" s="261">
        <f t="shared" si="4"/>
        <v>0</v>
      </c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</row>
    <row r="62" spans="1:30" ht="109.5" customHeight="1" x14ac:dyDescent="0.15">
      <c r="B62" s="258"/>
      <c r="C62" s="684"/>
      <c r="D62" s="688" t="s">
        <v>278</v>
      </c>
      <c r="E62" s="688"/>
      <c r="F62" s="234">
        <v>500</v>
      </c>
      <c r="G62" s="260">
        <v>0</v>
      </c>
      <c r="H62" s="261">
        <f t="shared" si="4"/>
        <v>0</v>
      </c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</row>
    <row r="63" spans="1:30" ht="109.5" customHeight="1" x14ac:dyDescent="0.15">
      <c r="B63" s="258"/>
      <c r="C63" s="684"/>
      <c r="D63" s="688" t="s">
        <v>279</v>
      </c>
      <c r="E63" s="688"/>
      <c r="F63" s="234">
        <v>300</v>
      </c>
      <c r="G63" s="260">
        <v>0</v>
      </c>
      <c r="H63" s="261">
        <f t="shared" si="4"/>
        <v>0</v>
      </c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</row>
    <row r="64" spans="1:30" ht="109.5" customHeight="1" x14ac:dyDescent="0.15">
      <c r="B64" s="258"/>
      <c r="C64" s="684"/>
      <c r="D64" s="688" t="s">
        <v>262</v>
      </c>
      <c r="E64" s="688"/>
      <c r="F64" s="234">
        <v>400</v>
      </c>
      <c r="G64" s="260">
        <v>0</v>
      </c>
      <c r="H64" s="261">
        <f t="shared" si="4"/>
        <v>0</v>
      </c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</row>
    <row r="65" spans="1:30" ht="109.5" customHeight="1" x14ac:dyDescent="0.15">
      <c r="B65" s="258"/>
      <c r="C65" s="684"/>
      <c r="D65" s="688" t="s">
        <v>280</v>
      </c>
      <c r="E65" s="688"/>
      <c r="F65" s="234">
        <v>1000</v>
      </c>
      <c r="G65" s="260">
        <v>0</v>
      </c>
      <c r="H65" s="261">
        <f t="shared" si="4"/>
        <v>0</v>
      </c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</row>
    <row r="66" spans="1:30" s="257" customFormat="1" ht="106.5" customHeight="1" x14ac:dyDescent="0.15">
      <c r="A66" s="254"/>
      <c r="B66" s="258"/>
      <c r="C66" s="684"/>
      <c r="D66" s="688" t="s">
        <v>281</v>
      </c>
      <c r="E66" s="688"/>
      <c r="F66" s="234">
        <v>1000</v>
      </c>
      <c r="G66" s="260">
        <v>0</v>
      </c>
      <c r="H66" s="261">
        <f t="shared" si="4"/>
        <v>0</v>
      </c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</row>
    <row r="67" spans="1:30" s="257" customFormat="1" ht="37.5" customHeight="1" x14ac:dyDescent="0.15">
      <c r="A67" s="254"/>
      <c r="B67" s="258"/>
      <c r="C67" s="684"/>
      <c r="D67" s="685" t="s">
        <v>282</v>
      </c>
      <c r="E67" s="685"/>
      <c r="F67" s="274">
        <v>150</v>
      </c>
      <c r="G67" s="237">
        <v>0</v>
      </c>
      <c r="H67" s="261">
        <f t="shared" si="4"/>
        <v>0</v>
      </c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</row>
    <row r="68" spans="1:30" s="257" customFormat="1" ht="177.75" customHeight="1" thickBot="1" x14ac:dyDescent="0.2">
      <c r="A68" s="254"/>
      <c r="B68" s="262"/>
      <c r="C68" s="677"/>
      <c r="D68" s="275" t="s">
        <v>268</v>
      </c>
      <c r="E68" s="276"/>
      <c r="F68" s="277">
        <v>500</v>
      </c>
      <c r="G68" s="278">
        <v>0</v>
      </c>
      <c r="H68" s="242">
        <f t="shared" si="4"/>
        <v>0</v>
      </c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</row>
    <row r="69" spans="1:30" ht="15.95" customHeight="1" thickBot="1" x14ac:dyDescent="0.25">
      <c r="B69" s="228"/>
      <c r="C69" s="217" t="s">
        <v>229</v>
      </c>
      <c r="D69" s="229"/>
      <c r="E69" s="230"/>
      <c r="F69" s="691"/>
      <c r="G69" s="691"/>
      <c r="H69" s="231" t="s">
        <v>283</v>
      </c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</row>
    <row r="70" spans="1:30" hidden="1" x14ac:dyDescent="0.15">
      <c r="B70" s="667" t="s">
        <v>222</v>
      </c>
      <c r="C70" s="668"/>
      <c r="D70" s="669" t="s">
        <v>223</v>
      </c>
      <c r="E70" s="669"/>
      <c r="F70" s="223" t="s">
        <v>224</v>
      </c>
      <c r="G70" s="223" t="s">
        <v>225</v>
      </c>
      <c r="H70" s="224" t="s">
        <v>226</v>
      </c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</row>
    <row r="71" spans="1:30" ht="13.5" customHeight="1" x14ac:dyDescent="0.15">
      <c r="B71" s="681" t="s">
        <v>284</v>
      </c>
      <c r="C71" s="682"/>
      <c r="D71" s="687" t="s">
        <v>285</v>
      </c>
      <c r="E71" s="687"/>
      <c r="F71" s="256">
        <v>1000</v>
      </c>
      <c r="G71" s="272">
        <v>0</v>
      </c>
      <c r="H71" s="273">
        <f t="shared" ref="H71:H72" si="5">F71*G71</f>
        <v>0</v>
      </c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</row>
    <row r="72" spans="1:30" ht="13.5" customHeight="1" x14ac:dyDescent="0.15">
      <c r="B72" s="683"/>
      <c r="C72" s="684"/>
      <c r="D72" s="688" t="s">
        <v>286</v>
      </c>
      <c r="E72" s="688"/>
      <c r="F72" s="234">
        <v>1000</v>
      </c>
      <c r="G72" s="260">
        <v>0</v>
      </c>
      <c r="H72" s="261">
        <f t="shared" si="5"/>
        <v>0</v>
      </c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</row>
    <row r="73" spans="1:30" x14ac:dyDescent="0.15">
      <c r="B73" s="683"/>
      <c r="C73" s="684"/>
      <c r="D73" s="688" t="s">
        <v>287</v>
      </c>
      <c r="E73" s="688"/>
      <c r="F73" s="234">
        <v>1000</v>
      </c>
      <c r="G73" s="260">
        <v>0</v>
      </c>
      <c r="H73" s="261">
        <f>F73*G73</f>
        <v>0</v>
      </c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</row>
    <row r="74" spans="1:30" x14ac:dyDescent="0.15">
      <c r="B74" s="683"/>
      <c r="C74" s="684"/>
      <c r="D74" s="688" t="s">
        <v>288</v>
      </c>
      <c r="E74" s="688"/>
      <c r="F74" s="234">
        <v>1000</v>
      </c>
      <c r="G74" s="260">
        <v>0</v>
      </c>
      <c r="H74" s="261">
        <f>F74*G74</f>
        <v>0</v>
      </c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</row>
    <row r="75" spans="1:30" x14ac:dyDescent="0.15">
      <c r="B75" s="683"/>
      <c r="C75" s="684"/>
      <c r="D75" s="688" t="s">
        <v>289</v>
      </c>
      <c r="E75" s="688"/>
      <c r="F75" s="234">
        <v>1000</v>
      </c>
      <c r="G75" s="260">
        <v>0</v>
      </c>
      <c r="H75" s="261">
        <f t="shared" ref="H75" si="6">F75*G75</f>
        <v>0</v>
      </c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</row>
    <row r="76" spans="1:30" x14ac:dyDescent="0.15">
      <c r="B76" s="683"/>
      <c r="C76" s="684"/>
      <c r="D76" s="688" t="s">
        <v>290</v>
      </c>
      <c r="E76" s="688"/>
      <c r="F76" s="234">
        <v>1000</v>
      </c>
      <c r="G76" s="260">
        <v>0</v>
      </c>
      <c r="H76" s="261">
        <f>F76*G76</f>
        <v>0</v>
      </c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</row>
    <row r="77" spans="1:30" x14ac:dyDescent="0.15">
      <c r="B77" s="683"/>
      <c r="C77" s="684"/>
      <c r="D77" s="685" t="s">
        <v>291</v>
      </c>
      <c r="E77" s="685"/>
      <c r="F77" s="234">
        <v>1000</v>
      </c>
      <c r="G77" s="260">
        <v>0</v>
      </c>
      <c r="H77" s="261">
        <f t="shared" ref="H77:H78" si="7">F77*G77</f>
        <v>0</v>
      </c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</row>
    <row r="78" spans="1:30" x14ac:dyDescent="0.15">
      <c r="B78" s="683"/>
      <c r="C78" s="684"/>
      <c r="D78" s="688" t="s">
        <v>292</v>
      </c>
      <c r="E78" s="688"/>
      <c r="F78" s="274">
        <v>1000</v>
      </c>
      <c r="G78" s="260">
        <v>0</v>
      </c>
      <c r="H78" s="261">
        <f t="shared" si="7"/>
        <v>0</v>
      </c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</row>
    <row r="79" spans="1:30" ht="36" customHeight="1" thickBot="1" x14ac:dyDescent="0.2">
      <c r="B79" s="676"/>
      <c r="C79" s="677"/>
      <c r="D79" s="679" t="s">
        <v>293</v>
      </c>
      <c r="E79" s="679"/>
      <c r="F79" s="240">
        <v>1500</v>
      </c>
      <c r="G79" s="241">
        <v>0</v>
      </c>
      <c r="H79" s="242">
        <f>F79*G79</f>
        <v>0</v>
      </c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</row>
    <row r="80" spans="1:30" ht="15.95" customHeight="1" thickBot="1" x14ac:dyDescent="0.25">
      <c r="B80" s="228"/>
      <c r="C80" s="217" t="s">
        <v>294</v>
      </c>
      <c r="D80" s="229"/>
      <c r="E80" s="230"/>
      <c r="F80" s="666"/>
      <c r="G80" s="666"/>
      <c r="H80" s="231">
        <f>SUM(H71:H79)</f>
        <v>0</v>
      </c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</row>
    <row r="81" spans="2:8" s="284" customFormat="1" ht="13.5" thickBot="1" x14ac:dyDescent="0.2">
      <c r="B81" s="279"/>
      <c r="C81" s="280"/>
      <c r="D81" s="281"/>
      <c r="E81" s="282"/>
      <c r="F81" s="281"/>
      <c r="G81" s="282"/>
      <c r="H81" s="283"/>
    </row>
    <row r="82" spans="2:8" s="284" customFormat="1" ht="26.25" customHeight="1" thickBot="1" x14ac:dyDescent="0.2">
      <c r="B82" s="689" t="s">
        <v>295</v>
      </c>
      <c r="C82" s="690"/>
      <c r="D82" s="285"/>
      <c r="E82" s="286"/>
      <c r="F82" s="285"/>
      <c r="G82" s="286"/>
      <c r="H82" s="287">
        <f>SUM(H9,H12,H15,H29,H50,H69,H80)</f>
        <v>0</v>
      </c>
    </row>
    <row r="83" spans="2:8" s="284" customFormat="1" ht="15.75" customHeight="1" x14ac:dyDescent="0.15">
      <c r="C83" s="288"/>
      <c r="D83" s="289"/>
      <c r="E83" s="289"/>
      <c r="G83" s="290"/>
      <c r="H83" s="291"/>
    </row>
    <row r="84" spans="2:8" s="284" customFormat="1" x14ac:dyDescent="0.15">
      <c r="E84" s="290"/>
      <c r="F84" s="290"/>
      <c r="G84" s="290"/>
      <c r="H84" s="291"/>
    </row>
    <row r="85" spans="2:8" x14ac:dyDescent="0.15">
      <c r="B85" s="209"/>
      <c r="C85" s="209"/>
      <c r="D85" s="292"/>
      <c r="E85" s="292"/>
      <c r="F85" s="293"/>
      <c r="G85" s="294"/>
      <c r="H85" s="294"/>
    </row>
    <row r="92" spans="2:8" x14ac:dyDescent="0.15">
      <c r="D92" s="295"/>
    </row>
    <row r="93" spans="2:8" x14ac:dyDescent="0.15">
      <c r="D93" s="295"/>
    </row>
    <row r="94" spans="2:8" x14ac:dyDescent="0.15">
      <c r="D94" s="295"/>
    </row>
    <row r="96" spans="2:8" x14ac:dyDescent="0.15">
      <c r="D96" s="296"/>
    </row>
  </sheetData>
  <mergeCells count="83">
    <mergeCell ref="F80:G80"/>
    <mergeCell ref="B82:C82"/>
    <mergeCell ref="D66:E66"/>
    <mergeCell ref="F69:G69"/>
    <mergeCell ref="B70:C70"/>
    <mergeCell ref="D70:E70"/>
    <mergeCell ref="B71:C79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45:E45"/>
    <mergeCell ref="D46:E46"/>
    <mergeCell ref="D47:E47"/>
    <mergeCell ref="D48:E48"/>
    <mergeCell ref="B51:C51"/>
    <mergeCell ref="C52:C68"/>
    <mergeCell ref="D52:E52"/>
    <mergeCell ref="D53:E53"/>
    <mergeCell ref="D54:E54"/>
    <mergeCell ref="D55:E55"/>
    <mergeCell ref="D67:E67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4:E44"/>
    <mergeCell ref="B30:C30"/>
    <mergeCell ref="C31:C49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28:E28"/>
    <mergeCell ref="F15:G15"/>
    <mergeCell ref="B16:C16"/>
    <mergeCell ref="D16:E16"/>
    <mergeCell ref="B17:C28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B7:C7"/>
    <mergeCell ref="D7:E7"/>
    <mergeCell ref="B8:C8"/>
    <mergeCell ref="D8:E8"/>
    <mergeCell ref="B11:C11"/>
    <mergeCell ref="D11:E11"/>
    <mergeCell ref="F9:G9"/>
    <mergeCell ref="B10:C10"/>
    <mergeCell ref="D10:E10"/>
    <mergeCell ref="B14:C14"/>
    <mergeCell ref="D14:E14"/>
    <mergeCell ref="F12:G12"/>
    <mergeCell ref="B13:C13"/>
    <mergeCell ref="D13:E1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Quotation Summary</vt:lpstr>
      <vt:lpstr>arvato Azure Service Quotat </vt:lpstr>
      <vt:lpstr>Setup Manday</vt:lpstr>
      <vt:lpstr>Private Cloud Solution Summary</vt:lpstr>
      <vt:lpstr>Setup&amp;Migration</vt:lpstr>
      <vt:lpstr>Resource Rental Service</vt:lpstr>
      <vt:lpstr>Ongoing Service</vt:lpstr>
      <vt:lpstr>MA Supporting Services Summary</vt:lpstr>
      <vt:lpstr>MA Supporting Service</vt:lpstr>
      <vt:lpstr>aCloud air Quotation</vt:lpstr>
      <vt:lpstr>Azure Resource Quotation</vt:lpstr>
      <vt:lpstr>Ucloud Resource Quotation</vt:lpstr>
      <vt:lpstr>DC线路报价</vt:lpstr>
      <vt:lpstr>上海本地专线报价</vt:lpstr>
      <vt:lpstr>机柜报价</vt:lpstr>
      <vt:lpstr>DataCenter Intro1.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Kira</dc:creator>
  <cp:lastModifiedBy>Kylin Tong</cp:lastModifiedBy>
  <dcterms:created xsi:type="dcterms:W3CDTF">2015-01-16T01:51:48Z</dcterms:created>
  <dcterms:modified xsi:type="dcterms:W3CDTF">2015-01-22T05:45:31Z</dcterms:modified>
</cp:coreProperties>
</file>