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pt_dgap\2_semester\labs\lab_2_2_3\"/>
    </mc:Choice>
  </mc:AlternateContent>
  <xr:revisionPtr revIDLastSave="0" documentId="13_ncr:1_{5A9E19F8-5EBD-44EF-8F47-07E1FAE54915}" xr6:coauthVersionLast="47" xr6:coauthVersionMax="47" xr10:uidLastSave="{00000000-0000-0000-0000-000000000000}"/>
  <bookViews>
    <workbookView xWindow="3096" yWindow="348" windowWidth="17280" windowHeight="8964" xr2:uid="{420D9D5C-FD61-460B-8ED3-8AACA5E25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2" i="1" l="1"/>
  <c r="S92" i="1"/>
  <c r="Q92" i="1"/>
  <c r="T91" i="1"/>
  <c r="S91" i="1"/>
  <c r="Q91" i="1"/>
  <c r="T90" i="1"/>
  <c r="S90" i="1"/>
  <c r="Q90" i="1"/>
  <c r="T89" i="1"/>
  <c r="S89" i="1"/>
  <c r="Q89" i="1"/>
  <c r="T88" i="1"/>
  <c r="S88" i="1"/>
  <c r="Q88" i="1"/>
  <c r="T87" i="1"/>
  <c r="S87" i="1"/>
  <c r="Q87" i="1"/>
  <c r="T86" i="1"/>
  <c r="S86" i="1"/>
  <c r="Q86" i="1"/>
  <c r="T85" i="1"/>
  <c r="S85" i="1"/>
  <c r="Q85" i="1"/>
  <c r="T84" i="1"/>
  <c r="S84" i="1"/>
  <c r="Q84" i="1"/>
  <c r="T83" i="1"/>
  <c r="S83" i="1"/>
  <c r="Q83" i="1"/>
  <c r="T82" i="1"/>
  <c r="S82" i="1"/>
  <c r="Q82" i="1"/>
  <c r="T81" i="1"/>
  <c r="S81" i="1"/>
  <c r="Q81" i="1"/>
  <c r="T80" i="1"/>
  <c r="S80" i="1"/>
  <c r="Q80" i="1"/>
  <c r="T79" i="1"/>
  <c r="S79" i="1"/>
  <c r="Q79" i="1"/>
  <c r="T78" i="1"/>
  <c r="S78" i="1"/>
  <c r="Q78" i="1"/>
  <c r="T77" i="1"/>
  <c r="S77" i="1"/>
  <c r="Q77" i="1"/>
  <c r="T76" i="1"/>
  <c r="S76" i="1"/>
  <c r="Q76" i="1"/>
  <c r="T75" i="1"/>
  <c r="S75" i="1"/>
  <c r="Q75" i="1"/>
  <c r="T71" i="1"/>
  <c r="S71" i="1"/>
  <c r="Q71" i="1"/>
  <c r="T70" i="1"/>
  <c r="S70" i="1"/>
  <c r="Q70" i="1"/>
  <c r="T69" i="1"/>
  <c r="S69" i="1"/>
  <c r="Q69" i="1"/>
  <c r="T68" i="1"/>
  <c r="S68" i="1"/>
  <c r="Q68" i="1"/>
  <c r="T67" i="1"/>
  <c r="S67" i="1"/>
  <c r="Q67" i="1"/>
  <c r="T66" i="1"/>
  <c r="S66" i="1"/>
  <c r="Q66" i="1"/>
  <c r="T65" i="1"/>
  <c r="S65" i="1"/>
  <c r="Q65" i="1"/>
  <c r="T64" i="1"/>
  <c r="S64" i="1"/>
  <c r="Q64" i="1"/>
  <c r="T63" i="1"/>
  <c r="S63" i="1"/>
  <c r="Q63" i="1"/>
  <c r="T62" i="1"/>
  <c r="S62" i="1"/>
  <c r="Q62" i="1"/>
  <c r="T61" i="1"/>
  <c r="S61" i="1"/>
  <c r="Q61" i="1"/>
  <c r="T60" i="1"/>
  <c r="S60" i="1"/>
  <c r="Q60" i="1"/>
  <c r="T59" i="1"/>
  <c r="S59" i="1"/>
  <c r="Q59" i="1"/>
  <c r="T58" i="1"/>
  <c r="S58" i="1"/>
  <c r="Q58" i="1"/>
  <c r="T57" i="1"/>
  <c r="S57" i="1"/>
  <c r="Q57" i="1"/>
  <c r="T56" i="1"/>
  <c r="S56" i="1"/>
  <c r="Q56" i="1"/>
  <c r="T55" i="1"/>
  <c r="S55" i="1"/>
  <c r="Q55" i="1"/>
  <c r="T54" i="1"/>
  <c r="S54" i="1"/>
  <c r="Q54" i="1"/>
  <c r="AB50" i="1"/>
  <c r="AC50" i="1"/>
  <c r="Z50" i="1"/>
  <c r="AB49" i="1"/>
  <c r="AC49" i="1"/>
  <c r="Z49" i="1"/>
  <c r="AB48" i="1"/>
  <c r="AC48" i="1"/>
  <c r="Z48" i="1"/>
  <c r="AC47" i="1"/>
  <c r="AB47" i="1"/>
  <c r="Z47" i="1"/>
  <c r="AC46" i="1"/>
  <c r="AB46" i="1"/>
  <c r="Z46" i="1"/>
  <c r="AC45" i="1"/>
  <c r="AB45" i="1"/>
  <c r="Z45" i="1"/>
  <c r="AC44" i="1"/>
  <c r="AB44" i="1"/>
  <c r="Z44" i="1"/>
  <c r="AC43" i="1"/>
  <c r="AB43" i="1"/>
  <c r="Z43" i="1"/>
  <c r="AC42" i="1"/>
  <c r="AB42" i="1"/>
  <c r="Z42" i="1"/>
  <c r="AC41" i="1"/>
  <c r="AB41" i="1"/>
  <c r="Z41" i="1"/>
  <c r="AC40" i="1"/>
  <c r="AB40" i="1"/>
  <c r="Z40" i="1"/>
  <c r="AC39" i="1"/>
  <c r="AB39" i="1"/>
  <c r="Z39" i="1"/>
  <c r="AC38" i="1"/>
  <c r="AB38" i="1"/>
  <c r="Z38" i="1"/>
  <c r="AC37" i="1"/>
  <c r="AB37" i="1"/>
  <c r="Z37" i="1"/>
  <c r="AC36" i="1"/>
  <c r="AB36" i="1"/>
  <c r="Z36" i="1"/>
  <c r="AC35" i="1"/>
  <c r="AB35" i="1"/>
  <c r="Z35" i="1"/>
  <c r="AC34" i="1"/>
  <c r="AB34" i="1"/>
  <c r="Z34" i="1"/>
  <c r="AC33" i="1"/>
  <c r="AB33" i="1"/>
  <c r="Z33" i="1"/>
  <c r="S47" i="1"/>
  <c r="T47" i="1"/>
  <c r="Q47" i="1"/>
  <c r="S46" i="1"/>
  <c r="T46" i="1"/>
  <c r="Q46" i="1"/>
  <c r="S45" i="1"/>
  <c r="T45" i="1"/>
  <c r="Q45" i="1"/>
  <c r="S44" i="1"/>
  <c r="T44" i="1"/>
  <c r="Q44" i="1"/>
  <c r="S43" i="1"/>
  <c r="T43" i="1"/>
  <c r="Q43" i="1"/>
  <c r="Q42" i="1"/>
  <c r="Q41" i="1"/>
  <c r="Q40" i="1"/>
  <c r="Q39" i="1"/>
  <c r="Q38" i="1"/>
  <c r="Q37" i="1"/>
  <c r="Q36" i="1"/>
  <c r="Q35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Q34" i="1"/>
  <c r="T33" i="1"/>
  <c r="S33" i="1"/>
  <c r="Q33" i="1"/>
  <c r="T30" i="1"/>
  <c r="S30" i="1"/>
  <c r="Q30" i="1"/>
  <c r="T29" i="1"/>
  <c r="S29" i="1"/>
  <c r="Q29" i="1"/>
  <c r="T28" i="1"/>
  <c r="S28" i="1"/>
  <c r="Q28" i="1"/>
  <c r="T27" i="1"/>
  <c r="S27" i="1"/>
  <c r="Q27" i="1"/>
  <c r="T26" i="1"/>
  <c r="S26" i="1"/>
  <c r="Q26" i="1"/>
  <c r="T25" i="1"/>
  <c r="S25" i="1"/>
  <c r="Q25" i="1"/>
  <c r="T24" i="1"/>
  <c r="S24" i="1"/>
  <c r="Q24" i="1"/>
  <c r="T23" i="1"/>
  <c r="S23" i="1"/>
  <c r="Q23" i="1"/>
  <c r="T22" i="1"/>
  <c r="S22" i="1"/>
  <c r="Q22" i="1"/>
  <c r="AC14" i="1"/>
  <c r="AB14" i="1"/>
  <c r="AC13" i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C6" i="1"/>
  <c r="AB6" i="1"/>
  <c r="AC5" i="1"/>
  <c r="AB5" i="1"/>
  <c r="AC4" i="1"/>
  <c r="AB4" i="1"/>
  <c r="AC3" i="1"/>
  <c r="AB3" i="1"/>
  <c r="Z14" i="1"/>
  <c r="Z13" i="1"/>
  <c r="Z12" i="1"/>
  <c r="Z11" i="1"/>
  <c r="Z10" i="1"/>
  <c r="Z9" i="1"/>
  <c r="Z8" i="1"/>
  <c r="Z7" i="1"/>
  <c r="Z6" i="1"/>
  <c r="Z5" i="1"/>
  <c r="Z4" i="1"/>
  <c r="Z3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4" i="1"/>
  <c r="Q3" i="1"/>
  <c r="B17" i="1"/>
  <c r="B18" i="1" s="1"/>
  <c r="B19" i="1" s="1"/>
  <c r="B14" i="1"/>
  <c r="B15" i="1"/>
  <c r="B13" i="1"/>
  <c r="B12" i="1"/>
</calcChain>
</file>

<file path=xl/sharedStrings.xml><?xml version="1.0" encoding="utf-8"?>
<sst xmlns="http://schemas.openxmlformats.org/spreadsheetml/2006/main" count="83" uniqueCount="33">
  <si>
    <t>P_atm.</t>
  </si>
  <si>
    <t>kPa</t>
  </si>
  <si>
    <t>T_atm</t>
  </si>
  <si>
    <t>C</t>
  </si>
  <si>
    <t>Start</t>
  </si>
  <si>
    <t>Finish</t>
  </si>
  <si>
    <t>T (С)</t>
  </si>
  <si>
    <t>Voltmeter</t>
  </si>
  <si>
    <t>mV</t>
  </si>
  <si>
    <t>mA</t>
  </si>
  <si>
    <t>5Pmax</t>
  </si>
  <si>
    <t>Pmax</t>
  </si>
  <si>
    <t>Imax</t>
  </si>
  <si>
    <t>A</t>
  </si>
  <si>
    <t>W</t>
  </si>
  <si>
    <t>n</t>
  </si>
  <si>
    <t>I(mA)</t>
  </si>
  <si>
    <t>V(mV)</t>
  </si>
  <si>
    <t>V_src (источник), V</t>
  </si>
  <si>
    <t>R_магазин, Ом</t>
  </si>
  <si>
    <t>R_м Ом</t>
  </si>
  <si>
    <t>T=23.5</t>
  </si>
  <si>
    <t>I^2</t>
  </si>
  <si>
    <t>R, Ом</t>
  </si>
  <si>
    <t>Q=UI</t>
  </si>
  <si>
    <t>T=32.5</t>
  </si>
  <si>
    <t>T=41.5</t>
  </si>
  <si>
    <t>T=50.5</t>
  </si>
  <si>
    <t>T=59.5</t>
  </si>
  <si>
    <t>Явление переноса в газах</t>
  </si>
  <si>
    <t>Коэфф. Теплопроводности газа</t>
  </si>
  <si>
    <t>Откуда логарифм? Теплопроводность</t>
  </si>
  <si>
    <t>T=68.5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</si>
</sst>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AA42-9620-4769-9C48-0FF2FCA09028}">
  <dimension ref="A2:AC92"/>
  <sheetViews>
    <sheetView tabSelected="1" zoomScale="36" workbookViewId="0">
      <selection activeCell="R87" sqref="R87"/>
    </sheetView>
  </sheetViews>
  <sheetFormatPr defaultRowHeight="14.4"/>
  <cols>
    <col min="1" max="1" width="8.88671875" style="1"/>
    <col min="2" max="2" width="12" style="1" bestFit="1" customWidth="1"/>
    <col min="3" max="5" width="8.88671875" style="1"/>
    <col min="6" max="11" width="9.21875" style="2" customWidth="1"/>
    <col min="12" max="13" width="8.88671875" style="1"/>
    <col min="14" max="16" width="9.21875" style="1" bestFit="1" customWidth="1"/>
    <col min="17" max="17" width="11.77734375" style="1" bestFit="1" customWidth="1"/>
    <col min="18" max="18" width="9.21875" style="1" bestFit="1" customWidth="1"/>
    <col min="19" max="19" width="12.44140625" style="1" bestFit="1" customWidth="1"/>
    <col min="20" max="20" width="12.88671875" style="1" bestFit="1" customWidth="1"/>
    <col min="21" max="22" width="8.88671875" style="1"/>
    <col min="23" max="25" width="9.109375" style="1" bestFit="1" customWidth="1"/>
    <col min="26" max="26" width="9.21875" style="1" bestFit="1" customWidth="1"/>
    <col min="27" max="27" width="9.109375" style="1" bestFit="1" customWidth="1"/>
    <col min="28" max="28" width="11.33203125" style="1" bestFit="1" customWidth="1"/>
    <col min="29" max="29" width="12.44140625" style="1" bestFit="1" customWidth="1"/>
    <col min="30" max="16384" width="8.88671875" style="1"/>
  </cols>
  <sheetData>
    <row r="2" spans="1:29" ht="43.2">
      <c r="A2" s="1" t="s">
        <v>4</v>
      </c>
      <c r="B2" s="1" t="s">
        <v>0</v>
      </c>
      <c r="C2" s="1">
        <v>96.73</v>
      </c>
      <c r="D2" s="1" t="s">
        <v>1</v>
      </c>
      <c r="F2" s="2" t="s">
        <v>15</v>
      </c>
      <c r="G2" s="2" t="s">
        <v>6</v>
      </c>
      <c r="H2" s="2" t="s">
        <v>16</v>
      </c>
      <c r="I2" s="2" t="s">
        <v>17</v>
      </c>
      <c r="J2" s="2" t="s">
        <v>18</v>
      </c>
      <c r="K2" s="2" t="s">
        <v>19</v>
      </c>
      <c r="M2" s="2" t="s">
        <v>21</v>
      </c>
      <c r="N2" s="2" t="s">
        <v>15</v>
      </c>
      <c r="O2" s="2" t="s">
        <v>20</v>
      </c>
      <c r="P2" s="2" t="s">
        <v>16</v>
      </c>
      <c r="Q2" s="2" t="s">
        <v>22</v>
      </c>
      <c r="R2" s="2" t="s">
        <v>17</v>
      </c>
      <c r="S2" s="2" t="s">
        <v>24</v>
      </c>
      <c r="T2" s="2" t="s">
        <v>23</v>
      </c>
      <c r="V2" s="2" t="s">
        <v>25</v>
      </c>
      <c r="W2" s="2" t="s">
        <v>15</v>
      </c>
      <c r="X2" s="2" t="s">
        <v>20</v>
      </c>
      <c r="Y2" s="2" t="s">
        <v>16</v>
      </c>
      <c r="Z2" s="2" t="s">
        <v>22</v>
      </c>
      <c r="AA2" s="2" t="s">
        <v>17</v>
      </c>
      <c r="AB2" s="2" t="s">
        <v>24</v>
      </c>
      <c r="AC2" s="2" t="s">
        <v>23</v>
      </c>
    </row>
    <row r="3" spans="1:29">
      <c r="B3" s="1" t="s">
        <v>2</v>
      </c>
      <c r="C3" s="1">
        <v>24.2</v>
      </c>
      <c r="D3" s="1" t="s">
        <v>3</v>
      </c>
      <c r="F3" s="2">
        <v>1</v>
      </c>
      <c r="G3" s="2">
        <v>23.5</v>
      </c>
      <c r="H3" s="1">
        <v>0.1023</v>
      </c>
      <c r="I3" s="1">
        <v>2.129</v>
      </c>
      <c r="J3" s="2">
        <v>4.0999999999999996</v>
      </c>
      <c r="K3" s="2">
        <v>40000</v>
      </c>
      <c r="N3" s="1">
        <v>1</v>
      </c>
      <c r="O3" s="1">
        <v>90000</v>
      </c>
      <c r="P3" s="2">
        <v>4.53E-2</v>
      </c>
      <c r="Q3" s="2">
        <f>P3^2</f>
        <v>2.0520899999999999E-3</v>
      </c>
      <c r="R3" s="2">
        <v>0.94899999999999995</v>
      </c>
      <c r="S3" s="2">
        <f>R3*P3</f>
        <v>4.2989699999999999E-2</v>
      </c>
      <c r="T3" s="2">
        <f>R3/P3</f>
        <v>20.949227373068432</v>
      </c>
      <c r="W3" s="1">
        <v>1</v>
      </c>
      <c r="X3" s="1">
        <v>40000</v>
      </c>
      <c r="Y3" s="2">
        <v>0.1022</v>
      </c>
      <c r="Z3" s="2">
        <f>Y3^2</f>
        <v>1.044484E-2</v>
      </c>
      <c r="AA3" s="2">
        <v>2.1880000000000002</v>
      </c>
      <c r="AB3" s="2">
        <f>AA3*Y3</f>
        <v>0.22361360000000002</v>
      </c>
      <c r="AC3" s="2">
        <f>AA3/Y3</f>
        <v>21.409001956947165</v>
      </c>
    </row>
    <row r="4" spans="1:29">
      <c r="F4" s="2">
        <v>2</v>
      </c>
      <c r="G4" s="2">
        <v>32.5</v>
      </c>
      <c r="H4" s="2">
        <v>0.1022</v>
      </c>
      <c r="I4" s="2">
        <v>2.1880000000000002</v>
      </c>
      <c r="J4" s="2">
        <v>4.0999999999999996</v>
      </c>
      <c r="K4" s="2">
        <v>40000</v>
      </c>
      <c r="N4" s="1">
        <v>2</v>
      </c>
      <c r="O4" s="1">
        <v>80000</v>
      </c>
      <c r="P4" s="1">
        <v>5.11E-2</v>
      </c>
      <c r="Q4" s="2">
        <f>P4^2</f>
        <v>2.6112100000000001E-3</v>
      </c>
      <c r="R4" s="1">
        <v>1.069</v>
      </c>
      <c r="S4" s="2">
        <f>R4*P4</f>
        <v>5.4625899999999998E-2</v>
      </c>
      <c r="T4" s="2">
        <f t="shared" ref="T4:T19" si="0">R4/P4</f>
        <v>20.919765166340508</v>
      </c>
      <c r="W4" s="1">
        <v>2</v>
      </c>
      <c r="X4" s="1">
        <v>25000</v>
      </c>
      <c r="Y4" s="1">
        <v>0.1636</v>
      </c>
      <c r="Z4" s="2">
        <f>Y4^2</f>
        <v>2.6764959999999997E-2</v>
      </c>
      <c r="AA4" s="1">
        <v>3.5030000000000001</v>
      </c>
      <c r="AB4" s="2">
        <f>AA4*Y4</f>
        <v>0.57309080000000001</v>
      </c>
      <c r="AC4" s="2">
        <f t="shared" ref="AC4:AC14" si="1">AA4/Y4</f>
        <v>21.4119804400978</v>
      </c>
    </row>
    <row r="5" spans="1:29">
      <c r="A5" s="1" t="s">
        <v>5</v>
      </c>
      <c r="B5" s="1" t="s">
        <v>0</v>
      </c>
      <c r="D5" s="1" t="s">
        <v>1</v>
      </c>
      <c r="F5" s="2">
        <v>3</v>
      </c>
      <c r="J5" s="2">
        <v>4.0999999999999996</v>
      </c>
      <c r="K5" s="2">
        <v>40000</v>
      </c>
      <c r="N5" s="1">
        <v>3</v>
      </c>
      <c r="O5" s="1">
        <v>70000</v>
      </c>
      <c r="P5" s="1">
        <v>5.8400000000000001E-2</v>
      </c>
      <c r="Q5" s="2">
        <f t="shared" ref="Q5:Q19" si="2">P5^2</f>
        <v>3.41056E-3</v>
      </c>
      <c r="R5" s="1">
        <v>1.22</v>
      </c>
      <c r="S5" s="2">
        <f>R5*P5</f>
        <v>7.1248000000000006E-2</v>
      </c>
      <c r="T5" s="2">
        <f t="shared" si="0"/>
        <v>20.890410958904109</v>
      </c>
      <c r="W5" s="1">
        <v>3</v>
      </c>
      <c r="X5" s="1">
        <v>20000</v>
      </c>
      <c r="Y5" s="1">
        <v>0.2044</v>
      </c>
      <c r="Z5" s="2">
        <f t="shared" ref="Z5:Z14" si="3">Y5^2</f>
        <v>4.1779360000000001E-2</v>
      </c>
      <c r="AA5" s="1">
        <v>4.3789999999999996</v>
      </c>
      <c r="AB5" s="2">
        <f>AA5*Y5</f>
        <v>0.89506759999999985</v>
      </c>
      <c r="AC5" s="2">
        <f t="shared" si="1"/>
        <v>21.423679060665361</v>
      </c>
    </row>
    <row r="6" spans="1:29">
      <c r="B6" s="1" t="s">
        <v>2</v>
      </c>
      <c r="D6" s="1" t="s">
        <v>3</v>
      </c>
      <c r="F6" s="2">
        <v>4</v>
      </c>
      <c r="J6" s="2">
        <v>4.0999999999999996</v>
      </c>
      <c r="K6" s="2">
        <v>40000</v>
      </c>
      <c r="N6" s="1">
        <v>4</v>
      </c>
      <c r="O6" s="1">
        <v>65000</v>
      </c>
      <c r="P6" s="1">
        <v>6.2899999999999998E-2</v>
      </c>
      <c r="Q6" s="2">
        <f t="shared" si="2"/>
        <v>3.9564099999999996E-3</v>
      </c>
      <c r="R6" s="1">
        <v>1.3127</v>
      </c>
      <c r="S6" s="2">
        <f t="shared" ref="S6:S19" si="4">R6*P6</f>
        <v>8.2568829999999996E-2</v>
      </c>
      <c r="T6" s="2">
        <f t="shared" si="0"/>
        <v>20.869634340222575</v>
      </c>
      <c r="W6" s="1">
        <v>4</v>
      </c>
      <c r="X6" s="1">
        <v>17000</v>
      </c>
      <c r="Y6" s="1">
        <v>0.24049999999999999</v>
      </c>
      <c r="Z6" s="2">
        <f t="shared" si="3"/>
        <v>5.7840249999999996E-2</v>
      </c>
      <c r="AA6" s="1">
        <v>5.1520000000000001</v>
      </c>
      <c r="AB6" s="2">
        <f t="shared" ref="AB6:AB14" si="5">AA6*Y6</f>
        <v>1.2390559999999999</v>
      </c>
      <c r="AC6" s="2">
        <f t="shared" si="1"/>
        <v>21.422037422037423</v>
      </c>
    </row>
    <row r="7" spans="1:29">
      <c r="F7" s="2">
        <v>5</v>
      </c>
      <c r="J7" s="2">
        <v>4.0999999999999996</v>
      </c>
      <c r="K7" s="2">
        <v>40000</v>
      </c>
      <c r="N7" s="1">
        <v>5</v>
      </c>
      <c r="O7" s="1">
        <v>60000</v>
      </c>
      <c r="P7" s="1">
        <v>6.8099999999999994E-2</v>
      </c>
      <c r="Q7" s="2">
        <f t="shared" si="2"/>
        <v>4.6376099999999995E-3</v>
      </c>
      <c r="R7" s="1">
        <v>1.4219999999999999</v>
      </c>
      <c r="S7" s="2">
        <f t="shared" si="4"/>
        <v>9.6838199999999985E-2</v>
      </c>
      <c r="T7" s="2">
        <f t="shared" si="0"/>
        <v>20.881057268722468</v>
      </c>
      <c r="W7" s="1">
        <v>5</v>
      </c>
      <c r="X7" s="1">
        <v>15000</v>
      </c>
      <c r="Y7" s="1">
        <v>0.27250000000000002</v>
      </c>
      <c r="Z7" s="2">
        <f t="shared" si="3"/>
        <v>7.425625000000001E-2</v>
      </c>
      <c r="AA7" s="1">
        <v>5.8419999999999996</v>
      </c>
      <c r="AB7" s="2">
        <f t="shared" si="5"/>
        <v>1.5919449999999999</v>
      </c>
      <c r="AC7" s="2">
        <f t="shared" si="1"/>
        <v>21.438532110091739</v>
      </c>
    </row>
    <row r="8" spans="1:29">
      <c r="F8" s="2">
        <v>6</v>
      </c>
      <c r="J8" s="2">
        <v>4.0999999999999996</v>
      </c>
      <c r="K8" s="2">
        <v>40000</v>
      </c>
      <c r="N8" s="1">
        <v>6</v>
      </c>
      <c r="O8" s="1">
        <v>55000</v>
      </c>
      <c r="P8" s="1">
        <v>7.4300000000000005E-2</v>
      </c>
      <c r="Q8" s="2">
        <f t="shared" si="2"/>
        <v>5.5204900000000012E-3</v>
      </c>
      <c r="R8" s="1">
        <v>1.55</v>
      </c>
      <c r="S8" s="2">
        <f t="shared" si="4"/>
        <v>0.11516500000000002</v>
      </c>
      <c r="T8" s="2">
        <f t="shared" si="0"/>
        <v>20.861372812920592</v>
      </c>
      <c r="W8" s="1">
        <v>6</v>
      </c>
      <c r="X8" s="1">
        <v>14000</v>
      </c>
      <c r="Y8" s="1">
        <v>0.29189999999999999</v>
      </c>
      <c r="Z8" s="2">
        <f t="shared" si="3"/>
        <v>8.5205610000000001E-2</v>
      </c>
      <c r="AA8" s="1">
        <v>6.2569999999999997</v>
      </c>
      <c r="AB8" s="2">
        <f t="shared" si="5"/>
        <v>1.8264182999999998</v>
      </c>
      <c r="AC8" s="2">
        <f t="shared" si="1"/>
        <v>21.435423090099349</v>
      </c>
    </row>
    <row r="9" spans="1:29">
      <c r="B9" s="1" t="s">
        <v>7</v>
      </c>
      <c r="F9" s="2">
        <v>7</v>
      </c>
      <c r="J9" s="2">
        <v>4.0999999999999996</v>
      </c>
      <c r="K9" s="2">
        <v>40000</v>
      </c>
      <c r="N9" s="1">
        <v>7</v>
      </c>
      <c r="O9" s="1">
        <v>50000</v>
      </c>
      <c r="P9" s="1">
        <v>8.1799999999999998E-2</v>
      </c>
      <c r="Q9" s="2">
        <f t="shared" si="2"/>
        <v>6.6912399999999993E-3</v>
      </c>
      <c r="R9" s="1">
        <v>1.704</v>
      </c>
      <c r="S9" s="2">
        <f t="shared" si="4"/>
        <v>0.13938719999999999</v>
      </c>
      <c r="T9" s="2">
        <f t="shared" si="0"/>
        <v>20.831295843520781</v>
      </c>
      <c r="W9" s="1">
        <v>7</v>
      </c>
      <c r="X9" s="1">
        <v>13000</v>
      </c>
      <c r="Y9" s="1">
        <v>0.31430000000000002</v>
      </c>
      <c r="Z9" s="2">
        <f t="shared" si="3"/>
        <v>9.8784490000000016E-2</v>
      </c>
      <c r="AA9" s="1">
        <v>6.7370000000000001</v>
      </c>
      <c r="AB9" s="2">
        <f t="shared" si="5"/>
        <v>2.1174391000000004</v>
      </c>
      <c r="AC9" s="2">
        <f t="shared" si="1"/>
        <v>21.434934775692014</v>
      </c>
    </row>
    <row r="10" spans="1:29">
      <c r="B10" s="1">
        <v>0.95</v>
      </c>
      <c r="C10" s="1" t="s">
        <v>8</v>
      </c>
      <c r="F10" s="2">
        <v>8</v>
      </c>
      <c r="J10" s="2">
        <v>4.0999999999999996</v>
      </c>
      <c r="K10" s="2">
        <v>40000</v>
      </c>
      <c r="N10" s="1">
        <v>8</v>
      </c>
      <c r="O10" s="1">
        <v>45000</v>
      </c>
      <c r="P10" s="1">
        <v>9.0899999999999995E-2</v>
      </c>
      <c r="Q10" s="2">
        <f t="shared" si="2"/>
        <v>8.2628099999999989E-3</v>
      </c>
      <c r="R10" s="1">
        <v>1.8939999999999999</v>
      </c>
      <c r="S10" s="2">
        <f t="shared" si="4"/>
        <v>0.17216459999999997</v>
      </c>
      <c r="T10" s="2">
        <f t="shared" si="0"/>
        <v>20.836083608360838</v>
      </c>
      <c r="W10" s="1">
        <v>8</v>
      </c>
      <c r="X10" s="1">
        <v>12000</v>
      </c>
      <c r="Y10" s="1">
        <v>0.34050000000000002</v>
      </c>
      <c r="Z10" s="2">
        <f t="shared" si="3"/>
        <v>0.11594025000000002</v>
      </c>
      <c r="AA10" s="1">
        <v>7.3</v>
      </c>
      <c r="AB10" s="2">
        <f t="shared" si="5"/>
        <v>2.4856500000000001</v>
      </c>
      <c r="AC10" s="2">
        <f t="shared" si="1"/>
        <v>21.439060205580027</v>
      </c>
    </row>
    <row r="11" spans="1:29">
      <c r="B11" s="1">
        <v>4.4999999999999998E-2</v>
      </c>
      <c r="C11" s="1" t="s">
        <v>9</v>
      </c>
      <c r="F11" s="2">
        <v>9</v>
      </c>
      <c r="J11" s="2">
        <v>4.0999999999999996</v>
      </c>
      <c r="K11" s="2">
        <v>40000</v>
      </c>
      <c r="N11" s="1">
        <v>9</v>
      </c>
      <c r="O11" s="1">
        <v>40000</v>
      </c>
      <c r="P11" s="3">
        <v>0.1023</v>
      </c>
      <c r="Q11" s="4">
        <f t="shared" si="2"/>
        <v>1.046529E-2</v>
      </c>
      <c r="R11" s="1">
        <v>2.129</v>
      </c>
      <c r="S11" s="2">
        <f t="shared" si="4"/>
        <v>0.21779670000000001</v>
      </c>
      <c r="T11" s="2">
        <f t="shared" si="0"/>
        <v>20.811339198435974</v>
      </c>
      <c r="W11" s="1">
        <v>9</v>
      </c>
      <c r="X11" s="1">
        <v>11500</v>
      </c>
      <c r="Y11" s="1">
        <v>0.3553</v>
      </c>
      <c r="Z11" s="4">
        <f t="shared" si="3"/>
        <v>0.12623809</v>
      </c>
      <c r="AA11" s="1">
        <v>7.6180000000000003</v>
      </c>
      <c r="AB11" s="2">
        <f t="shared" si="5"/>
        <v>2.7066754</v>
      </c>
      <c r="AC11" s="2">
        <f t="shared" si="1"/>
        <v>21.441035744441319</v>
      </c>
    </row>
    <row r="12" spans="1:29">
      <c r="B12" s="1">
        <f>B10/B11</f>
        <v>21.111111111111111</v>
      </c>
      <c r="F12" s="2">
        <v>10</v>
      </c>
      <c r="J12" s="2">
        <v>4.0999999999999996</v>
      </c>
      <c r="K12" s="2">
        <v>40000</v>
      </c>
      <c r="N12" s="1">
        <v>10</v>
      </c>
      <c r="O12" s="1">
        <v>30000</v>
      </c>
      <c r="P12" s="1">
        <v>0.1363</v>
      </c>
      <c r="Q12" s="2">
        <f t="shared" si="2"/>
        <v>1.8577690000000001E-2</v>
      </c>
      <c r="R12" s="1">
        <v>2.8359999999999999</v>
      </c>
      <c r="S12" s="2">
        <f t="shared" si="4"/>
        <v>0.38654679999999997</v>
      </c>
      <c r="T12" s="2">
        <f t="shared" si="0"/>
        <v>20.807043286867202</v>
      </c>
      <c r="W12" s="1">
        <v>10</v>
      </c>
      <c r="X12" s="1">
        <v>11000</v>
      </c>
      <c r="Y12" s="1">
        <v>0.37140000000000001</v>
      </c>
      <c r="Z12" s="2">
        <f t="shared" si="3"/>
        <v>0.13793796</v>
      </c>
      <c r="AA12" s="1">
        <v>7.9630000000000001</v>
      </c>
      <c r="AB12" s="2">
        <f t="shared" si="5"/>
        <v>2.9574582</v>
      </c>
      <c r="AC12" s="2">
        <f t="shared" si="1"/>
        <v>21.440495422724826</v>
      </c>
    </row>
    <row r="13" spans="1:29">
      <c r="B13" s="1">
        <f>4.1/90000</f>
        <v>4.5555555555555552E-5</v>
      </c>
      <c r="N13" s="1">
        <v>11</v>
      </c>
      <c r="O13" s="1">
        <v>25000</v>
      </c>
      <c r="P13" s="1">
        <v>0.1636</v>
      </c>
      <c r="Q13" s="5">
        <f t="shared" si="2"/>
        <v>2.6764959999999997E-2</v>
      </c>
      <c r="R13" s="1">
        <v>3.4039999999999999</v>
      </c>
      <c r="S13" s="2">
        <f t="shared" si="4"/>
        <v>0.55689440000000001</v>
      </c>
      <c r="T13" s="2">
        <f t="shared" si="0"/>
        <v>20.806845965770172</v>
      </c>
      <c r="W13" s="1">
        <v>11</v>
      </c>
      <c r="X13" s="1">
        <v>10500</v>
      </c>
      <c r="Y13" s="1">
        <v>0.38900000000000001</v>
      </c>
      <c r="Z13" s="5">
        <f t="shared" si="3"/>
        <v>0.15132100000000001</v>
      </c>
      <c r="AA13" s="1">
        <v>8.3420000000000005</v>
      </c>
      <c r="AB13" s="2">
        <f t="shared" si="5"/>
        <v>3.2450380000000001</v>
      </c>
      <c r="AC13" s="2">
        <f t="shared" si="1"/>
        <v>21.444730077120823</v>
      </c>
    </row>
    <row r="14" spans="1:29">
      <c r="B14" s="1">
        <f>6.28*30*0.4*0.025/5</f>
        <v>0.37680000000000002</v>
      </c>
      <c r="N14" s="1">
        <v>12</v>
      </c>
      <c r="O14" s="1">
        <v>20000</v>
      </c>
      <c r="P14" s="1">
        <v>0.20449999999999999</v>
      </c>
      <c r="Q14" s="4">
        <f t="shared" si="2"/>
        <v>4.1820249999999996E-2</v>
      </c>
      <c r="R14" s="1">
        <v>4.2530000000000001</v>
      </c>
      <c r="S14" s="2">
        <f t="shared" si="4"/>
        <v>0.86973849999999997</v>
      </c>
      <c r="T14" s="2">
        <f t="shared" si="0"/>
        <v>20.79706601466993</v>
      </c>
      <c r="W14" s="1">
        <v>12</v>
      </c>
      <c r="X14" s="1">
        <v>10000</v>
      </c>
      <c r="Y14" s="1">
        <v>0.40839999999999999</v>
      </c>
      <c r="Z14" s="4">
        <f t="shared" si="3"/>
        <v>0.16679055999999998</v>
      </c>
      <c r="AA14" s="1">
        <v>8.7530000000000001</v>
      </c>
      <c r="AB14" s="2">
        <f t="shared" si="5"/>
        <v>3.5747252</v>
      </c>
      <c r="AC14" s="2">
        <f t="shared" si="1"/>
        <v>21.432419196865819</v>
      </c>
    </row>
    <row r="15" spans="1:29">
      <c r="B15" s="1">
        <f>B14/0.001</f>
        <v>376.8</v>
      </c>
      <c r="N15" s="1">
        <v>13</v>
      </c>
      <c r="O15" s="1">
        <v>17000</v>
      </c>
      <c r="P15" s="1">
        <v>0.24049999999999999</v>
      </c>
      <c r="Q15" s="5">
        <f t="shared" si="2"/>
        <v>5.7840249999999996E-2</v>
      </c>
      <c r="R15" s="1">
        <v>5.0010000000000003</v>
      </c>
      <c r="S15" s="2">
        <f t="shared" si="4"/>
        <v>1.2027405</v>
      </c>
      <c r="T15" s="2">
        <f t="shared" si="0"/>
        <v>20.794178794178798</v>
      </c>
      <c r="Z15" s="5"/>
      <c r="AB15" s="2"/>
      <c r="AC15" s="2"/>
    </row>
    <row r="16" spans="1:29">
      <c r="N16" s="1">
        <v>14</v>
      </c>
      <c r="O16" s="1">
        <v>14000</v>
      </c>
      <c r="P16" s="1">
        <v>0.29199999999999998</v>
      </c>
      <c r="Q16" s="4">
        <f t="shared" si="2"/>
        <v>8.5263999999999993E-2</v>
      </c>
      <c r="R16" s="1">
        <v>6.08</v>
      </c>
      <c r="S16" s="2">
        <f t="shared" si="4"/>
        <v>1.7753599999999998</v>
      </c>
      <c r="T16" s="2">
        <f t="shared" si="0"/>
        <v>20.82191780821918</v>
      </c>
      <c r="Z16" s="4"/>
      <c r="AB16" s="2"/>
      <c r="AC16" s="2"/>
    </row>
    <row r="17" spans="1:29">
      <c r="A17" s="1" t="s">
        <v>10</v>
      </c>
      <c r="B17" s="1">
        <f>6.28*30*0.4*0.025</f>
        <v>1.8840000000000001</v>
      </c>
      <c r="N17" s="1">
        <v>15</v>
      </c>
      <c r="O17" s="1">
        <v>11000</v>
      </c>
      <c r="P17" s="1">
        <v>0.37140000000000001</v>
      </c>
      <c r="Q17" s="4">
        <f t="shared" si="2"/>
        <v>0.13793796</v>
      </c>
      <c r="R17" s="1">
        <v>7.7149999999999999</v>
      </c>
      <c r="S17" s="2">
        <f t="shared" si="4"/>
        <v>2.865351</v>
      </c>
      <c r="T17" s="2">
        <f t="shared" si="0"/>
        <v>20.772751750134624</v>
      </c>
      <c r="Z17" s="4"/>
      <c r="AB17" s="2"/>
      <c r="AC17" s="2"/>
    </row>
    <row r="18" spans="1:29">
      <c r="A18" s="1" t="s">
        <v>11</v>
      </c>
      <c r="B18" s="1">
        <f>B17/5</f>
        <v>0.37680000000000002</v>
      </c>
      <c r="C18" s="1" t="s">
        <v>14</v>
      </c>
      <c r="N18" s="1">
        <v>16</v>
      </c>
      <c r="O18" s="1">
        <v>10000</v>
      </c>
      <c r="P18" s="1">
        <v>0.40839999999999999</v>
      </c>
      <c r="Q18" s="2">
        <f t="shared" si="2"/>
        <v>0.16679055999999998</v>
      </c>
      <c r="R18" s="1">
        <v>8.484</v>
      </c>
      <c r="S18" s="2">
        <f t="shared" si="4"/>
        <v>3.4648656</v>
      </c>
      <c r="T18" s="2">
        <f t="shared" si="0"/>
        <v>20.773751224289914</v>
      </c>
      <c r="Z18" s="2"/>
      <c r="AB18" s="2"/>
      <c r="AC18" s="2"/>
    </row>
    <row r="19" spans="1:29">
      <c r="A19" s="1" t="s">
        <v>12</v>
      </c>
      <c r="B19" s="1">
        <f>SQRT(B18/20)</f>
        <v>0.13725887949418791</v>
      </c>
      <c r="C19" s="1" t="s">
        <v>13</v>
      </c>
      <c r="N19" s="1">
        <v>17</v>
      </c>
      <c r="O19" s="1">
        <v>9000</v>
      </c>
      <c r="P19" s="1">
        <v>0.4536</v>
      </c>
      <c r="Q19" s="2">
        <f t="shared" si="2"/>
        <v>0.20575296000000001</v>
      </c>
      <c r="R19" s="1">
        <v>9.4220000000000006</v>
      </c>
      <c r="S19" s="2">
        <f t="shared" si="4"/>
        <v>4.2738192000000002</v>
      </c>
      <c r="T19" s="2">
        <f t="shared" si="0"/>
        <v>20.771604938271604</v>
      </c>
      <c r="Z19" s="2"/>
      <c r="AB19" s="2"/>
      <c r="AC19" s="2"/>
    </row>
    <row r="21" spans="1:29">
      <c r="M21" s="6" t="s">
        <v>26</v>
      </c>
      <c r="N21" s="6" t="s">
        <v>15</v>
      </c>
      <c r="O21" s="6" t="s">
        <v>20</v>
      </c>
      <c r="P21" s="6" t="s">
        <v>16</v>
      </c>
      <c r="Q21" s="6" t="s">
        <v>22</v>
      </c>
      <c r="R21" s="6" t="s">
        <v>17</v>
      </c>
      <c r="S21" s="6" t="s">
        <v>24</v>
      </c>
      <c r="T21" s="6" t="s">
        <v>23</v>
      </c>
    </row>
    <row r="22" spans="1:29">
      <c r="M22" s="7"/>
      <c r="N22" s="7">
        <v>1</v>
      </c>
      <c r="O22" s="7">
        <v>40000</v>
      </c>
      <c r="P22" s="6">
        <v>0.1023</v>
      </c>
      <c r="Q22" s="6">
        <f>P22^2</f>
        <v>1.046529E-2</v>
      </c>
      <c r="R22" s="6">
        <v>2.2599999999999998</v>
      </c>
      <c r="S22" s="6">
        <f>R22*P22</f>
        <v>0.23119799999999999</v>
      </c>
      <c r="T22" s="6">
        <f>R22/P22</f>
        <v>22.091886608015638</v>
      </c>
    </row>
    <row r="23" spans="1:29">
      <c r="M23" s="7"/>
      <c r="N23" s="7">
        <v>2</v>
      </c>
      <c r="O23" s="7">
        <v>25000</v>
      </c>
      <c r="P23" s="7">
        <v>0.1636</v>
      </c>
      <c r="Q23" s="6">
        <f>P23^2</f>
        <v>2.6764959999999997E-2</v>
      </c>
      <c r="R23" s="7">
        <v>3.6150000000000002</v>
      </c>
      <c r="S23" s="6">
        <f>R23*P23</f>
        <v>0.591414</v>
      </c>
      <c r="T23" s="6">
        <f t="shared" ref="T23:T33" si="6">R23/P23</f>
        <v>22.096577017114917</v>
      </c>
    </row>
    <row r="24" spans="1:29">
      <c r="M24" s="7"/>
      <c r="N24" s="7">
        <v>3</v>
      </c>
      <c r="O24" s="7">
        <v>20000</v>
      </c>
      <c r="P24" s="7">
        <v>0.2044</v>
      </c>
      <c r="Q24" s="6">
        <f t="shared" ref="Q24:Q47" si="7">P24^2</f>
        <v>4.1779360000000001E-2</v>
      </c>
      <c r="R24" s="7">
        <v>4.5179999999999998</v>
      </c>
      <c r="S24" s="6">
        <f>R24*P24</f>
        <v>0.92347919999999994</v>
      </c>
      <c r="T24" s="6">
        <f t="shared" si="6"/>
        <v>22.103718199608611</v>
      </c>
    </row>
    <row r="25" spans="1:29">
      <c r="M25" s="7"/>
      <c r="N25" s="7">
        <v>4</v>
      </c>
      <c r="O25" s="7">
        <v>17000</v>
      </c>
      <c r="P25" s="7">
        <v>0.24049999999999999</v>
      </c>
      <c r="Q25" s="6">
        <f t="shared" si="7"/>
        <v>5.7840249999999996E-2</v>
      </c>
      <c r="R25" s="7">
        <v>5.3140000000000001</v>
      </c>
      <c r="S25" s="6">
        <f t="shared" ref="S25:S33" si="8">R25*P25</f>
        <v>1.278017</v>
      </c>
      <c r="T25" s="6">
        <f t="shared" si="6"/>
        <v>22.095634095634097</v>
      </c>
    </row>
    <row r="26" spans="1:29">
      <c r="M26" s="7"/>
      <c r="N26" s="7">
        <v>5</v>
      </c>
      <c r="O26" s="7">
        <v>15000</v>
      </c>
      <c r="P26" s="7">
        <v>0.27239999999999998</v>
      </c>
      <c r="Q26" s="6">
        <f t="shared" si="7"/>
        <v>7.4201759999999992E-2</v>
      </c>
      <c r="R26" s="7">
        <v>6.0220000000000002</v>
      </c>
      <c r="S26" s="6">
        <f t="shared" si="8"/>
        <v>1.6403927999999999</v>
      </c>
      <c r="T26" s="6">
        <f t="shared" si="6"/>
        <v>22.107195301027904</v>
      </c>
    </row>
    <row r="27" spans="1:29">
      <c r="M27" s="7"/>
      <c r="N27" s="7">
        <v>6</v>
      </c>
      <c r="O27" s="7">
        <v>14000</v>
      </c>
      <c r="P27" s="7">
        <v>0.2918</v>
      </c>
      <c r="Q27" s="6">
        <f t="shared" si="7"/>
        <v>8.5147239999999999E-2</v>
      </c>
      <c r="R27" s="7">
        <v>6.4509999999999996</v>
      </c>
      <c r="S27" s="6">
        <f t="shared" si="8"/>
        <v>1.8824018</v>
      </c>
      <c r="T27" s="6">
        <f t="shared" si="6"/>
        <v>22.107607950651129</v>
      </c>
    </row>
    <row r="28" spans="1:29">
      <c r="M28" s="7"/>
      <c r="N28" s="7">
        <v>7</v>
      </c>
      <c r="O28" s="7">
        <v>13000</v>
      </c>
      <c r="P28" s="7">
        <v>0.31440000000000001</v>
      </c>
      <c r="Q28" s="6">
        <f t="shared" si="7"/>
        <v>9.8847360000000009E-2</v>
      </c>
      <c r="R28" s="7">
        <v>6.9459999999999997</v>
      </c>
      <c r="S28" s="6">
        <f t="shared" si="8"/>
        <v>2.1838223999999999</v>
      </c>
      <c r="T28" s="6">
        <f t="shared" si="6"/>
        <v>22.092875318066156</v>
      </c>
    </row>
    <row r="29" spans="1:29">
      <c r="M29" s="7"/>
      <c r="N29" s="7">
        <v>8</v>
      </c>
      <c r="O29" s="7">
        <v>12000</v>
      </c>
      <c r="P29" s="7">
        <v>0.34039999999999998</v>
      </c>
      <c r="Q29" s="6">
        <f t="shared" si="7"/>
        <v>0.11587215999999999</v>
      </c>
      <c r="R29" s="7">
        <v>7.524</v>
      </c>
      <c r="S29" s="6">
        <f t="shared" si="8"/>
        <v>2.5611695999999999</v>
      </c>
      <c r="T29" s="6">
        <f t="shared" si="6"/>
        <v>22.103407755581671</v>
      </c>
    </row>
    <row r="30" spans="1:29">
      <c r="M30" s="7"/>
      <c r="N30" s="7">
        <v>9</v>
      </c>
      <c r="O30" s="7">
        <v>11500</v>
      </c>
      <c r="P30" s="7">
        <v>0.3553</v>
      </c>
      <c r="Q30" s="8">
        <f t="shared" si="7"/>
        <v>0.12623809</v>
      </c>
      <c r="R30" s="7">
        <v>7.851</v>
      </c>
      <c r="S30" s="6">
        <f t="shared" si="8"/>
        <v>2.7894603</v>
      </c>
      <c r="T30" s="6">
        <f t="shared" si="6"/>
        <v>22.096819589079651</v>
      </c>
    </row>
    <row r="31" spans="1:29">
      <c r="Q31" s="2"/>
      <c r="S31" s="2"/>
      <c r="T31" s="2"/>
    </row>
    <row r="32" spans="1:29">
      <c r="N32" s="9" t="s">
        <v>15</v>
      </c>
      <c r="O32" s="10" t="s">
        <v>20</v>
      </c>
      <c r="P32" s="10" t="s">
        <v>16</v>
      </c>
      <c r="Q32" s="10" t="s">
        <v>22</v>
      </c>
      <c r="R32" s="10" t="s">
        <v>17</v>
      </c>
      <c r="S32" s="10" t="s">
        <v>24</v>
      </c>
      <c r="T32" s="11" t="s">
        <v>23</v>
      </c>
      <c r="W32" s="9" t="s">
        <v>15</v>
      </c>
      <c r="X32" s="10" t="s">
        <v>20</v>
      </c>
      <c r="Y32" s="10" t="s">
        <v>16</v>
      </c>
      <c r="Z32" s="10" t="s">
        <v>22</v>
      </c>
      <c r="AA32" s="10" t="s">
        <v>17</v>
      </c>
      <c r="AB32" s="10" t="s">
        <v>24</v>
      </c>
      <c r="AC32" s="11" t="s">
        <v>23</v>
      </c>
    </row>
    <row r="33" spans="13:29">
      <c r="M33" s="1" t="s">
        <v>26</v>
      </c>
      <c r="N33" s="12">
        <v>1</v>
      </c>
      <c r="O33" s="13">
        <v>10000</v>
      </c>
      <c r="P33" s="13">
        <v>0.40839999999999999</v>
      </c>
      <c r="Q33" s="14">
        <f t="shared" si="7"/>
        <v>0.16679055999999998</v>
      </c>
      <c r="R33" s="13">
        <v>9.0250000000000004</v>
      </c>
      <c r="S33" s="15">
        <f t="shared" si="8"/>
        <v>3.68581</v>
      </c>
      <c r="T33" s="16">
        <f t="shared" si="6"/>
        <v>22.098432908912834</v>
      </c>
      <c r="V33" s="1" t="s">
        <v>27</v>
      </c>
      <c r="W33" s="12">
        <v>1</v>
      </c>
      <c r="X33" s="13">
        <v>2000</v>
      </c>
      <c r="Y33" s="13">
        <v>2.0190000000000001</v>
      </c>
      <c r="Z33" s="14">
        <f t="shared" ref="Z33:Z50" si="9">Y33^2</f>
        <v>4.0763610000000003</v>
      </c>
      <c r="AA33" s="13">
        <v>45.921999999999997</v>
      </c>
      <c r="AB33" s="15">
        <f t="shared" ref="AB33:AB50" si="10">AA33*Y33</f>
        <v>92.716517999999994</v>
      </c>
      <c r="AC33" s="16">
        <f t="shared" ref="AC33:AC50" si="11">AA33/Y33</f>
        <v>22.744923229321444</v>
      </c>
    </row>
    <row r="34" spans="13:29">
      <c r="N34" s="12">
        <v>2</v>
      </c>
      <c r="O34" s="13">
        <v>9000</v>
      </c>
      <c r="P34" s="13">
        <v>0.4536</v>
      </c>
      <c r="Q34" s="13">
        <f t="shared" si="7"/>
        <v>0.20575296000000001</v>
      </c>
      <c r="R34" s="13">
        <v>10.02</v>
      </c>
      <c r="S34" s="15">
        <f t="shared" ref="S34:S47" si="12">R34*P34</f>
        <v>4.5450720000000002</v>
      </c>
      <c r="T34" s="16">
        <f t="shared" ref="T34:T47" si="13">R34/P34</f>
        <v>22.089947089947088</v>
      </c>
      <c r="W34" s="12">
        <v>2</v>
      </c>
      <c r="X34" s="13">
        <v>1500</v>
      </c>
      <c r="Y34" s="13">
        <v>2.68</v>
      </c>
      <c r="Z34" s="13">
        <f t="shared" si="9"/>
        <v>7.1824000000000012</v>
      </c>
      <c r="AA34" s="13">
        <v>60.947000000000003</v>
      </c>
      <c r="AB34" s="15">
        <f t="shared" si="10"/>
        <v>163.33796000000001</v>
      </c>
      <c r="AC34" s="16">
        <f t="shared" si="11"/>
        <v>22.741417910447762</v>
      </c>
    </row>
    <row r="35" spans="13:29">
      <c r="N35" s="12">
        <v>3</v>
      </c>
      <c r="O35" s="13">
        <v>8000</v>
      </c>
      <c r="P35" s="13">
        <v>0.51</v>
      </c>
      <c r="Q35" s="13">
        <f t="shared" si="7"/>
        <v>0.2601</v>
      </c>
      <c r="R35" s="13">
        <v>11.27</v>
      </c>
      <c r="S35" s="15">
        <f t="shared" si="12"/>
        <v>5.7477</v>
      </c>
      <c r="T35" s="16">
        <f t="shared" si="13"/>
        <v>22.098039215686274</v>
      </c>
      <c r="W35" s="12">
        <v>3</v>
      </c>
      <c r="X35" s="13">
        <v>1000</v>
      </c>
      <c r="Y35" s="13">
        <v>3.9830000000000001</v>
      </c>
      <c r="Z35" s="13">
        <f t="shared" si="9"/>
        <v>15.864289000000001</v>
      </c>
      <c r="AA35" s="13">
        <v>90.584000000000003</v>
      </c>
      <c r="AB35" s="15">
        <f t="shared" si="10"/>
        <v>360.79607200000004</v>
      </c>
      <c r="AC35" s="16">
        <f t="shared" si="11"/>
        <v>22.742656289229224</v>
      </c>
    </row>
    <row r="36" spans="13:29">
      <c r="N36" s="12">
        <v>4</v>
      </c>
      <c r="O36" s="13">
        <v>7000</v>
      </c>
      <c r="P36" s="13">
        <v>0.58260000000000001</v>
      </c>
      <c r="Q36" s="13">
        <f t="shared" si="7"/>
        <v>0.33942275999999999</v>
      </c>
      <c r="R36" s="13">
        <v>12.87</v>
      </c>
      <c r="S36" s="15">
        <f t="shared" si="12"/>
        <v>7.498062</v>
      </c>
      <c r="T36" s="16">
        <f t="shared" si="13"/>
        <v>22.090628218331616</v>
      </c>
      <c r="W36" s="12">
        <v>4</v>
      </c>
      <c r="X36" s="13">
        <v>900</v>
      </c>
      <c r="Y36" s="13">
        <v>4.4119999999999999</v>
      </c>
      <c r="Z36" s="13">
        <f t="shared" si="9"/>
        <v>19.465744000000001</v>
      </c>
      <c r="AA36" s="13">
        <v>100.37</v>
      </c>
      <c r="AB36" s="15">
        <f t="shared" si="10"/>
        <v>442.83244000000002</v>
      </c>
      <c r="AC36" s="16">
        <f t="shared" si="11"/>
        <v>22.749320036264734</v>
      </c>
    </row>
    <row r="37" spans="13:29">
      <c r="N37" s="12">
        <v>5</v>
      </c>
      <c r="O37" s="13">
        <v>6000</v>
      </c>
      <c r="P37" s="13">
        <v>0.67930000000000001</v>
      </c>
      <c r="Q37" s="13">
        <f t="shared" si="7"/>
        <v>0.46144849000000004</v>
      </c>
      <c r="R37" s="13">
        <v>15.01</v>
      </c>
      <c r="S37" s="15">
        <f t="shared" si="12"/>
        <v>10.196293000000001</v>
      </c>
      <c r="T37" s="16">
        <f t="shared" si="13"/>
        <v>22.096275577800675</v>
      </c>
      <c r="W37" s="12">
        <v>5</v>
      </c>
      <c r="X37" s="13">
        <v>800</v>
      </c>
      <c r="Y37" s="13">
        <v>4.9450000000000003</v>
      </c>
      <c r="Z37" s="13">
        <f t="shared" si="9"/>
        <v>24.453025000000004</v>
      </c>
      <c r="AA37" s="13">
        <v>112.49</v>
      </c>
      <c r="AB37" s="15">
        <f t="shared" si="10"/>
        <v>556.26305000000002</v>
      </c>
      <c r="AC37" s="16">
        <f t="shared" si="11"/>
        <v>22.748230535894841</v>
      </c>
    </row>
    <row r="38" spans="13:29">
      <c r="N38" s="12">
        <v>6</v>
      </c>
      <c r="O38" s="13">
        <v>5000</v>
      </c>
      <c r="P38" s="13">
        <v>0.8145</v>
      </c>
      <c r="Q38" s="13">
        <f t="shared" si="7"/>
        <v>0.66341024999999998</v>
      </c>
      <c r="R38" s="13">
        <v>17.989999999999998</v>
      </c>
      <c r="S38" s="15">
        <f t="shared" si="12"/>
        <v>14.652854999999999</v>
      </c>
      <c r="T38" s="16">
        <f t="shared" si="13"/>
        <v>22.087170042971145</v>
      </c>
      <c r="W38" s="12">
        <v>6</v>
      </c>
      <c r="X38" s="13">
        <v>700</v>
      </c>
      <c r="Y38" s="13">
        <v>5.6239999999999997</v>
      </c>
      <c r="Z38" s="13">
        <f t="shared" si="9"/>
        <v>31.629375999999997</v>
      </c>
      <c r="AA38" s="13">
        <v>127.94</v>
      </c>
      <c r="AB38" s="15">
        <f t="shared" si="10"/>
        <v>719.53455999999994</v>
      </c>
      <c r="AC38" s="16">
        <f t="shared" si="11"/>
        <v>22.748933143669987</v>
      </c>
    </row>
    <row r="39" spans="13:29">
      <c r="N39" s="12">
        <v>7</v>
      </c>
      <c r="O39" s="13">
        <v>4000</v>
      </c>
      <c r="P39" s="13">
        <v>1.0166999999999999</v>
      </c>
      <c r="Q39" s="13">
        <f t="shared" si="7"/>
        <v>1.0336788899999998</v>
      </c>
      <c r="R39" s="13">
        <v>22.46</v>
      </c>
      <c r="S39" s="15">
        <f t="shared" si="12"/>
        <v>22.835082</v>
      </c>
      <c r="T39" s="16">
        <f t="shared" si="13"/>
        <v>22.091078981017017</v>
      </c>
      <c r="W39" s="12">
        <v>7</v>
      </c>
      <c r="X39" s="13">
        <v>600</v>
      </c>
      <c r="Y39" s="13">
        <v>6.52</v>
      </c>
      <c r="Z39" s="13">
        <f t="shared" si="9"/>
        <v>42.510399999999997</v>
      </c>
      <c r="AA39" s="13">
        <v>148.32</v>
      </c>
      <c r="AB39" s="15">
        <f t="shared" si="10"/>
        <v>967.04639999999995</v>
      </c>
      <c r="AC39" s="16">
        <f t="shared" si="11"/>
        <v>22.748466257668714</v>
      </c>
    </row>
    <row r="40" spans="13:29">
      <c r="N40" s="12">
        <v>8</v>
      </c>
      <c r="O40" s="13">
        <v>3000</v>
      </c>
      <c r="P40" s="13">
        <v>1.3525</v>
      </c>
      <c r="Q40" s="13">
        <f t="shared" si="7"/>
        <v>1.82925625</v>
      </c>
      <c r="R40" s="13">
        <v>29.88</v>
      </c>
      <c r="S40" s="15">
        <f t="shared" si="12"/>
        <v>40.412700000000001</v>
      </c>
      <c r="T40" s="16">
        <f t="shared" si="13"/>
        <v>22.092421441774491</v>
      </c>
      <c r="W40" s="12">
        <v>8</v>
      </c>
      <c r="X40" s="13">
        <v>500</v>
      </c>
      <c r="Y40" s="13">
        <v>7.7539999999999996</v>
      </c>
      <c r="Z40" s="13">
        <f t="shared" si="9"/>
        <v>60.124515999999993</v>
      </c>
      <c r="AA40" s="13">
        <v>176.42</v>
      </c>
      <c r="AB40" s="15">
        <f t="shared" si="10"/>
        <v>1367.9606799999999</v>
      </c>
      <c r="AC40" s="16">
        <f t="shared" si="11"/>
        <v>22.752127933969565</v>
      </c>
    </row>
    <row r="41" spans="13:29">
      <c r="N41" s="12">
        <v>9</v>
      </c>
      <c r="O41" s="13">
        <v>2000</v>
      </c>
      <c r="P41" s="13">
        <v>2.0190000000000001</v>
      </c>
      <c r="Q41" s="13">
        <f t="shared" si="7"/>
        <v>4.0763610000000003</v>
      </c>
      <c r="R41" s="13">
        <v>44.63</v>
      </c>
      <c r="S41" s="15">
        <f t="shared" si="12"/>
        <v>90.107970000000009</v>
      </c>
      <c r="T41" s="16">
        <f t="shared" si="13"/>
        <v>22.105002476473501</v>
      </c>
      <c r="W41" s="12">
        <v>9</v>
      </c>
      <c r="X41" s="13">
        <v>400</v>
      </c>
      <c r="Y41" s="13">
        <v>9.5630000000000006</v>
      </c>
      <c r="Z41" s="13">
        <f t="shared" si="9"/>
        <v>91.450969000000015</v>
      </c>
      <c r="AA41" s="13">
        <v>217.6</v>
      </c>
      <c r="AB41" s="15">
        <f t="shared" si="10"/>
        <v>2080.9088000000002</v>
      </c>
      <c r="AC41" s="16">
        <f t="shared" si="11"/>
        <v>22.754365784795564</v>
      </c>
    </row>
    <row r="42" spans="13:29">
      <c r="N42" s="12">
        <v>10</v>
      </c>
      <c r="O42" s="13">
        <v>1000</v>
      </c>
      <c r="P42" s="13">
        <v>3.9849999999999999</v>
      </c>
      <c r="Q42" s="13">
        <f t="shared" si="7"/>
        <v>15.880224999999999</v>
      </c>
      <c r="R42" s="13">
        <v>88.08</v>
      </c>
      <c r="S42" s="15">
        <f t="shared" si="12"/>
        <v>350.99879999999996</v>
      </c>
      <c r="T42" s="16">
        <f t="shared" si="13"/>
        <v>22.102885821831869</v>
      </c>
      <c r="W42" s="12">
        <v>10</v>
      </c>
      <c r="X42" s="13">
        <v>300</v>
      </c>
      <c r="Y42" s="13">
        <v>12.477</v>
      </c>
      <c r="Z42" s="13">
        <f t="shared" si="9"/>
        <v>155.67552900000001</v>
      </c>
      <c r="AA42" s="13">
        <v>283.98</v>
      </c>
      <c r="AB42" s="15">
        <f t="shared" si="10"/>
        <v>3543.2184600000005</v>
      </c>
      <c r="AC42" s="16">
        <f t="shared" si="11"/>
        <v>22.760278913200288</v>
      </c>
    </row>
    <row r="43" spans="13:29">
      <c r="N43" s="12">
        <v>11</v>
      </c>
      <c r="O43" s="13">
        <v>500</v>
      </c>
      <c r="P43" s="13">
        <v>7.7640000000000002</v>
      </c>
      <c r="Q43" s="13">
        <f t="shared" si="7"/>
        <v>60.279696000000001</v>
      </c>
      <c r="R43" s="13">
        <v>171.63</v>
      </c>
      <c r="S43" s="13">
        <f t="shared" si="12"/>
        <v>1332.53532</v>
      </c>
      <c r="T43" s="17">
        <f t="shared" si="13"/>
        <v>22.105873261205563</v>
      </c>
      <c r="W43" s="12">
        <v>11</v>
      </c>
      <c r="X43" s="13">
        <v>250</v>
      </c>
      <c r="Y43" s="13">
        <v>14.718</v>
      </c>
      <c r="Z43" s="13">
        <f t="shared" si="9"/>
        <v>216.61952400000001</v>
      </c>
      <c r="AA43" s="13">
        <v>335.13</v>
      </c>
      <c r="AB43" s="13">
        <f t="shared" si="10"/>
        <v>4932.4433399999998</v>
      </c>
      <c r="AC43" s="17">
        <f t="shared" si="11"/>
        <v>22.770077456176111</v>
      </c>
    </row>
    <row r="44" spans="13:29">
      <c r="N44" s="12">
        <v>12</v>
      </c>
      <c r="O44" s="13">
        <v>300</v>
      </c>
      <c r="P44" s="13">
        <v>12.500999999999999</v>
      </c>
      <c r="Q44" s="13">
        <f t="shared" si="7"/>
        <v>156.27500099999997</v>
      </c>
      <c r="R44" s="13">
        <v>276.48</v>
      </c>
      <c r="S44" s="13">
        <f t="shared" si="12"/>
        <v>3456.27648</v>
      </c>
      <c r="T44" s="17">
        <f t="shared" si="13"/>
        <v>22.116630669546439</v>
      </c>
      <c r="W44" s="12">
        <v>12</v>
      </c>
      <c r="X44" s="13">
        <v>200</v>
      </c>
      <c r="Y44" s="13">
        <v>17.940999999999999</v>
      </c>
      <c r="Z44" s="13">
        <f t="shared" si="9"/>
        <v>321.87948099999994</v>
      </c>
      <c r="AA44" s="13">
        <v>408.74</v>
      </c>
      <c r="AB44" s="13">
        <f t="shared" si="10"/>
        <v>7333.2043399999993</v>
      </c>
      <c r="AC44" s="17">
        <f t="shared" si="11"/>
        <v>22.782453597904244</v>
      </c>
    </row>
    <row r="45" spans="13:29">
      <c r="N45" s="12">
        <v>13</v>
      </c>
      <c r="O45" s="13">
        <v>100</v>
      </c>
      <c r="P45" s="13">
        <v>32.070999999999998</v>
      </c>
      <c r="Q45" s="13">
        <f t="shared" si="7"/>
        <v>1028.5490409999998</v>
      </c>
      <c r="R45" s="13">
        <v>712.58</v>
      </c>
      <c r="S45" s="13">
        <f t="shared" si="12"/>
        <v>22853.153180000001</v>
      </c>
      <c r="T45" s="17">
        <f t="shared" si="13"/>
        <v>22.218826977643356</v>
      </c>
      <c r="W45" s="12">
        <v>13</v>
      </c>
      <c r="X45" s="13">
        <v>100</v>
      </c>
      <c r="Y45" s="13">
        <v>31.911000000000001</v>
      </c>
      <c r="Z45" s="13">
        <f t="shared" si="9"/>
        <v>1018.3119210000001</v>
      </c>
      <c r="AA45" s="13">
        <v>729.5</v>
      </c>
      <c r="AB45" s="13">
        <f t="shared" si="10"/>
        <v>23279.074500000002</v>
      </c>
      <c r="AC45" s="17">
        <f t="shared" si="11"/>
        <v>22.860455642255022</v>
      </c>
    </row>
    <row r="46" spans="13:29">
      <c r="N46" s="12">
        <v>14</v>
      </c>
      <c r="O46" s="13">
        <v>70</v>
      </c>
      <c r="P46" s="13">
        <v>41.87</v>
      </c>
      <c r="Q46" s="13">
        <f t="shared" si="7"/>
        <v>1753.0968999999998</v>
      </c>
      <c r="R46" s="13">
        <v>933.58</v>
      </c>
      <c r="S46" s="13">
        <f t="shared" si="12"/>
        <v>39088.994599999998</v>
      </c>
      <c r="T46" s="17">
        <f t="shared" si="13"/>
        <v>22.297110102698831</v>
      </c>
      <c r="W46" s="12">
        <v>14</v>
      </c>
      <c r="X46" s="13">
        <v>70</v>
      </c>
      <c r="Y46" s="13">
        <v>41.603000000000002</v>
      </c>
      <c r="Z46" s="13">
        <f t="shared" si="9"/>
        <v>1730.8096090000001</v>
      </c>
      <c r="AA46" s="13">
        <v>954.28</v>
      </c>
      <c r="AB46" s="13">
        <f t="shared" si="10"/>
        <v>39700.910839999997</v>
      </c>
      <c r="AC46" s="17">
        <f t="shared" si="11"/>
        <v>22.937768910895848</v>
      </c>
    </row>
    <row r="47" spans="13:29">
      <c r="N47" s="18">
        <v>15</v>
      </c>
      <c r="O47" s="19">
        <v>50</v>
      </c>
      <c r="P47" s="19">
        <v>52.57</v>
      </c>
      <c r="Q47" s="19">
        <f t="shared" si="7"/>
        <v>2763.6048999999998</v>
      </c>
      <c r="R47" s="19">
        <v>1177.8</v>
      </c>
      <c r="S47" s="19">
        <f t="shared" si="12"/>
        <v>61916.945999999996</v>
      </c>
      <c r="T47" s="20">
        <f t="shared" si="13"/>
        <v>22.404413163401177</v>
      </c>
      <c r="W47" s="12">
        <v>15</v>
      </c>
      <c r="X47" s="13">
        <v>50</v>
      </c>
      <c r="Y47" s="13">
        <v>52.143999999999998</v>
      </c>
      <c r="Z47" s="13">
        <f t="shared" si="9"/>
        <v>2718.9967360000001</v>
      </c>
      <c r="AA47" s="13">
        <v>1201.68</v>
      </c>
      <c r="AB47" s="13">
        <f t="shared" si="10"/>
        <v>62660.401920000004</v>
      </c>
      <c r="AC47" s="17">
        <f t="shared" si="11"/>
        <v>23.045412703283219</v>
      </c>
    </row>
    <row r="48" spans="13:29">
      <c r="W48" s="12">
        <v>16</v>
      </c>
      <c r="X48" s="13">
        <v>40</v>
      </c>
      <c r="Y48" s="13">
        <v>59.66</v>
      </c>
      <c r="Z48" s="13">
        <f t="shared" si="9"/>
        <v>3559.3155999999994</v>
      </c>
      <c r="AA48" s="13">
        <v>1380.66</v>
      </c>
      <c r="AB48" s="13">
        <f t="shared" si="10"/>
        <v>82370.175600000002</v>
      </c>
      <c r="AC48" s="17">
        <f t="shared" si="11"/>
        <v>23.142138786456592</v>
      </c>
    </row>
    <row r="49" spans="13:29">
      <c r="W49" s="12">
        <v>17</v>
      </c>
      <c r="X49" s="13">
        <v>30</v>
      </c>
      <c r="Y49" s="13">
        <v>69.656999999999996</v>
      </c>
      <c r="Z49" s="13">
        <f t="shared" si="9"/>
        <v>4852.0976489999994</v>
      </c>
      <c r="AA49" s="13">
        <v>1622.5</v>
      </c>
      <c r="AB49" s="13">
        <f t="shared" si="10"/>
        <v>113018.4825</v>
      </c>
      <c r="AC49" s="17">
        <f t="shared" si="11"/>
        <v>23.29270568643496</v>
      </c>
    </row>
    <row r="50" spans="13:29">
      <c r="W50" s="18">
        <v>18</v>
      </c>
      <c r="X50" s="19">
        <v>15</v>
      </c>
      <c r="Y50" s="19">
        <v>92.625</v>
      </c>
      <c r="Z50" s="19">
        <f t="shared" si="9"/>
        <v>8579.390625</v>
      </c>
      <c r="AA50" s="19">
        <v>2196.71</v>
      </c>
      <c r="AB50" s="19">
        <f t="shared" si="10"/>
        <v>203470.26375000001</v>
      </c>
      <c r="AC50" s="20">
        <f t="shared" si="11"/>
        <v>23.716167341430499</v>
      </c>
    </row>
    <row r="53" spans="13:29">
      <c r="N53" s="9" t="s">
        <v>15</v>
      </c>
      <c r="O53" s="10" t="s">
        <v>20</v>
      </c>
      <c r="P53" s="10" t="s">
        <v>16</v>
      </c>
      <c r="Q53" s="10" t="s">
        <v>22</v>
      </c>
      <c r="R53" s="10" t="s">
        <v>17</v>
      </c>
      <c r="S53" s="10" t="s">
        <v>24</v>
      </c>
      <c r="T53" s="11" t="s">
        <v>23</v>
      </c>
    </row>
    <row r="54" spans="13:29">
      <c r="M54" s="1" t="s">
        <v>28</v>
      </c>
      <c r="N54" s="12">
        <v>1</v>
      </c>
      <c r="O54" s="13">
        <v>2000</v>
      </c>
      <c r="P54" s="13">
        <v>2.0179999999999998</v>
      </c>
      <c r="Q54" s="14">
        <f t="shared" ref="Q54:Q71" si="14">P54^2</f>
        <v>4.0723239999999992</v>
      </c>
      <c r="R54" s="13">
        <v>47.29</v>
      </c>
      <c r="S54" s="15">
        <f t="shared" ref="S54:S71" si="15">R54*P54</f>
        <v>95.431219999999982</v>
      </c>
      <c r="T54" s="16">
        <f t="shared" ref="T54:T71" si="16">R54/P54</f>
        <v>23.434093161546087</v>
      </c>
    </row>
    <row r="55" spans="13:29">
      <c r="N55" s="12">
        <v>2</v>
      </c>
      <c r="O55" s="13">
        <v>1000</v>
      </c>
      <c r="P55" s="13">
        <v>3.98</v>
      </c>
      <c r="Q55" s="13">
        <f t="shared" si="14"/>
        <v>15.840400000000001</v>
      </c>
      <c r="R55" s="13">
        <v>93.19</v>
      </c>
      <c r="S55" s="15">
        <f t="shared" si="15"/>
        <v>370.89619999999996</v>
      </c>
      <c r="T55" s="16">
        <f t="shared" si="16"/>
        <v>23.414572864321606</v>
      </c>
      <c r="W55" s="1" t="s">
        <v>29</v>
      </c>
    </row>
    <row r="56" spans="13:29">
      <c r="N56" s="12">
        <v>3</v>
      </c>
      <c r="O56" s="13">
        <v>500</v>
      </c>
      <c r="P56" s="13">
        <v>7.7450000000000001</v>
      </c>
      <c r="Q56" s="13">
        <f t="shared" si="14"/>
        <v>59.985025</v>
      </c>
      <c r="R56" s="13">
        <v>181.27</v>
      </c>
      <c r="S56" s="15">
        <f t="shared" si="15"/>
        <v>1403.93615</v>
      </c>
      <c r="T56" s="16">
        <f t="shared" si="16"/>
        <v>23.404777275661719</v>
      </c>
      <c r="W56" s="1" t="s">
        <v>30</v>
      </c>
    </row>
    <row r="57" spans="13:29">
      <c r="N57" s="12">
        <v>4</v>
      </c>
      <c r="O57" s="13">
        <v>300</v>
      </c>
      <c r="P57" s="13">
        <v>12.452</v>
      </c>
      <c r="Q57" s="13">
        <f t="shared" si="14"/>
        <v>155.05230399999999</v>
      </c>
      <c r="R57" s="13">
        <v>291.55</v>
      </c>
      <c r="S57" s="15">
        <f t="shared" si="15"/>
        <v>3630.3806</v>
      </c>
      <c r="T57" s="16">
        <f t="shared" si="16"/>
        <v>23.41390941214263</v>
      </c>
      <c r="W57" s="1" t="s">
        <v>31</v>
      </c>
    </row>
    <row r="58" spans="13:29">
      <c r="N58" s="12">
        <v>5</v>
      </c>
      <c r="O58" s="13">
        <v>150</v>
      </c>
      <c r="P58" s="13">
        <v>22.887</v>
      </c>
      <c r="Q58" s="13">
        <f t="shared" si="14"/>
        <v>523.81476900000007</v>
      </c>
      <c r="R58" s="13">
        <v>536.74</v>
      </c>
      <c r="S58" s="15">
        <f t="shared" si="15"/>
        <v>12284.36838</v>
      </c>
      <c r="T58" s="16">
        <f t="shared" si="16"/>
        <v>23.451741163105694</v>
      </c>
    </row>
    <row r="59" spans="13:29">
      <c r="N59" s="12">
        <v>6</v>
      </c>
      <c r="O59" s="13">
        <v>100</v>
      </c>
      <c r="P59" s="13">
        <v>31.75</v>
      </c>
      <c r="Q59" s="13">
        <f t="shared" si="14"/>
        <v>1008.0625</v>
      </c>
      <c r="R59" s="13">
        <v>746.35</v>
      </c>
      <c r="S59" s="15">
        <f t="shared" si="15"/>
        <v>23696.612499999999</v>
      </c>
      <c r="T59" s="16">
        <f t="shared" si="16"/>
        <v>23.507086614173229</v>
      </c>
    </row>
    <row r="60" spans="13:29">
      <c r="N60" s="12">
        <v>7</v>
      </c>
      <c r="O60" s="13">
        <v>70</v>
      </c>
      <c r="P60" s="13">
        <v>41.328000000000003</v>
      </c>
      <c r="Q60" s="13">
        <f t="shared" si="14"/>
        <v>1708.0035840000003</v>
      </c>
      <c r="R60" s="13">
        <v>974.9</v>
      </c>
      <c r="S60" s="15">
        <f t="shared" si="15"/>
        <v>40290.667200000004</v>
      </c>
      <c r="T60" s="16">
        <f t="shared" si="16"/>
        <v>23.589334107626787</v>
      </c>
    </row>
    <row r="61" spans="13:29">
      <c r="N61" s="12">
        <v>8</v>
      </c>
      <c r="O61" s="13">
        <v>50</v>
      </c>
      <c r="P61" s="13">
        <v>51.713000000000001</v>
      </c>
      <c r="Q61" s="13">
        <f t="shared" si="14"/>
        <v>2674.2343690000002</v>
      </c>
      <c r="R61" s="13">
        <v>1225.42</v>
      </c>
      <c r="S61" s="15">
        <f t="shared" si="15"/>
        <v>63370.144460000003</v>
      </c>
      <c r="T61" s="16">
        <f t="shared" si="16"/>
        <v>23.696555991723553</v>
      </c>
    </row>
    <row r="62" spans="13:29">
      <c r="N62" s="12">
        <v>9</v>
      </c>
      <c r="O62" s="13">
        <v>30</v>
      </c>
      <c r="P62" s="13">
        <v>68.900000000000006</v>
      </c>
      <c r="Q62" s="13">
        <f t="shared" si="14"/>
        <v>4747.2100000000009</v>
      </c>
      <c r="R62" s="13">
        <v>1649.2</v>
      </c>
      <c r="S62" s="15">
        <f t="shared" si="15"/>
        <v>113629.88000000002</v>
      </c>
      <c r="T62" s="16">
        <f t="shared" si="16"/>
        <v>23.936139332365745</v>
      </c>
    </row>
    <row r="63" spans="13:29">
      <c r="N63" s="12">
        <v>10</v>
      </c>
      <c r="O63" s="13">
        <v>20</v>
      </c>
      <c r="P63" s="13">
        <v>82.44</v>
      </c>
      <c r="Q63" s="13">
        <f t="shared" si="14"/>
        <v>6796.3535999999995</v>
      </c>
      <c r="R63" s="13">
        <v>1993</v>
      </c>
      <c r="S63" s="15">
        <f t="shared" si="15"/>
        <v>164302.91999999998</v>
      </c>
      <c r="T63" s="16">
        <f t="shared" si="16"/>
        <v>24.175157690441534</v>
      </c>
    </row>
    <row r="64" spans="13:29">
      <c r="N64" s="12">
        <v>11</v>
      </c>
      <c r="O64" s="13">
        <v>15</v>
      </c>
      <c r="P64" s="13">
        <v>91.316000000000003</v>
      </c>
      <c r="Q64" s="13">
        <f t="shared" si="14"/>
        <v>8338.6118560000014</v>
      </c>
      <c r="R64" s="13">
        <v>2223.4699999999998</v>
      </c>
      <c r="S64" s="13">
        <f t="shared" si="15"/>
        <v>203038.38652</v>
      </c>
      <c r="T64" s="17">
        <f t="shared" si="16"/>
        <v>24.349183056638484</v>
      </c>
    </row>
    <row r="65" spans="13:20">
      <c r="N65" s="12">
        <v>12</v>
      </c>
      <c r="O65" s="13"/>
      <c r="P65" s="13"/>
      <c r="Q65" s="13">
        <f t="shared" si="14"/>
        <v>0</v>
      </c>
      <c r="R65" s="13"/>
      <c r="S65" s="13">
        <f t="shared" si="15"/>
        <v>0</v>
      </c>
      <c r="T65" s="17" t="e">
        <f t="shared" si="16"/>
        <v>#DIV/0!</v>
      </c>
    </row>
    <row r="66" spans="13:20">
      <c r="N66" s="12">
        <v>13</v>
      </c>
      <c r="O66" s="13"/>
      <c r="P66" s="13"/>
      <c r="Q66" s="13">
        <f t="shared" si="14"/>
        <v>0</v>
      </c>
      <c r="R66" s="13"/>
      <c r="S66" s="13">
        <f t="shared" si="15"/>
        <v>0</v>
      </c>
      <c r="T66" s="17" t="e">
        <f t="shared" si="16"/>
        <v>#DIV/0!</v>
      </c>
    </row>
    <row r="67" spans="13:20">
      <c r="N67" s="12">
        <v>14</v>
      </c>
      <c r="O67" s="13"/>
      <c r="P67" s="13"/>
      <c r="Q67" s="13">
        <f t="shared" si="14"/>
        <v>0</v>
      </c>
      <c r="R67" s="13"/>
      <c r="S67" s="13">
        <f t="shared" si="15"/>
        <v>0</v>
      </c>
      <c r="T67" s="17" t="e">
        <f t="shared" si="16"/>
        <v>#DIV/0!</v>
      </c>
    </row>
    <row r="68" spans="13:20">
      <c r="N68" s="12">
        <v>15</v>
      </c>
      <c r="O68" s="13"/>
      <c r="P68" s="13"/>
      <c r="Q68" s="13">
        <f t="shared" si="14"/>
        <v>0</v>
      </c>
      <c r="R68" s="13"/>
      <c r="S68" s="13">
        <f t="shared" si="15"/>
        <v>0</v>
      </c>
      <c r="T68" s="17" t="e">
        <f t="shared" si="16"/>
        <v>#DIV/0!</v>
      </c>
    </row>
    <row r="69" spans="13:20">
      <c r="N69" s="12">
        <v>16</v>
      </c>
      <c r="O69" s="13"/>
      <c r="P69" s="13"/>
      <c r="Q69" s="13">
        <f t="shared" si="14"/>
        <v>0</v>
      </c>
      <c r="R69" s="13"/>
      <c r="S69" s="13">
        <f t="shared" si="15"/>
        <v>0</v>
      </c>
      <c r="T69" s="17" t="e">
        <f t="shared" si="16"/>
        <v>#DIV/0!</v>
      </c>
    </row>
    <row r="70" spans="13:20">
      <c r="N70" s="12">
        <v>17</v>
      </c>
      <c r="O70" s="13"/>
      <c r="P70" s="13"/>
      <c r="Q70" s="13">
        <f t="shared" si="14"/>
        <v>0</v>
      </c>
      <c r="R70" s="13"/>
      <c r="S70" s="13">
        <f t="shared" si="15"/>
        <v>0</v>
      </c>
      <c r="T70" s="17" t="e">
        <f t="shared" si="16"/>
        <v>#DIV/0!</v>
      </c>
    </row>
    <row r="71" spans="13:20">
      <c r="N71" s="18">
        <v>18</v>
      </c>
      <c r="O71" s="19"/>
      <c r="P71" s="19"/>
      <c r="Q71" s="19">
        <f t="shared" si="14"/>
        <v>0</v>
      </c>
      <c r="R71" s="19"/>
      <c r="S71" s="19">
        <f t="shared" si="15"/>
        <v>0</v>
      </c>
      <c r="T71" s="20" t="e">
        <f t="shared" si="16"/>
        <v>#DIV/0!</v>
      </c>
    </row>
    <row r="74" spans="13:20">
      <c r="N74" s="9" t="s">
        <v>15</v>
      </c>
      <c r="O74" s="10" t="s">
        <v>20</v>
      </c>
      <c r="P74" s="10" t="s">
        <v>16</v>
      </c>
      <c r="Q74" s="10" t="s">
        <v>22</v>
      </c>
      <c r="R74" s="10" t="s">
        <v>17</v>
      </c>
      <c r="S74" s="10" t="s">
        <v>24</v>
      </c>
      <c r="T74" s="11" t="s">
        <v>23</v>
      </c>
    </row>
    <row r="75" spans="13:20">
      <c r="M75" s="1" t="s">
        <v>32</v>
      </c>
      <c r="N75" s="12">
        <v>1</v>
      </c>
      <c r="O75" s="13">
        <v>2000</v>
      </c>
      <c r="P75" s="13">
        <v>2.0179999999999998</v>
      </c>
      <c r="Q75" s="14">
        <f t="shared" ref="Q75:Q92" si="17">P75^2</f>
        <v>4.0723239999999992</v>
      </c>
      <c r="R75" s="13">
        <v>48.58</v>
      </c>
      <c r="S75" s="15">
        <f t="shared" ref="S75:S92" si="18">R75*P75</f>
        <v>98.034439999999989</v>
      </c>
      <c r="T75" s="16">
        <f t="shared" ref="T75:T92" si="19">R75/P75</f>
        <v>24.073339940535185</v>
      </c>
    </row>
    <row r="76" spans="13:20">
      <c r="N76" s="12">
        <v>2</v>
      </c>
      <c r="O76" s="13">
        <v>1000</v>
      </c>
      <c r="P76" s="13">
        <v>3.9780000000000002</v>
      </c>
      <c r="Q76" s="13">
        <f t="shared" si="17"/>
        <v>15.824484000000002</v>
      </c>
      <c r="R76" s="13">
        <v>95.71</v>
      </c>
      <c r="S76" s="15">
        <f t="shared" si="18"/>
        <v>380.73437999999999</v>
      </c>
      <c r="T76" s="16">
        <f t="shared" si="19"/>
        <v>24.059829059829056</v>
      </c>
    </row>
    <row r="77" spans="13:20">
      <c r="N77" s="12">
        <v>3</v>
      </c>
      <c r="O77" s="13">
        <v>500</v>
      </c>
      <c r="P77" s="13">
        <v>7.7350000000000003</v>
      </c>
      <c r="Q77" s="13">
        <f t="shared" si="17"/>
        <v>59.830225000000006</v>
      </c>
      <c r="R77" s="13">
        <v>186.05</v>
      </c>
      <c r="S77" s="15">
        <f t="shared" si="18"/>
        <v>1439.0967500000002</v>
      </c>
      <c r="T77" s="16">
        <f t="shared" si="19"/>
        <v>24.0530058177117</v>
      </c>
    </row>
    <row r="78" spans="13:20">
      <c r="N78" s="12">
        <v>4</v>
      </c>
      <c r="O78" s="13">
        <v>300</v>
      </c>
      <c r="P78" s="13">
        <v>12.427</v>
      </c>
      <c r="Q78" s="13">
        <f t="shared" si="17"/>
        <v>154.430329</v>
      </c>
      <c r="R78" s="13">
        <v>299</v>
      </c>
      <c r="S78" s="15">
        <f t="shared" si="18"/>
        <v>3715.6729999999998</v>
      </c>
      <c r="T78" s="16">
        <f t="shared" si="19"/>
        <v>24.060513398245757</v>
      </c>
    </row>
    <row r="79" spans="13:20">
      <c r="N79" s="12">
        <v>5</v>
      </c>
      <c r="O79" s="13">
        <v>150</v>
      </c>
      <c r="P79" s="13">
        <v>22.803999999999998</v>
      </c>
      <c r="Q79" s="13">
        <f t="shared" si="17"/>
        <v>520.02241599999991</v>
      </c>
      <c r="R79" s="13">
        <v>549.6</v>
      </c>
      <c r="S79" s="15">
        <f t="shared" si="18"/>
        <v>12533.0784</v>
      </c>
      <c r="T79" s="16">
        <f t="shared" si="19"/>
        <v>24.101034906156816</v>
      </c>
    </row>
    <row r="80" spans="13:20">
      <c r="N80" s="12">
        <v>6</v>
      </c>
      <c r="O80" s="13">
        <v>100</v>
      </c>
      <c r="P80" s="13">
        <v>31.591000000000001</v>
      </c>
      <c r="Q80" s="13">
        <f t="shared" si="17"/>
        <v>997.99128100000007</v>
      </c>
      <c r="R80" s="13">
        <v>763.04</v>
      </c>
      <c r="S80" s="15">
        <f t="shared" si="18"/>
        <v>24105.196639999998</v>
      </c>
      <c r="T80" s="16">
        <f t="shared" si="19"/>
        <v>24.153714665569307</v>
      </c>
    </row>
    <row r="81" spans="14:20">
      <c r="N81" s="12">
        <v>7</v>
      </c>
      <c r="O81" s="13">
        <v>70</v>
      </c>
      <c r="P81" s="13">
        <v>41.061</v>
      </c>
      <c r="Q81" s="13">
        <f t="shared" si="17"/>
        <v>1686.005721</v>
      </c>
      <c r="R81" s="13">
        <v>994.96</v>
      </c>
      <c r="S81" s="15">
        <f t="shared" si="18"/>
        <v>40854.052560000004</v>
      </c>
      <c r="T81" s="16">
        <f t="shared" si="19"/>
        <v>24.231265677893866</v>
      </c>
    </row>
    <row r="82" spans="14:20">
      <c r="N82" s="12">
        <v>8</v>
      </c>
      <c r="O82" s="13">
        <v>50</v>
      </c>
      <c r="P82" s="13">
        <v>51.295000000000002</v>
      </c>
      <c r="Q82" s="13">
        <f t="shared" si="17"/>
        <v>2631.177025</v>
      </c>
      <c r="R82" s="13">
        <v>1248.48</v>
      </c>
      <c r="S82" s="15">
        <f t="shared" si="18"/>
        <v>64040.781600000002</v>
      </c>
      <c r="T82" s="16">
        <f t="shared" si="19"/>
        <v>24.339214348377034</v>
      </c>
    </row>
    <row r="83" spans="14:20">
      <c r="N83" s="12">
        <v>9</v>
      </c>
      <c r="O83" s="13">
        <v>30</v>
      </c>
      <c r="P83" s="13">
        <v>68.173000000000002</v>
      </c>
      <c r="Q83" s="13">
        <f t="shared" si="17"/>
        <v>4647.5579290000005</v>
      </c>
      <c r="R83" s="13">
        <v>1674.8</v>
      </c>
      <c r="S83" s="15">
        <f t="shared" si="18"/>
        <v>114176.1404</v>
      </c>
      <c r="T83" s="16">
        <f t="shared" si="19"/>
        <v>24.566910653777889</v>
      </c>
    </row>
    <row r="84" spans="14:20">
      <c r="N84" s="12">
        <v>10</v>
      </c>
      <c r="O84" s="13">
        <v>20</v>
      </c>
      <c r="P84" s="13">
        <v>81.421999999999997</v>
      </c>
      <c r="Q84" s="13">
        <f t="shared" si="17"/>
        <v>6629.5420839999997</v>
      </c>
      <c r="R84" s="13">
        <v>2018.96</v>
      </c>
      <c r="S84" s="15">
        <f t="shared" si="18"/>
        <v>164387.76112000001</v>
      </c>
      <c r="T84" s="16">
        <f t="shared" si="19"/>
        <v>24.796246714647147</v>
      </c>
    </row>
    <row r="85" spans="14:20">
      <c r="N85" s="12">
        <v>11</v>
      </c>
      <c r="O85" s="13">
        <v>15</v>
      </c>
      <c r="P85" s="13">
        <v>90.063000000000002</v>
      </c>
      <c r="Q85" s="13">
        <f t="shared" si="17"/>
        <v>8111.3439690000005</v>
      </c>
      <c r="R85" s="13">
        <v>2248.9299999999998</v>
      </c>
      <c r="S85" s="13">
        <f t="shared" si="18"/>
        <v>202545.38258999999</v>
      </c>
      <c r="T85" s="17">
        <f t="shared" si="19"/>
        <v>24.970631668942847</v>
      </c>
    </row>
    <row r="86" spans="14:20">
      <c r="N86" s="12">
        <v>12</v>
      </c>
      <c r="O86" s="13">
        <v>10</v>
      </c>
      <c r="P86" s="13">
        <v>100.60299999999999</v>
      </c>
      <c r="Q86" s="13">
        <f t="shared" si="17"/>
        <v>10120.963608999999</v>
      </c>
      <c r="R86" s="13">
        <v>2535.9</v>
      </c>
      <c r="S86" s="13">
        <f t="shared" si="18"/>
        <v>255119.1477</v>
      </c>
      <c r="T86" s="17">
        <f t="shared" si="19"/>
        <v>25.207001779271</v>
      </c>
    </row>
    <row r="87" spans="14:20">
      <c r="N87" s="12">
        <v>13</v>
      </c>
      <c r="O87" s="13"/>
      <c r="P87" s="13"/>
      <c r="Q87" s="13">
        <f t="shared" si="17"/>
        <v>0</v>
      </c>
      <c r="R87" s="13"/>
      <c r="S87" s="13">
        <f t="shared" si="18"/>
        <v>0</v>
      </c>
      <c r="T87" s="17" t="e">
        <f t="shared" si="19"/>
        <v>#DIV/0!</v>
      </c>
    </row>
    <row r="88" spans="14:20">
      <c r="N88" s="12">
        <v>14</v>
      </c>
      <c r="O88" s="13"/>
      <c r="P88" s="13"/>
      <c r="Q88" s="13">
        <f t="shared" si="17"/>
        <v>0</v>
      </c>
      <c r="R88" s="13"/>
      <c r="S88" s="13">
        <f t="shared" si="18"/>
        <v>0</v>
      </c>
      <c r="T88" s="17" t="e">
        <f t="shared" si="19"/>
        <v>#DIV/0!</v>
      </c>
    </row>
    <row r="89" spans="14:20">
      <c r="N89" s="12">
        <v>15</v>
      </c>
      <c r="O89" s="13"/>
      <c r="P89" s="13"/>
      <c r="Q89" s="13">
        <f t="shared" si="17"/>
        <v>0</v>
      </c>
      <c r="R89" s="13"/>
      <c r="S89" s="13">
        <f t="shared" si="18"/>
        <v>0</v>
      </c>
      <c r="T89" s="17" t="e">
        <f t="shared" si="19"/>
        <v>#DIV/0!</v>
      </c>
    </row>
    <row r="90" spans="14:20">
      <c r="N90" s="12">
        <v>16</v>
      </c>
      <c r="O90" s="13"/>
      <c r="P90" s="13"/>
      <c r="Q90" s="13">
        <f t="shared" si="17"/>
        <v>0</v>
      </c>
      <c r="R90" s="13"/>
      <c r="S90" s="13">
        <f t="shared" si="18"/>
        <v>0</v>
      </c>
      <c r="T90" s="17" t="e">
        <f t="shared" si="19"/>
        <v>#DIV/0!</v>
      </c>
    </row>
    <row r="91" spans="14:20">
      <c r="N91" s="12">
        <v>17</v>
      </c>
      <c r="O91" s="13"/>
      <c r="P91" s="13"/>
      <c r="Q91" s="13">
        <f t="shared" si="17"/>
        <v>0</v>
      </c>
      <c r="R91" s="13"/>
      <c r="S91" s="13">
        <f t="shared" si="18"/>
        <v>0</v>
      </c>
      <c r="T91" s="17" t="e">
        <f t="shared" si="19"/>
        <v>#DIV/0!</v>
      </c>
    </row>
    <row r="92" spans="14:20">
      <c r="N92" s="18">
        <v>18</v>
      </c>
      <c r="O92" s="19"/>
      <c r="P92" s="19"/>
      <c r="Q92" s="19">
        <f t="shared" si="17"/>
        <v>0</v>
      </c>
      <c r="R92" s="19"/>
      <c r="S92" s="19">
        <f t="shared" si="18"/>
        <v>0</v>
      </c>
      <c r="T92" s="20" t="e">
        <f t="shared" si="19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2024-02-06T06:34:29Z</dcterms:created>
  <dcterms:modified xsi:type="dcterms:W3CDTF">2024-02-19T12:23:25Z</dcterms:modified>
</cp:coreProperties>
</file>