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aight chain, mass" sheetId="1" r:id="rId4"/>
    <sheet state="visible" name="straight chain, efficiency" sheetId="2" r:id="rId5"/>
    <sheet state="visible" name="Terpenes, mass" sheetId="3" r:id="rId6"/>
    <sheet state="visible" name="Terpenes, efficiency" sheetId="4" r:id="rId7"/>
    <sheet state="visible" name="Blend, mass" sheetId="5" r:id="rId8"/>
    <sheet state="visible" name="Blend, efficiency" sheetId="6" r:id="rId9"/>
    <sheet state="visible" name="Termination Pathway, mass" sheetId="7" r:id="rId10"/>
    <sheet state="visible" name="Termination Pathway, efficiency" sheetId="8" r:id="rId11"/>
  </sheets>
  <definedNames/>
  <calcPr/>
</workbook>
</file>

<file path=xl/sharedStrings.xml><?xml version="1.0" encoding="utf-8"?>
<sst xmlns="http://schemas.openxmlformats.org/spreadsheetml/2006/main" count="618" uniqueCount="93">
  <si>
    <t>Pentane_CBB_EEU</t>
  </si>
  <si>
    <t>Hexane_CBB_EEU</t>
  </si>
  <si>
    <t>Heptane_CBB_EEU</t>
  </si>
  <si>
    <t>Octane_CBB_EEU</t>
  </si>
  <si>
    <t>Nonane_CBB_EEU</t>
  </si>
  <si>
    <t>Decane_CBB_EEU</t>
  </si>
  <si>
    <t>Undecane_CBB_EEU</t>
  </si>
  <si>
    <t>Dodecane_CBB_EEU</t>
  </si>
  <si>
    <t>Tridecane_CBB_EEU</t>
  </si>
  <si>
    <t>Tetradecane_CBB_EEU</t>
  </si>
  <si>
    <t>Pentadecane_CBB_EEU</t>
  </si>
  <si>
    <t>Hexadecane_CBB_EEU</t>
  </si>
  <si>
    <t>Pentane_CBB_H2</t>
  </si>
  <si>
    <t>Hexane_CBB_H2</t>
  </si>
  <si>
    <t>Heptane_CBB_H2</t>
  </si>
  <si>
    <t>Octane_CBB_H2</t>
  </si>
  <si>
    <t>Octane_CBB_H4</t>
  </si>
  <si>
    <t>Nonane_CBB_H2</t>
  </si>
  <si>
    <t>Nonane_CBB_H4</t>
  </si>
  <si>
    <t>Decane_CBB_H2</t>
  </si>
  <si>
    <t>Decane_CBB_H4</t>
  </si>
  <si>
    <t>Undecane_CBB_H2</t>
  </si>
  <si>
    <t>Dodecane_CBB_H2</t>
  </si>
  <si>
    <t>Tridecane_CBB_H2</t>
  </si>
  <si>
    <t>Tetradecane_CBB_H2</t>
  </si>
  <si>
    <t>Pentadecane_CBB_H2</t>
  </si>
  <si>
    <t>Hexadecane_CBB_H2</t>
  </si>
  <si>
    <t>effTotalElectricalFuelMoleEfficiency</t>
  </si>
  <si>
    <t>effTotalElectricalFuelMoleEfficiency_lowerError</t>
  </si>
  <si>
    <t>effTotalElectricalFuelMoleEfficiency_upperError</t>
  </si>
  <si>
    <t>Total EEU</t>
  </si>
  <si>
    <t>Lower EEU</t>
  </si>
  <si>
    <t>Upper EEU</t>
  </si>
  <si>
    <t>Total H2</t>
  </si>
  <si>
    <t>Lower H2</t>
  </si>
  <si>
    <t>Upper H2</t>
  </si>
  <si>
    <t>Pentane</t>
  </si>
  <si>
    <t>Hexane</t>
  </si>
  <si>
    <t>Heptane</t>
  </si>
  <si>
    <t>Octane</t>
  </si>
  <si>
    <t>Nonane</t>
  </si>
  <si>
    <t>Decane</t>
  </si>
  <si>
    <t>Undecane</t>
  </si>
  <si>
    <t>Dodecane</t>
  </si>
  <si>
    <t>Tridecane</t>
  </si>
  <si>
    <t>Tetradecane</t>
  </si>
  <si>
    <t>Pentadecane</t>
  </si>
  <si>
    <t>Hexadecane</t>
  </si>
  <si>
    <t>scenario</t>
  </si>
  <si>
    <t>label</t>
  </si>
  <si>
    <t>effTotalElectricalFuelMassEfficiency</t>
  </si>
  <si>
    <t>effTotalElectricalFuelMassEfficiency_lowerError</t>
  </si>
  <si>
    <t>effTotalElectricalFuelMassEfficiency_upperError</t>
  </si>
  <si>
    <t>Pinene_CBB_EEU</t>
  </si>
  <si>
    <t>Limonene_CBB_EEU</t>
  </si>
  <si>
    <t>Geraniol_CBB_EEU</t>
  </si>
  <si>
    <t>Farnesene_CBB_EEU</t>
  </si>
  <si>
    <t>Bisabolene_CBB_EEU</t>
  </si>
  <si>
    <t>Pinene_CBB_H2</t>
  </si>
  <si>
    <t>Limonene_CBB_H2</t>
  </si>
  <si>
    <t>Geraniol_CBB_H2</t>
  </si>
  <si>
    <t>Farnesene_CBB_H2</t>
  </si>
  <si>
    <t>Bisabolene_CBB_H2</t>
  </si>
  <si>
    <t>effTotalElectricalToFuel</t>
  </si>
  <si>
    <t>effTotalElectricalToFuel_lowerError</t>
  </si>
  <si>
    <t>effTotalElectricalToFuel_upperError</t>
  </si>
  <si>
    <t>Pinene</t>
  </si>
  <si>
    <t>Limonene</t>
  </si>
  <si>
    <t>Geraniol</t>
  </si>
  <si>
    <t>Farnesene</t>
  </si>
  <si>
    <t>Bisabolene</t>
  </si>
  <si>
    <t>3HP4HB_EEU</t>
  </si>
  <si>
    <t>3HP_EEU</t>
  </si>
  <si>
    <t>4HB_EEU</t>
  </si>
  <si>
    <t>CBB_EEU</t>
  </si>
  <si>
    <t>FORM_EEU</t>
  </si>
  <si>
    <t>WL_EEU</t>
  </si>
  <si>
    <t>rTCA_EEU</t>
  </si>
  <si>
    <t>3HP4HB_H2</t>
  </si>
  <si>
    <t>3HP_H2</t>
  </si>
  <si>
    <t>4HB_H2</t>
  </si>
  <si>
    <t>CBB_H2</t>
  </si>
  <si>
    <t>FORM_H2</t>
  </si>
  <si>
    <t>WL_H2</t>
  </si>
  <si>
    <t>rTCA_H2</t>
  </si>
  <si>
    <t>ADO_EEU</t>
  </si>
  <si>
    <t>MCH_EEU</t>
  </si>
  <si>
    <t>ADO_H2</t>
  </si>
  <si>
    <t>MCH_H2</t>
  </si>
  <si>
    <t>Secondary Pathway</t>
  </si>
  <si>
    <t>Primary Pathway</t>
  </si>
  <si>
    <t>ATP</t>
  </si>
  <si>
    <t>NADH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</si>
</sst>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B0B3B2"/>
        <bgColor rgb="FFB0B3B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2" fillId="0" fontId="2" numFmtId="0" xfId="0" applyAlignment="1" applyBorder="1" applyFont="1">
      <alignment readingOrder="0" vertical="top"/>
    </xf>
    <xf borderId="0" fillId="0" fontId="3" numFmtId="0" xfId="0" applyFont="1"/>
    <xf borderId="1" fillId="3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vertical="top"/>
    </xf>
    <xf borderId="0" fillId="0" fontId="3" numFmtId="0" xfId="0" applyAlignment="1" applyFont="1">
      <alignment readingOrder="0"/>
    </xf>
    <xf borderId="1" fillId="3" fontId="3" numFmtId="0" xfId="0" applyAlignment="1" applyBorder="1" applyFont="1">
      <alignment vertical="top"/>
    </xf>
    <xf borderId="1" fillId="3" fontId="4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2" fillId="3" fontId="1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</cols>
  <sheetData>
    <row r="1">
      <c r="A1" s="1" t="s">
        <v>0</v>
      </c>
      <c r="B1" s="2" t="s">
        <v>0</v>
      </c>
      <c r="C1" s="2">
        <v>134691.622619865</v>
      </c>
      <c r="D1" s="2">
        <v>16305.248212034</v>
      </c>
      <c r="E1" s="3">
        <v>6122.34648272114</v>
      </c>
      <c r="F1" s="2">
        <v>72.15</v>
      </c>
      <c r="G1" s="4">
        <f t="shared" ref="G1:G24" si="1">C1*F1/1000</f>
        <v>9718.000572</v>
      </c>
      <c r="H1" s="4">
        <f t="shared" ref="H1:H24" si="2">D1*F1/1000</f>
        <v>1176.423658</v>
      </c>
      <c r="I1" s="4">
        <f t="shared" ref="I1:I24" si="3">E1*F1/1000</f>
        <v>441.7272987</v>
      </c>
    </row>
    <row r="2">
      <c r="A2" s="1" t="s">
        <v>1</v>
      </c>
      <c r="B2" s="2" t="s">
        <v>1</v>
      </c>
      <c r="C2" s="2">
        <v>126618.176241752</v>
      </c>
      <c r="D2" s="2">
        <v>13604.204353075</v>
      </c>
      <c r="E2" s="3">
        <v>5755.37164735237</v>
      </c>
      <c r="F2" s="2">
        <v>86.175</v>
      </c>
      <c r="G2" s="4">
        <f t="shared" si="1"/>
        <v>10911.32134</v>
      </c>
      <c r="H2" s="4">
        <f t="shared" si="2"/>
        <v>1172.34231</v>
      </c>
      <c r="I2" s="4">
        <f t="shared" si="3"/>
        <v>495.9691517</v>
      </c>
    </row>
    <row r="3">
      <c r="A3" s="1" t="s">
        <v>2</v>
      </c>
      <c r="B3" s="2" t="s">
        <v>2</v>
      </c>
      <c r="C3" s="2">
        <v>129632.843759391</v>
      </c>
      <c r="D3" s="2">
        <v>15821.2377337662</v>
      </c>
      <c r="E3" s="3">
        <v>5892.40198906319</v>
      </c>
      <c r="F3" s="2">
        <v>100.2</v>
      </c>
      <c r="G3" s="4">
        <f t="shared" si="1"/>
        <v>12989.21094</v>
      </c>
      <c r="H3" s="4">
        <f t="shared" si="2"/>
        <v>1585.288021</v>
      </c>
      <c r="I3" s="4">
        <f t="shared" si="3"/>
        <v>590.4186793</v>
      </c>
    </row>
    <row r="4">
      <c r="A4" s="1" t="s">
        <v>3</v>
      </c>
      <c r="B4" s="2" t="s">
        <v>3</v>
      </c>
      <c r="C4" s="2">
        <v>124477.198208434</v>
      </c>
      <c r="D4" s="2">
        <v>13880.8145675529</v>
      </c>
      <c r="E4" s="3">
        <v>5658.05446401968</v>
      </c>
      <c r="F4" s="2">
        <v>114.225</v>
      </c>
      <c r="G4" s="4">
        <f t="shared" si="1"/>
        <v>14218.40797</v>
      </c>
      <c r="H4" s="4">
        <f t="shared" si="2"/>
        <v>1585.536044</v>
      </c>
      <c r="I4" s="4">
        <f t="shared" si="3"/>
        <v>646.2912712</v>
      </c>
    </row>
    <row r="5">
      <c r="A5" s="1" t="s">
        <v>4</v>
      </c>
      <c r="B5" s="2" t="s">
        <v>4</v>
      </c>
      <c r="C5" s="2">
        <v>126797.110367862</v>
      </c>
      <c r="D5" s="2">
        <v>15550.572879733</v>
      </c>
      <c r="E5" s="3">
        <v>5763.50501672101</v>
      </c>
      <c r="F5" s="2">
        <v>128.25</v>
      </c>
      <c r="G5" s="4">
        <f t="shared" si="1"/>
        <v>16261.7294</v>
      </c>
      <c r="H5" s="4">
        <f t="shared" si="2"/>
        <v>1994.360972</v>
      </c>
      <c r="I5" s="4">
        <f t="shared" si="3"/>
        <v>739.1695184</v>
      </c>
    </row>
    <row r="6">
      <c r="A6" s="1" t="s">
        <v>5</v>
      </c>
      <c r="B6" s="2" t="s">
        <v>5</v>
      </c>
      <c r="C6" s="2">
        <v>122957.114421042</v>
      </c>
      <c r="D6" s="2">
        <v>14021.6246775468</v>
      </c>
      <c r="E6" s="3">
        <v>5588.959746411</v>
      </c>
      <c r="F6" s="2">
        <v>142.275</v>
      </c>
      <c r="G6" s="4">
        <f t="shared" si="1"/>
        <v>17493.72345</v>
      </c>
      <c r="H6" s="4">
        <f t="shared" si="2"/>
        <v>1994.926651</v>
      </c>
      <c r="I6" s="4">
        <f t="shared" si="3"/>
        <v>795.1692479</v>
      </c>
      <c r="K6" s="4">
        <f t="shared" ref="K6:K12" si="4">F6*0.85/7</f>
        <v>17.27625</v>
      </c>
    </row>
    <row r="7">
      <c r="A7" s="1" t="s">
        <v>6</v>
      </c>
      <c r="B7" s="2" t="s">
        <v>6</v>
      </c>
      <c r="C7" s="2">
        <v>124885.353478146</v>
      </c>
      <c r="D7" s="2">
        <v>15364.8978344351</v>
      </c>
      <c r="E7" s="3">
        <v>5676.60697627935</v>
      </c>
      <c r="F7" s="2">
        <v>156.3</v>
      </c>
      <c r="G7" s="4">
        <f t="shared" si="1"/>
        <v>19519.58075</v>
      </c>
      <c r="H7" s="4">
        <f t="shared" si="2"/>
        <v>2401.533532</v>
      </c>
      <c r="I7" s="4">
        <f t="shared" si="3"/>
        <v>887.2536704</v>
      </c>
      <c r="K7" s="4">
        <f t="shared" si="4"/>
        <v>18.97928571</v>
      </c>
      <c r="M7" s="4">
        <f>sum(K6:K13)</f>
        <v>181.7607</v>
      </c>
    </row>
    <row r="8">
      <c r="A8" s="1" t="s">
        <v>7</v>
      </c>
      <c r="B8" s="2" t="s">
        <v>7</v>
      </c>
      <c r="C8" s="2">
        <v>122121.58640327</v>
      </c>
      <c r="D8" s="2">
        <v>14139.2456836457</v>
      </c>
      <c r="E8" s="3">
        <v>5550.98120014861</v>
      </c>
      <c r="F8" s="2">
        <v>170.325</v>
      </c>
      <c r="G8" s="4">
        <f t="shared" si="1"/>
        <v>20800.3592</v>
      </c>
      <c r="H8" s="4">
        <f t="shared" si="2"/>
        <v>2408.267021</v>
      </c>
      <c r="I8" s="4">
        <f t="shared" si="3"/>
        <v>945.4708729</v>
      </c>
      <c r="K8" s="4">
        <f t="shared" si="4"/>
        <v>20.68232143</v>
      </c>
    </row>
    <row r="9">
      <c r="A9" s="1" t="s">
        <v>8</v>
      </c>
      <c r="B9" s="2" t="s">
        <v>8</v>
      </c>
      <c r="C9" s="2">
        <v>123534.603532399</v>
      </c>
      <c r="D9" s="2">
        <v>15233.5542557537</v>
      </c>
      <c r="E9" s="3">
        <v>5615.20925147268</v>
      </c>
      <c r="F9" s="2">
        <v>184.35</v>
      </c>
      <c r="G9" s="4">
        <f t="shared" si="1"/>
        <v>22773.60416</v>
      </c>
      <c r="H9" s="4">
        <f t="shared" si="2"/>
        <v>2808.305727</v>
      </c>
      <c r="I9" s="4">
        <f t="shared" si="3"/>
        <v>1035.163826</v>
      </c>
      <c r="K9" s="4">
        <f t="shared" si="4"/>
        <v>22.38535714</v>
      </c>
    </row>
    <row r="10">
      <c r="A10" s="1" t="s">
        <v>9</v>
      </c>
      <c r="B10" s="2" t="s">
        <v>9</v>
      </c>
      <c r="C10" s="2">
        <v>121042.677184037</v>
      </c>
      <c r="D10" s="2">
        <v>14166.7268363848</v>
      </c>
      <c r="E10" s="3">
        <v>5501.93987200166</v>
      </c>
      <c r="F10" s="2">
        <v>198.375</v>
      </c>
      <c r="G10" s="4">
        <f t="shared" si="1"/>
        <v>24011.84109</v>
      </c>
      <c r="H10" s="4">
        <f t="shared" si="2"/>
        <v>2810.324436</v>
      </c>
      <c r="I10" s="4">
        <f t="shared" si="3"/>
        <v>1091.447322</v>
      </c>
      <c r="K10" s="4">
        <f t="shared" si="4"/>
        <v>24.08839286</v>
      </c>
    </row>
    <row r="11">
      <c r="A11" s="1" t="s">
        <v>10</v>
      </c>
      <c r="B11" s="2" t="s">
        <v>10</v>
      </c>
      <c r="C11" s="2">
        <v>122885.269831488</v>
      </c>
      <c r="D11" s="2">
        <v>15180.2018101821</v>
      </c>
      <c r="E11" s="3">
        <v>5585.69408324944</v>
      </c>
      <c r="F11" s="2">
        <v>212.4</v>
      </c>
      <c r="G11" s="4">
        <f t="shared" si="1"/>
        <v>26100.83131</v>
      </c>
      <c r="H11" s="4">
        <f t="shared" si="2"/>
        <v>3224.274864</v>
      </c>
      <c r="I11" s="4">
        <f t="shared" si="3"/>
        <v>1186.401423</v>
      </c>
      <c r="K11" s="4">
        <f t="shared" si="4"/>
        <v>25.79142857</v>
      </c>
    </row>
    <row r="12">
      <c r="A12" s="1" t="s">
        <v>11</v>
      </c>
      <c r="B12" s="2" t="s">
        <v>11</v>
      </c>
      <c r="C12" s="2">
        <v>120601.870632185</v>
      </c>
      <c r="D12" s="2">
        <v>14228.3105802016</v>
      </c>
      <c r="E12" s="3">
        <v>5481.90321055388</v>
      </c>
      <c r="F12" s="2">
        <v>226.425</v>
      </c>
      <c r="G12" s="4">
        <f t="shared" si="1"/>
        <v>27307.27856</v>
      </c>
      <c r="H12" s="4">
        <f t="shared" si="2"/>
        <v>3221.645223</v>
      </c>
      <c r="I12" s="4">
        <f t="shared" si="3"/>
        <v>1241.239934</v>
      </c>
      <c r="K12" s="4">
        <f t="shared" si="4"/>
        <v>27.49446429</v>
      </c>
    </row>
    <row r="13">
      <c r="A13" s="1" t="s">
        <v>12</v>
      </c>
      <c r="B13" s="2" t="s">
        <v>12</v>
      </c>
      <c r="C13" s="2">
        <v>127067.568509307</v>
      </c>
      <c r="D13" s="2">
        <v>15382.3096339943</v>
      </c>
      <c r="E13" s="3">
        <v>2050.9746178659</v>
      </c>
      <c r="F13" s="2">
        <v>72.15</v>
      </c>
      <c r="G13" s="4">
        <f t="shared" si="1"/>
        <v>9167.925068</v>
      </c>
      <c r="H13" s="4">
        <f t="shared" si="2"/>
        <v>1109.83364</v>
      </c>
      <c r="I13" s="4">
        <f t="shared" si="3"/>
        <v>147.9778187</v>
      </c>
      <c r="K13" s="4">
        <v>25.063200000000002</v>
      </c>
    </row>
    <row r="14">
      <c r="A14" s="1" t="s">
        <v>13</v>
      </c>
      <c r="B14" s="2" t="s">
        <v>13</v>
      </c>
      <c r="C14" s="2">
        <v>119451.10966203</v>
      </c>
      <c r="D14" s="2">
        <v>12834.1550500708</v>
      </c>
      <c r="E14" s="3">
        <v>1711.22067334277</v>
      </c>
      <c r="F14" s="2">
        <v>86.175</v>
      </c>
      <c r="G14" s="4">
        <f t="shared" si="1"/>
        <v>10293.69938</v>
      </c>
      <c r="H14" s="4">
        <f t="shared" si="2"/>
        <v>1105.983311</v>
      </c>
      <c r="I14" s="4">
        <f t="shared" si="3"/>
        <v>147.4644415</v>
      </c>
    </row>
    <row r="15">
      <c r="A15" s="1" t="s">
        <v>14</v>
      </c>
      <c r="B15" s="2" t="s">
        <v>14</v>
      </c>
      <c r="C15" s="2">
        <v>122295.135622067</v>
      </c>
      <c r="D15" s="2">
        <v>14925.6959752511</v>
      </c>
      <c r="E15" s="3">
        <v>1990.09279670015</v>
      </c>
      <c r="F15" s="2">
        <v>100.2</v>
      </c>
      <c r="G15" s="4">
        <f t="shared" si="1"/>
        <v>12253.97259</v>
      </c>
      <c r="H15" s="4">
        <f t="shared" si="2"/>
        <v>1495.554737</v>
      </c>
      <c r="I15" s="4">
        <f t="shared" si="3"/>
        <v>199.4072982</v>
      </c>
    </row>
    <row r="16">
      <c r="A16" s="1" t="s">
        <v>15</v>
      </c>
      <c r="B16" s="2" t="s">
        <v>16</v>
      </c>
      <c r="C16" s="2">
        <v>117431.31906456</v>
      </c>
      <c r="D16" s="2">
        <v>13095.108082597</v>
      </c>
      <c r="E16" s="3">
        <v>1746.01441101293</v>
      </c>
      <c r="F16" s="2">
        <v>114.225</v>
      </c>
      <c r="G16" s="4">
        <f t="shared" si="1"/>
        <v>13413.59242</v>
      </c>
      <c r="H16" s="4">
        <f t="shared" si="2"/>
        <v>1495.788721</v>
      </c>
      <c r="I16" s="4">
        <f t="shared" si="3"/>
        <v>199.4384961</v>
      </c>
    </row>
    <row r="17">
      <c r="A17" s="1" t="s">
        <v>17</v>
      </c>
      <c r="B17" s="2" t="s">
        <v>18</v>
      </c>
      <c r="C17" s="2">
        <v>119619.915441379</v>
      </c>
      <c r="D17" s="2">
        <v>14670.351773333</v>
      </c>
      <c r="E17" s="3">
        <v>1956.04690311106</v>
      </c>
      <c r="F17" s="2">
        <v>128.25</v>
      </c>
      <c r="G17" s="4">
        <f t="shared" si="1"/>
        <v>15341.25416</v>
      </c>
      <c r="H17" s="4">
        <f t="shared" si="2"/>
        <v>1881.472615</v>
      </c>
      <c r="I17" s="4">
        <f t="shared" si="3"/>
        <v>250.8630153</v>
      </c>
    </row>
    <row r="18">
      <c r="A18" s="1" t="s">
        <v>19</v>
      </c>
      <c r="B18" s="2" t="s">
        <v>20</v>
      </c>
      <c r="C18" s="2">
        <v>115997.2777557</v>
      </c>
      <c r="D18" s="2">
        <v>13227.9478090064</v>
      </c>
      <c r="E18" s="3">
        <v>1763.72637453418</v>
      </c>
      <c r="F18" s="2">
        <v>142.275</v>
      </c>
      <c r="G18" s="4">
        <f t="shared" si="1"/>
        <v>16503.51269</v>
      </c>
      <c r="H18" s="4">
        <f t="shared" si="2"/>
        <v>1882.006275</v>
      </c>
      <c r="I18" s="4">
        <f t="shared" si="3"/>
        <v>250.9341699</v>
      </c>
    </row>
    <row r="19">
      <c r="A19" s="1" t="s">
        <v>21</v>
      </c>
      <c r="B19" s="2" t="s">
        <v>21</v>
      </c>
      <c r="C19" s="2">
        <v>117816.371205798</v>
      </c>
      <c r="D19" s="2">
        <v>14495.1866362595</v>
      </c>
      <c r="E19" s="3">
        <v>1932.6915515013</v>
      </c>
      <c r="F19" s="2">
        <v>156.3</v>
      </c>
      <c r="G19" s="4">
        <f t="shared" si="1"/>
        <v>18414.69882</v>
      </c>
      <c r="H19" s="4">
        <f t="shared" si="2"/>
        <v>2265.597671</v>
      </c>
      <c r="I19" s="4">
        <f t="shared" si="3"/>
        <v>302.0796895</v>
      </c>
    </row>
    <row r="20">
      <c r="A20" s="1" t="s">
        <v>22</v>
      </c>
      <c r="B20" s="2" t="s">
        <v>22</v>
      </c>
      <c r="C20" s="2">
        <v>115209.04377667</v>
      </c>
      <c r="D20" s="2">
        <v>13338.9110223073</v>
      </c>
      <c r="E20" s="3">
        <v>1778.52146964097</v>
      </c>
      <c r="F20" s="2">
        <v>170.325</v>
      </c>
      <c r="G20" s="4">
        <f t="shared" si="1"/>
        <v>19622.98038</v>
      </c>
      <c r="H20" s="4">
        <f t="shared" si="2"/>
        <v>2271.95002</v>
      </c>
      <c r="I20" s="4">
        <f t="shared" si="3"/>
        <v>302.9266693</v>
      </c>
    </row>
    <row r="21">
      <c r="A21" s="1" t="s">
        <v>23</v>
      </c>
      <c r="B21" s="2" t="s">
        <v>23</v>
      </c>
      <c r="C21" s="2">
        <v>116542.07880415</v>
      </c>
      <c r="D21" s="2">
        <v>14371.2775997676</v>
      </c>
      <c r="E21" s="3">
        <v>1916.17034663571</v>
      </c>
      <c r="F21" s="2">
        <v>184.35</v>
      </c>
      <c r="G21" s="4">
        <f t="shared" si="1"/>
        <v>21484.53223</v>
      </c>
      <c r="H21" s="4">
        <f t="shared" si="2"/>
        <v>2649.345026</v>
      </c>
      <c r="I21" s="4">
        <f t="shared" si="3"/>
        <v>353.2460034</v>
      </c>
    </row>
    <row r="22">
      <c r="A22" s="1" t="s">
        <v>24</v>
      </c>
      <c r="B22" s="2" t="s">
        <v>24</v>
      </c>
      <c r="C22" s="2">
        <v>114191.204890601</v>
      </c>
      <c r="D22" s="2">
        <v>13364.8366380988</v>
      </c>
      <c r="E22" s="3">
        <v>1781.97821841315</v>
      </c>
      <c r="F22" s="2">
        <v>198.375</v>
      </c>
      <c r="G22" s="4">
        <f t="shared" si="1"/>
        <v>22652.68027</v>
      </c>
      <c r="H22" s="4">
        <f t="shared" si="2"/>
        <v>2651.249468</v>
      </c>
      <c r="I22" s="4">
        <f t="shared" si="3"/>
        <v>353.4999291</v>
      </c>
    </row>
    <row r="23">
      <c r="A23" s="1" t="s">
        <v>25</v>
      </c>
      <c r="B23" s="2" t="s">
        <v>25</v>
      </c>
      <c r="C23" s="2">
        <v>115929.499841026</v>
      </c>
      <c r="D23" s="2">
        <v>14320.9451039454</v>
      </c>
      <c r="E23" s="3">
        <v>1909.45934719274</v>
      </c>
      <c r="F23" s="2">
        <v>212.4</v>
      </c>
      <c r="G23" s="4">
        <f t="shared" si="1"/>
        <v>24623.42577</v>
      </c>
      <c r="H23" s="4">
        <f t="shared" si="2"/>
        <v>3041.76874</v>
      </c>
      <c r="I23" s="4">
        <f t="shared" si="3"/>
        <v>405.5691653</v>
      </c>
    </row>
    <row r="24">
      <c r="A24" s="1" t="s">
        <v>26</v>
      </c>
      <c r="B24" s="2" t="s">
        <v>26</v>
      </c>
      <c r="C24" s="2">
        <v>113775.349653005</v>
      </c>
      <c r="D24" s="2">
        <v>13422.9345096241</v>
      </c>
      <c r="E24" s="3">
        <v>1789.72460128323</v>
      </c>
      <c r="F24" s="2">
        <v>226.425</v>
      </c>
      <c r="G24" s="4">
        <f t="shared" si="1"/>
        <v>25761.58355</v>
      </c>
      <c r="H24" s="4">
        <f t="shared" si="2"/>
        <v>3039.287946</v>
      </c>
      <c r="I24" s="4">
        <f t="shared" si="3"/>
        <v>405.2383928</v>
      </c>
    </row>
    <row r="26">
      <c r="B26" s="5" t="s">
        <v>27</v>
      </c>
      <c r="C26" s="5" t="s">
        <v>28</v>
      </c>
      <c r="D26" s="5" t="s">
        <v>29</v>
      </c>
    </row>
    <row r="27">
      <c r="A27" s="1" t="s">
        <v>0</v>
      </c>
      <c r="B27" s="4">
        <v>9718.00057202326</v>
      </c>
      <c r="C27" s="4">
        <v>1176.4236584982532</v>
      </c>
      <c r="D27" s="4">
        <v>441.7272987283303</v>
      </c>
      <c r="G27" s="4">
        <f t="shared" ref="G27:G38" si="5">G1</f>
        <v>9718.000572</v>
      </c>
      <c r="H27" s="4">
        <f t="shared" ref="H27:H38" si="6">G27-H1</f>
        <v>8541.576914</v>
      </c>
      <c r="I27" s="4">
        <f t="shared" ref="I27:I38" si="7">G27+I1</f>
        <v>10159.72787</v>
      </c>
      <c r="J27" s="4">
        <v>9167.9250679465</v>
      </c>
      <c r="K27" s="4">
        <v>8058.091427853811</v>
      </c>
      <c r="L27" s="4">
        <v>9315.902886625525</v>
      </c>
    </row>
    <row r="28">
      <c r="A28" s="1" t="s">
        <v>12</v>
      </c>
      <c r="B28" s="4">
        <v>9167.9250679465</v>
      </c>
      <c r="C28" s="4">
        <v>1109.833640092689</v>
      </c>
      <c r="D28" s="4">
        <v>147.9778186790247</v>
      </c>
      <c r="G28" s="4">
        <f t="shared" si="5"/>
        <v>10911.32134</v>
      </c>
      <c r="H28" s="4">
        <f t="shared" si="6"/>
        <v>9738.979028</v>
      </c>
      <c r="I28" s="4">
        <f t="shared" si="7"/>
        <v>11407.29049</v>
      </c>
      <c r="J28" s="4">
        <v>10293.699375125434</v>
      </c>
      <c r="K28" s="4">
        <v>9187.716063685582</v>
      </c>
      <c r="L28" s="4">
        <v>10441.163816650747</v>
      </c>
    </row>
    <row r="29">
      <c r="A29" s="1" t="s">
        <v>1</v>
      </c>
      <c r="B29" s="4">
        <v>10911.321337632979</v>
      </c>
      <c r="C29" s="4">
        <v>1172.342310126238</v>
      </c>
      <c r="D29" s="4">
        <v>495.96915171059044</v>
      </c>
      <c r="G29" s="4">
        <f t="shared" si="5"/>
        <v>12989.21094</v>
      </c>
      <c r="H29" s="4">
        <f t="shared" si="6"/>
        <v>11403.92292</v>
      </c>
      <c r="I29" s="4">
        <f t="shared" si="7"/>
        <v>13579.62962</v>
      </c>
      <c r="J29" s="4">
        <v>12253.972589331113</v>
      </c>
      <c r="K29" s="4">
        <v>10758.417852610954</v>
      </c>
      <c r="L29" s="4">
        <v>12453.379887560468</v>
      </c>
    </row>
    <row r="30">
      <c r="A30" s="1" t="s">
        <v>13</v>
      </c>
      <c r="B30" s="4">
        <v>10293.699375125434</v>
      </c>
      <c r="C30" s="4">
        <v>1105.9833114398511</v>
      </c>
      <c r="D30" s="4">
        <v>147.4644415253132</v>
      </c>
      <c r="G30" s="4">
        <f t="shared" si="5"/>
        <v>14218.40797</v>
      </c>
      <c r="H30" s="4">
        <f t="shared" si="6"/>
        <v>12632.87192</v>
      </c>
      <c r="I30" s="4">
        <f t="shared" si="7"/>
        <v>14864.69924</v>
      </c>
      <c r="J30" s="4">
        <v>13413.592420149365</v>
      </c>
      <c r="K30" s="4">
        <v>11917.803699414722</v>
      </c>
      <c r="L30" s="4">
        <v>13613.030916247317</v>
      </c>
    </row>
    <row r="31">
      <c r="A31" s="1" t="s">
        <v>2</v>
      </c>
      <c r="B31" s="4">
        <v>12989.21094469098</v>
      </c>
      <c r="C31" s="4">
        <v>1585.2880209233733</v>
      </c>
      <c r="D31" s="4">
        <v>590.4186793041316</v>
      </c>
      <c r="G31" s="4">
        <f t="shared" si="5"/>
        <v>16261.7294</v>
      </c>
      <c r="H31" s="4">
        <f t="shared" si="6"/>
        <v>14267.36843</v>
      </c>
      <c r="I31" s="4">
        <f t="shared" si="7"/>
        <v>17000.89892</v>
      </c>
      <c r="J31" s="4">
        <v>15341.254155356855</v>
      </c>
      <c r="K31" s="4">
        <v>13459.781540426899</v>
      </c>
      <c r="L31" s="4">
        <v>15592.117170680849</v>
      </c>
    </row>
    <row r="32">
      <c r="A32" s="1" t="s">
        <v>14</v>
      </c>
      <c r="B32" s="4">
        <v>12253.972589331113</v>
      </c>
      <c r="C32" s="4">
        <v>1495.55473672016</v>
      </c>
      <c r="D32" s="4">
        <v>199.40729822935504</v>
      </c>
      <c r="G32" s="4">
        <f t="shared" si="5"/>
        <v>17493.72345</v>
      </c>
      <c r="H32" s="4">
        <f t="shared" si="6"/>
        <v>15498.7968</v>
      </c>
      <c r="I32" s="4">
        <f t="shared" si="7"/>
        <v>18288.8927</v>
      </c>
      <c r="J32" s="4">
        <v>16503.512692692217</v>
      </c>
      <c r="K32" s="4">
        <v>14621.50641816583</v>
      </c>
      <c r="L32" s="4">
        <v>16754.446862629065</v>
      </c>
    </row>
    <row r="33">
      <c r="A33" s="1" t="s">
        <v>3</v>
      </c>
      <c r="B33" s="4">
        <v>14218.407965358372</v>
      </c>
      <c r="C33" s="4">
        <v>1585.5360439787298</v>
      </c>
      <c r="D33" s="4">
        <v>646.2912711526479</v>
      </c>
      <c r="G33" s="4">
        <f t="shared" si="5"/>
        <v>19519.58075</v>
      </c>
      <c r="H33" s="4">
        <f t="shared" si="6"/>
        <v>17118.04722</v>
      </c>
      <c r="I33" s="4">
        <f t="shared" si="7"/>
        <v>20406.83442</v>
      </c>
      <c r="J33" s="4">
        <v>18414.69881946623</v>
      </c>
      <c r="K33" s="4">
        <v>16149.10114821887</v>
      </c>
      <c r="L33" s="4">
        <v>18716.778508965883</v>
      </c>
    </row>
    <row r="34">
      <c r="A34" s="1" t="s">
        <v>15</v>
      </c>
      <c r="B34" s="4">
        <v>13413.592420149365</v>
      </c>
      <c r="C34" s="4">
        <v>1495.7887207346423</v>
      </c>
      <c r="D34" s="4">
        <v>199.4384960979519</v>
      </c>
      <c r="G34" s="4">
        <f t="shared" si="5"/>
        <v>20800.3592</v>
      </c>
      <c r="H34" s="4">
        <f t="shared" si="6"/>
        <v>18392.09218</v>
      </c>
      <c r="I34" s="4">
        <f t="shared" si="7"/>
        <v>21745.83008</v>
      </c>
      <c r="J34" s="4">
        <v>19622.980381261317</v>
      </c>
      <c r="K34" s="4">
        <v>17351.030361386827</v>
      </c>
      <c r="L34" s="4">
        <v>19925.907050577916</v>
      </c>
    </row>
    <row r="35">
      <c r="A35" s="1" t="s">
        <v>4</v>
      </c>
      <c r="B35" s="4">
        <v>16261.729404678303</v>
      </c>
      <c r="C35" s="4">
        <v>1994.3609718257571</v>
      </c>
      <c r="D35" s="4">
        <v>739.1695183944695</v>
      </c>
      <c r="G35" s="4">
        <f t="shared" si="5"/>
        <v>22773.60416</v>
      </c>
      <c r="H35" s="4">
        <f t="shared" si="6"/>
        <v>19965.29843</v>
      </c>
      <c r="I35" s="4">
        <f t="shared" si="7"/>
        <v>23808.76799</v>
      </c>
      <c r="J35" s="4">
        <v>21484.532227545053</v>
      </c>
      <c r="K35" s="4">
        <v>18835.187202027897</v>
      </c>
      <c r="L35" s="4">
        <v>21837.778230947344</v>
      </c>
    </row>
    <row r="36">
      <c r="A36" s="1" t="s">
        <v>17</v>
      </c>
      <c r="B36" s="4">
        <v>15341.254155356855</v>
      </c>
      <c r="C36" s="4">
        <v>1881.4726149299572</v>
      </c>
      <c r="D36" s="4">
        <v>250.86301532399344</v>
      </c>
      <c r="G36" s="4">
        <f t="shared" si="5"/>
        <v>24011.84109</v>
      </c>
      <c r="H36" s="4">
        <f t="shared" si="6"/>
        <v>21201.51665</v>
      </c>
      <c r="I36" s="4">
        <f t="shared" si="7"/>
        <v>25103.28841</v>
      </c>
      <c r="J36" s="4">
        <v>22652.680270172972</v>
      </c>
      <c r="K36" s="4">
        <v>20001.430802090123</v>
      </c>
      <c r="L36" s="4">
        <v>23006.18019925068</v>
      </c>
    </row>
    <row r="37">
      <c r="A37" s="1" t="s">
        <v>5</v>
      </c>
      <c r="B37" s="4">
        <v>17493.72345425375</v>
      </c>
      <c r="C37" s="4">
        <v>1994.9266509979711</v>
      </c>
      <c r="D37" s="4">
        <v>795.169247920625</v>
      </c>
      <c r="G37" s="4">
        <f t="shared" si="5"/>
        <v>26100.83131</v>
      </c>
      <c r="H37" s="4">
        <f t="shared" si="6"/>
        <v>22876.55645</v>
      </c>
      <c r="I37" s="4">
        <f t="shared" si="7"/>
        <v>27287.23274</v>
      </c>
      <c r="J37" s="4">
        <v>24623.425766233926</v>
      </c>
      <c r="K37" s="4">
        <v>21581.657026155925</v>
      </c>
      <c r="L37" s="4">
        <v>25028.994931577665</v>
      </c>
    </row>
    <row r="38">
      <c r="A38" s="1" t="s">
        <v>19</v>
      </c>
      <c r="B38" s="4">
        <v>16503.512692692217</v>
      </c>
      <c r="C38" s="4">
        <v>1882.0062745263856</v>
      </c>
      <c r="D38" s="4">
        <v>250.93416993685045</v>
      </c>
      <c r="G38" s="4">
        <f t="shared" si="5"/>
        <v>27307.27856</v>
      </c>
      <c r="H38" s="4">
        <f t="shared" si="6"/>
        <v>24085.63333</v>
      </c>
      <c r="I38" s="4">
        <f t="shared" si="7"/>
        <v>28548.51849</v>
      </c>
      <c r="J38" s="4">
        <v>25761.583545181657</v>
      </c>
      <c r="K38" s="4">
        <v>22722.29559884002</v>
      </c>
      <c r="L38" s="4">
        <v>26166.821938027213</v>
      </c>
    </row>
    <row r="39">
      <c r="A39" s="1" t="s">
        <v>6</v>
      </c>
      <c r="B39" s="4">
        <v>19519.580748634224</v>
      </c>
      <c r="C39" s="4">
        <v>2401.5335315222064</v>
      </c>
      <c r="D39" s="4">
        <v>887.2536703924625</v>
      </c>
    </row>
    <row r="40">
      <c r="A40" s="1" t="s">
        <v>21</v>
      </c>
      <c r="B40" s="4">
        <v>18414.69881946623</v>
      </c>
      <c r="C40" s="4">
        <v>2265.59767124736</v>
      </c>
      <c r="D40" s="4">
        <v>302.07968949965317</v>
      </c>
    </row>
    <row r="41">
      <c r="A41" s="1" t="s">
        <v>7</v>
      </c>
      <c r="B41" s="4">
        <v>20800.359204136963</v>
      </c>
      <c r="C41" s="4">
        <v>2408.267021066954</v>
      </c>
      <c r="D41" s="4">
        <v>945.4708729153119</v>
      </c>
    </row>
    <row r="42">
      <c r="A42" s="1" t="s">
        <v>22</v>
      </c>
      <c r="B42" s="4">
        <v>19622.980381261317</v>
      </c>
      <c r="C42" s="4">
        <v>2271.950019874491</v>
      </c>
      <c r="D42" s="4">
        <v>302.92666931659824</v>
      </c>
    </row>
    <row r="43">
      <c r="A43" s="1" t="s">
        <v>8</v>
      </c>
      <c r="B43" s="4">
        <v>22773.604161197756</v>
      </c>
      <c r="C43" s="4">
        <v>2808.3057270481945</v>
      </c>
      <c r="D43" s="4">
        <v>1035.1638255089886</v>
      </c>
    </row>
    <row r="44">
      <c r="A44" s="1" t="s">
        <v>23</v>
      </c>
      <c r="B44" s="4">
        <v>21484.532227545053</v>
      </c>
      <c r="C44" s="4">
        <v>2649.345025517157</v>
      </c>
      <c r="D44" s="4">
        <v>353.2460034022931</v>
      </c>
    </row>
    <row r="45">
      <c r="A45" s="1" t="s">
        <v>9</v>
      </c>
      <c r="B45" s="4">
        <v>24011.84108638334</v>
      </c>
      <c r="C45" s="4">
        <v>2810.324436167835</v>
      </c>
      <c r="D45" s="4">
        <v>1091.4473221083292</v>
      </c>
    </row>
    <row r="46">
      <c r="A46" s="1" t="s">
        <v>24</v>
      </c>
      <c r="B46" s="4">
        <v>22652.680270172972</v>
      </c>
      <c r="C46" s="4">
        <v>2651.2494680828495</v>
      </c>
      <c r="D46" s="4">
        <v>353.4999290777086</v>
      </c>
    </row>
    <row r="47">
      <c r="A47" s="1" t="s">
        <v>10</v>
      </c>
      <c r="B47" s="4">
        <v>26100.831312208054</v>
      </c>
      <c r="C47" s="4">
        <v>3224.274864482678</v>
      </c>
      <c r="D47" s="4">
        <v>1186.4014232821812</v>
      </c>
    </row>
    <row r="48">
      <c r="A48" s="1" t="s">
        <v>25</v>
      </c>
      <c r="B48" s="4">
        <v>24623.425766233926</v>
      </c>
      <c r="C48" s="4">
        <v>3041.7687400780032</v>
      </c>
      <c r="D48" s="4">
        <v>405.569165343738</v>
      </c>
    </row>
    <row r="49">
      <c r="A49" s="1" t="s">
        <v>11</v>
      </c>
      <c r="B49" s="4">
        <v>27307.27855789249</v>
      </c>
      <c r="C49" s="4">
        <v>3221.6452231221474</v>
      </c>
      <c r="D49" s="4">
        <v>1241.2399344496623</v>
      </c>
    </row>
    <row r="50">
      <c r="A50" s="1" t="s">
        <v>26</v>
      </c>
      <c r="B50" s="4">
        <v>25761.583545181657</v>
      </c>
      <c r="C50" s="4">
        <v>3039.287946341637</v>
      </c>
      <c r="D50" s="4">
        <v>405.2383928455554</v>
      </c>
    </row>
    <row r="51">
      <c r="G51" s="4" t="str">
        <f t="shared" ref="G51:G52" si="8">G25</f>
        <v/>
      </c>
    </row>
    <row r="52">
      <c r="G52" s="4" t="str">
        <f t="shared" si="8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0</v>
      </c>
      <c r="C1" s="2">
        <v>0.36375761216106</v>
      </c>
      <c r="D1" s="2">
        <v>0.0392800070797882</v>
      </c>
      <c r="E1" s="2">
        <v>0.0173217910552885</v>
      </c>
      <c r="F1" s="6"/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</row>
    <row r="2">
      <c r="A2" s="1" t="s">
        <v>1</v>
      </c>
      <c r="B2" s="2" t="s">
        <v>1</v>
      </c>
      <c r="C2" s="2">
        <v>0.38137446450548</v>
      </c>
      <c r="D2" s="2">
        <v>0.0370004854301303</v>
      </c>
      <c r="E2" s="2">
        <v>0.0181606887859752</v>
      </c>
      <c r="F2" s="6"/>
      <c r="G2" s="7" t="s">
        <v>36</v>
      </c>
      <c r="H2" s="4">
        <v>0.36375761216106</v>
      </c>
      <c r="I2" s="4">
        <v>0.3244776050812718</v>
      </c>
      <c r="J2" s="4">
        <v>0.3810794032163485</v>
      </c>
      <c r="K2" s="4">
        <v>0.385583068890723</v>
      </c>
      <c r="L2" s="4">
        <v>0.3439462613861474</v>
      </c>
      <c r="M2" s="4">
        <v>0.39190879784203675</v>
      </c>
    </row>
    <row r="3">
      <c r="A3" s="1" t="s">
        <v>2</v>
      </c>
      <c r="B3" s="2" t="s">
        <v>2</v>
      </c>
      <c r="C3" s="2">
        <v>0.370901104471564</v>
      </c>
      <c r="D3" s="2">
        <v>0.0403434162130208</v>
      </c>
      <c r="E3" s="2">
        <v>0.0176619573557888</v>
      </c>
      <c r="F3" s="6"/>
      <c r="G3" s="7" t="s">
        <v>37</v>
      </c>
      <c r="H3" s="4">
        <v>0.38137446450548</v>
      </c>
      <c r="I3" s="4">
        <v>0.3443739790753497</v>
      </c>
      <c r="J3" s="4">
        <v>0.3995351532914552</v>
      </c>
      <c r="K3" s="4">
        <v>0.404256932375808</v>
      </c>
      <c r="L3" s="4">
        <v>0.3650364178198699</v>
      </c>
      <c r="M3" s="4">
        <v>0.41013236529803604</v>
      </c>
    </row>
    <row r="4">
      <c r="A4" s="1" t="s">
        <v>3</v>
      </c>
      <c r="B4" s="2" t="s">
        <v>3</v>
      </c>
      <c r="C4" s="2">
        <v>0.382037923391171</v>
      </c>
      <c r="D4" s="2">
        <v>0.0383280842646376</v>
      </c>
      <c r="E4" s="2">
        <v>0.0181922820662461</v>
      </c>
      <c r="F4" s="6"/>
      <c r="G4" s="7" t="s">
        <v>38</v>
      </c>
      <c r="H4" s="4">
        <v>0.370901104471564</v>
      </c>
      <c r="I4" s="4">
        <v>0.3305576882585432</v>
      </c>
      <c r="J4" s="4">
        <v>0.3885630618273528</v>
      </c>
      <c r="K4" s="4">
        <v>0.393155170739858</v>
      </c>
      <c r="L4" s="4">
        <v>0.35039114955405604</v>
      </c>
      <c r="M4" s="4">
        <v>0.3996587657255691</v>
      </c>
    </row>
    <row r="5">
      <c r="A5" s="1" t="s">
        <v>4</v>
      </c>
      <c r="B5" s="2" t="s">
        <v>4</v>
      </c>
      <c r="C5" s="2">
        <v>0.37773249826509</v>
      </c>
      <c r="D5" s="2">
        <v>0.041264856647494</v>
      </c>
      <c r="E5" s="2">
        <v>0.0179872618221472</v>
      </c>
      <c r="F5" s="6"/>
      <c r="G5" s="7" t="s">
        <v>39</v>
      </c>
      <c r="H5" s="4">
        <v>0.382037923391171</v>
      </c>
      <c r="I5" s="4">
        <v>0.3437098391265334</v>
      </c>
      <c r="J5" s="4">
        <v>0.4002302054574171</v>
      </c>
      <c r="K5" s="4">
        <v>0.404960198794641</v>
      </c>
      <c r="L5" s="4">
        <v>0.3643324294741253</v>
      </c>
      <c r="M5" s="4">
        <v>0.4110721794398891</v>
      </c>
    </row>
    <row r="6">
      <c r="A6" s="1" t="s">
        <v>5</v>
      </c>
      <c r="B6" s="2" t="s">
        <v>5</v>
      </c>
      <c r="C6" s="2">
        <v>0.388997756035482</v>
      </c>
      <c r="D6" s="2">
        <v>0.0398191761103283</v>
      </c>
      <c r="E6" s="2">
        <v>0.0185237026683562</v>
      </c>
      <c r="F6" s="6"/>
      <c r="G6" s="7" t="s">
        <v>40</v>
      </c>
      <c r="H6" s="4">
        <v>0.37773249826509</v>
      </c>
      <c r="I6" s="4">
        <v>0.33646764161759596</v>
      </c>
      <c r="J6" s="4">
        <v>0.3957197600872372</v>
      </c>
      <c r="K6" s="4">
        <v>0.400396448160995</v>
      </c>
      <c r="L6" s="4">
        <v>0.3566557001146513</v>
      </c>
      <c r="M6" s="4">
        <v>0.4070526480817656</v>
      </c>
    </row>
    <row r="7">
      <c r="A7" s="1" t="s">
        <v>6</v>
      </c>
      <c r="B7" s="2" t="s">
        <v>6</v>
      </c>
      <c r="C7" s="2">
        <v>0.379477067130568</v>
      </c>
      <c r="D7" s="2">
        <v>0.0415730190313692</v>
      </c>
      <c r="E7" s="2">
        <v>0.0180703365300271</v>
      </c>
      <c r="F7" s="6"/>
      <c r="G7" s="7" t="s">
        <v>41</v>
      </c>
      <c r="H7" s="4">
        <v>0.388997756035482</v>
      </c>
      <c r="I7" s="4">
        <v>0.34917857992515366</v>
      </c>
      <c r="J7" s="4">
        <v>0.40752145870383816</v>
      </c>
      <c r="K7" s="4">
        <v>0.412337621397611</v>
      </c>
      <c r="L7" s="4">
        <v>0.37012929472066297</v>
      </c>
      <c r="M7" s="4">
        <v>0.41870397111955054</v>
      </c>
    </row>
    <row r="8">
      <c r="A8" s="1" t="s">
        <v>7</v>
      </c>
      <c r="B8" s="2" t="s">
        <v>7</v>
      </c>
      <c r="C8" s="2">
        <v>0.379272513769904</v>
      </c>
      <c r="D8" s="2">
        <v>0.0393556033022457</v>
      </c>
      <c r="E8" s="2">
        <v>0.0180605958938048</v>
      </c>
      <c r="F8" s="6"/>
      <c r="G8" s="7" t="s">
        <v>42</v>
      </c>
      <c r="H8" s="4">
        <v>0.379477067130568</v>
      </c>
      <c r="I8" s="4">
        <v>0.33790404809919883</v>
      </c>
      <c r="J8" s="4">
        <v>0.3975474036605951</v>
      </c>
      <c r="K8" s="4">
        <v>0.402245691158402</v>
      </c>
      <c r="L8" s="4">
        <v>0.3581782909851507</v>
      </c>
      <c r="M8" s="4">
        <v>0.4089542876687028</v>
      </c>
    </row>
    <row r="9">
      <c r="A9" s="1" t="s">
        <v>8</v>
      </c>
      <c r="B9" s="2" t="s">
        <v>8</v>
      </c>
      <c r="C9" s="2">
        <v>0.383430930863722</v>
      </c>
      <c r="D9" s="2">
        <v>0.0420919033714038</v>
      </c>
      <c r="E9" s="2">
        <v>0.0182586157554153</v>
      </c>
      <c r="F9" s="6"/>
      <c r="G9" s="7" t="s">
        <v>43</v>
      </c>
      <c r="H9" s="4">
        <v>0.379272513769904</v>
      </c>
      <c r="I9" s="4">
        <v>0.3399169104676583</v>
      </c>
      <c r="J9" s="4">
        <v>0.39733310966370883</v>
      </c>
      <c r="K9" s="4">
        <v>0.402028864596098</v>
      </c>
      <c r="L9" s="4">
        <v>0.3603119250957176</v>
      </c>
      <c r="M9" s="4">
        <v>0.4083324322122654</v>
      </c>
    </row>
    <row r="10">
      <c r="A10" s="1" t="s">
        <v>9</v>
      </c>
      <c r="B10" s="2" t="s">
        <v>9</v>
      </c>
      <c r="C10" s="2">
        <v>0.391246123240732</v>
      </c>
      <c r="D10" s="2">
        <v>0.0409932799711833</v>
      </c>
      <c r="E10" s="2">
        <v>0.0186307677733682</v>
      </c>
      <c r="F10" s="6"/>
      <c r="G10" s="7" t="s">
        <v>44</v>
      </c>
      <c r="H10" s="4">
        <v>0.383430930863722</v>
      </c>
      <c r="I10" s="4">
        <v>0.3413390274923182</v>
      </c>
      <c r="J10" s="4">
        <v>0.4016895466191373</v>
      </c>
      <c r="K10" s="4">
        <v>0.406436786715545</v>
      </c>
      <c r="L10" s="4">
        <v>0.36181936914185703</v>
      </c>
      <c r="M10" s="4">
        <v>0.4132310806842152</v>
      </c>
    </row>
    <row r="11">
      <c r="A11" s="1" t="s">
        <v>10</v>
      </c>
      <c r="B11" s="2" t="s">
        <v>10</v>
      </c>
      <c r="C11" s="2">
        <v>0.385312448898365</v>
      </c>
      <c r="D11" s="2">
        <v>0.0423648336162808</v>
      </c>
      <c r="E11" s="2">
        <v>0.0183482118523031</v>
      </c>
      <c r="F11" s="6"/>
      <c r="G11" s="7" t="s">
        <v>45</v>
      </c>
      <c r="H11" s="4">
        <v>0.391246123240732</v>
      </c>
      <c r="I11" s="4">
        <v>0.3502528432695487</v>
      </c>
      <c r="J11" s="4">
        <v>0.4098768910141002</v>
      </c>
      <c r="K11" s="4">
        <v>0.414720890635176</v>
      </c>
      <c r="L11" s="4">
        <v>0.37126801386572156</v>
      </c>
      <c r="M11" s="4">
        <v>0.42129529396229753</v>
      </c>
    </row>
    <row r="12">
      <c r="A12" s="1" t="s">
        <v>11</v>
      </c>
      <c r="B12" s="2" t="s">
        <v>11</v>
      </c>
      <c r="C12" s="2">
        <v>0.392547748862431</v>
      </c>
      <c r="D12" s="2">
        <v>0.0414246368146283</v>
      </c>
      <c r="E12" s="2">
        <v>0.01869274994583</v>
      </c>
      <c r="F12" s="6"/>
      <c r="G12" s="7" t="s">
        <v>46</v>
      </c>
      <c r="H12" s="4">
        <v>0.385312448898365</v>
      </c>
      <c r="I12" s="4">
        <v>0.34294761528208423</v>
      </c>
      <c r="J12" s="4">
        <v>0.40366066075066814</v>
      </c>
      <c r="K12" s="4">
        <v>0.408431195832267</v>
      </c>
      <c r="L12" s="4">
        <v>0.3635244721990093</v>
      </c>
      <c r="M12" s="4">
        <v>0.4152710703068705</v>
      </c>
    </row>
    <row r="13">
      <c r="A13" s="1" t="s">
        <v>12</v>
      </c>
      <c r="B13" s="2" t="s">
        <v>12</v>
      </c>
      <c r="C13" s="2">
        <v>0.385583068890723</v>
      </c>
      <c r="D13" s="2">
        <v>0.0416368075045756</v>
      </c>
      <c r="E13" s="2">
        <v>0.00632572895131373</v>
      </c>
      <c r="F13" s="6"/>
      <c r="G13" s="7" t="s">
        <v>47</v>
      </c>
      <c r="H13" s="4">
        <v>0.392547748862431</v>
      </c>
      <c r="I13" s="4">
        <v>0.35112311204780267</v>
      </c>
      <c r="J13" s="4">
        <v>0.41124049880826097</v>
      </c>
      <c r="K13" s="4">
        <v>0.416100613794176</v>
      </c>
      <c r="L13" s="4">
        <v>0.37219049877067</v>
      </c>
      <c r="M13" s="4">
        <v>0.42275062360367205</v>
      </c>
    </row>
    <row r="14">
      <c r="A14" s="1" t="s">
        <v>13</v>
      </c>
      <c r="B14" s="2" t="s">
        <v>13</v>
      </c>
      <c r="C14" s="2">
        <v>0.404256932375808</v>
      </c>
      <c r="D14" s="2">
        <v>0.0392205145559381</v>
      </c>
      <c r="E14" s="2">
        <v>0.00587543292222803</v>
      </c>
      <c r="F14" s="6"/>
    </row>
    <row r="15">
      <c r="A15" s="1" t="s">
        <v>14</v>
      </c>
      <c r="B15" s="2" t="s">
        <v>14</v>
      </c>
      <c r="C15" s="2">
        <v>0.393155170739858</v>
      </c>
      <c r="D15" s="2">
        <v>0.042764021185802</v>
      </c>
      <c r="E15" s="2">
        <v>0.00650359498571107</v>
      </c>
      <c r="F15" s="6"/>
    </row>
    <row r="16">
      <c r="A16" s="1" t="s">
        <v>15</v>
      </c>
      <c r="B16" s="2" t="s">
        <v>16</v>
      </c>
      <c r="C16" s="2">
        <v>0.404960198794641</v>
      </c>
      <c r="D16" s="2">
        <v>0.0406277693205157</v>
      </c>
      <c r="E16" s="2">
        <v>0.00611198064524809</v>
      </c>
      <c r="F16" s="6"/>
    </row>
    <row r="17">
      <c r="A17" s="1" t="s">
        <v>17</v>
      </c>
      <c r="B17" s="2" t="s">
        <v>18</v>
      </c>
      <c r="C17" s="2">
        <v>0.400396448160995</v>
      </c>
      <c r="D17" s="2">
        <v>0.0437407480463437</v>
      </c>
      <c r="E17" s="2">
        <v>0.0066561999207706</v>
      </c>
      <c r="F17" s="6"/>
    </row>
    <row r="18">
      <c r="A18" s="1" t="s">
        <v>19</v>
      </c>
      <c r="B18" s="2" t="s">
        <v>20</v>
      </c>
      <c r="C18" s="2">
        <v>0.412337621397611</v>
      </c>
      <c r="D18" s="2">
        <v>0.042208326676948</v>
      </c>
      <c r="E18" s="2">
        <v>0.00636634972193956</v>
      </c>
      <c r="F18" s="6"/>
    </row>
    <row r="19">
      <c r="A19" s="1" t="s">
        <v>21</v>
      </c>
      <c r="B19" s="2" t="s">
        <v>21</v>
      </c>
      <c r="C19" s="2">
        <v>0.402245691158402</v>
      </c>
      <c r="D19" s="2">
        <v>0.0440674001732513</v>
      </c>
      <c r="E19" s="2">
        <v>0.00670859651030081</v>
      </c>
      <c r="F19" s="6"/>
    </row>
    <row r="20">
      <c r="A20" s="1" t="s">
        <v>22</v>
      </c>
      <c r="B20" s="2" t="s">
        <v>22</v>
      </c>
      <c r="C20" s="2">
        <v>0.402028864596098</v>
      </c>
      <c r="D20" s="2">
        <v>0.0417169395003804</v>
      </c>
      <c r="E20" s="2">
        <v>0.00630356761616741</v>
      </c>
      <c r="F20" s="6"/>
    </row>
    <row r="21">
      <c r="A21" s="1" t="s">
        <v>23</v>
      </c>
      <c r="B21" s="2" t="s">
        <v>23</v>
      </c>
      <c r="C21" s="2">
        <v>0.406436786715545</v>
      </c>
      <c r="D21" s="2">
        <v>0.044617417573688</v>
      </c>
      <c r="E21" s="2">
        <v>0.00679429396867021</v>
      </c>
      <c r="F21" s="6"/>
    </row>
    <row r="22">
      <c r="A22" s="1" t="s">
        <v>24</v>
      </c>
      <c r="B22" s="2" t="s">
        <v>24</v>
      </c>
      <c r="C22" s="2">
        <v>0.414720890635176</v>
      </c>
      <c r="D22" s="2">
        <v>0.0434528767694544</v>
      </c>
      <c r="E22" s="2">
        <v>0.00657440332712156</v>
      </c>
      <c r="F22" s="6"/>
    </row>
    <row r="23">
      <c r="A23" s="1" t="s">
        <v>25</v>
      </c>
      <c r="B23" s="2" t="s">
        <v>25</v>
      </c>
      <c r="C23" s="2">
        <v>0.408431195832267</v>
      </c>
      <c r="D23" s="2">
        <v>0.0449067236332577</v>
      </c>
      <c r="E23" s="2">
        <v>0.00683987447460349</v>
      </c>
      <c r="F23" s="6"/>
    </row>
    <row r="24">
      <c r="A24" s="1" t="s">
        <v>26</v>
      </c>
      <c r="B24" s="2" t="s">
        <v>26</v>
      </c>
      <c r="C24" s="2">
        <v>0.416100613794176</v>
      </c>
      <c r="D24" s="2">
        <v>0.043910115023506</v>
      </c>
      <c r="E24" s="2">
        <v>0.00665000980949604</v>
      </c>
      <c r="F24" s="6"/>
    </row>
    <row r="31">
      <c r="A31" s="1" t="s">
        <v>0</v>
      </c>
      <c r="B31" s="2" t="s">
        <v>0</v>
      </c>
      <c r="C31" s="2">
        <v>0.36375761216106</v>
      </c>
      <c r="D31" s="2">
        <v>0.0392800070797882</v>
      </c>
      <c r="E31" s="2">
        <v>0.0173217910552885</v>
      </c>
    </row>
    <row r="32">
      <c r="A32" s="1" t="s">
        <v>12</v>
      </c>
      <c r="B32" s="2" t="s">
        <v>12</v>
      </c>
      <c r="C32" s="2">
        <v>0.385583068890723</v>
      </c>
      <c r="D32" s="2">
        <v>0.0416368075045756</v>
      </c>
      <c r="E32" s="2">
        <v>0.00632572895131373</v>
      </c>
    </row>
    <row r="33">
      <c r="A33" s="1" t="s">
        <v>1</v>
      </c>
      <c r="B33" s="2" t="s">
        <v>1</v>
      </c>
      <c r="C33" s="2">
        <v>0.38137446450548</v>
      </c>
      <c r="D33" s="2">
        <v>0.0370004854301303</v>
      </c>
      <c r="E33" s="2">
        <v>0.0181606887859752</v>
      </c>
    </row>
    <row r="34">
      <c r="A34" s="1" t="s">
        <v>13</v>
      </c>
      <c r="B34" s="2" t="s">
        <v>13</v>
      </c>
      <c r="C34" s="2">
        <v>0.404256932375808</v>
      </c>
      <c r="D34" s="2">
        <v>0.0392205145559381</v>
      </c>
      <c r="E34" s="2">
        <v>0.00587543292222803</v>
      </c>
    </row>
    <row r="35">
      <c r="A35" s="1" t="s">
        <v>2</v>
      </c>
      <c r="B35" s="2" t="s">
        <v>2</v>
      </c>
      <c r="C35" s="2">
        <v>0.370901104471564</v>
      </c>
      <c r="D35" s="2">
        <v>0.0403434162130208</v>
      </c>
      <c r="E35" s="2">
        <v>0.0176619573557888</v>
      </c>
    </row>
    <row r="36">
      <c r="A36" s="1" t="s">
        <v>14</v>
      </c>
      <c r="B36" s="2" t="s">
        <v>14</v>
      </c>
      <c r="C36" s="2">
        <v>0.393155170739858</v>
      </c>
      <c r="D36" s="2">
        <v>0.042764021185802</v>
      </c>
      <c r="E36" s="2">
        <v>0.00650359498571107</v>
      </c>
    </row>
    <row r="37">
      <c r="A37" s="1" t="s">
        <v>3</v>
      </c>
      <c r="B37" s="2" t="s">
        <v>3</v>
      </c>
      <c r="C37" s="2">
        <v>0.382037923391171</v>
      </c>
      <c r="D37" s="2">
        <v>0.0383280842646376</v>
      </c>
      <c r="E37" s="2">
        <v>0.0181922820662461</v>
      </c>
    </row>
    <row r="38">
      <c r="A38" s="1" t="s">
        <v>15</v>
      </c>
      <c r="B38" s="2" t="s">
        <v>16</v>
      </c>
      <c r="C38" s="2">
        <v>0.404960198794641</v>
      </c>
      <c r="D38" s="2">
        <v>0.0406277693205157</v>
      </c>
      <c r="E38" s="2">
        <v>0.00611198064524809</v>
      </c>
    </row>
    <row r="39">
      <c r="A39" s="1" t="s">
        <v>4</v>
      </c>
      <c r="B39" s="2" t="s">
        <v>4</v>
      </c>
      <c r="C39" s="2">
        <v>0.37773249826509</v>
      </c>
      <c r="D39" s="2">
        <v>0.041264856647494</v>
      </c>
      <c r="E39" s="2">
        <v>0.0179872618221472</v>
      </c>
    </row>
    <row r="40">
      <c r="A40" s="1" t="s">
        <v>17</v>
      </c>
      <c r="B40" s="2" t="s">
        <v>18</v>
      </c>
      <c r="C40" s="2">
        <v>0.400396448160995</v>
      </c>
      <c r="D40" s="2">
        <v>0.0437407480463437</v>
      </c>
      <c r="E40" s="2">
        <v>0.0066561999207706</v>
      </c>
    </row>
    <row r="41">
      <c r="A41" s="1" t="s">
        <v>5</v>
      </c>
      <c r="B41" s="2" t="s">
        <v>5</v>
      </c>
      <c r="C41" s="2">
        <v>0.388997756035482</v>
      </c>
      <c r="D41" s="2">
        <v>0.0398191761103283</v>
      </c>
      <c r="E41" s="2">
        <v>0.0185237026683562</v>
      </c>
    </row>
    <row r="42">
      <c r="A42" s="1" t="s">
        <v>19</v>
      </c>
      <c r="B42" s="2" t="s">
        <v>20</v>
      </c>
      <c r="C42" s="2">
        <v>0.412337621397611</v>
      </c>
      <c r="D42" s="2">
        <v>0.042208326676948</v>
      </c>
      <c r="E42" s="2">
        <v>0.00636634972193956</v>
      </c>
    </row>
    <row r="43">
      <c r="A43" s="1" t="s">
        <v>6</v>
      </c>
      <c r="B43" s="2" t="s">
        <v>6</v>
      </c>
      <c r="C43" s="2">
        <v>0.379477067130568</v>
      </c>
      <c r="D43" s="2">
        <v>0.0415730190313692</v>
      </c>
      <c r="E43" s="2">
        <v>0.0180703365300271</v>
      </c>
    </row>
    <row r="44">
      <c r="A44" s="1" t="s">
        <v>21</v>
      </c>
      <c r="B44" s="2" t="s">
        <v>21</v>
      </c>
      <c r="C44" s="2">
        <v>0.402245691158402</v>
      </c>
      <c r="D44" s="2">
        <v>0.0440674001732513</v>
      </c>
      <c r="E44" s="2">
        <v>0.00670859651030081</v>
      </c>
    </row>
    <row r="45">
      <c r="A45" s="1" t="s">
        <v>7</v>
      </c>
      <c r="B45" s="2" t="s">
        <v>7</v>
      </c>
      <c r="C45" s="2">
        <v>0.379272513769904</v>
      </c>
      <c r="D45" s="2">
        <v>0.0393556033022457</v>
      </c>
      <c r="E45" s="2">
        <v>0.0180605958938048</v>
      </c>
    </row>
    <row r="46">
      <c r="A46" s="1" t="s">
        <v>22</v>
      </c>
      <c r="B46" s="2" t="s">
        <v>22</v>
      </c>
      <c r="C46" s="2">
        <v>0.402028864596098</v>
      </c>
      <c r="D46" s="2">
        <v>0.0417169395003804</v>
      </c>
      <c r="E46" s="2">
        <v>0.00630356761616741</v>
      </c>
    </row>
    <row r="47">
      <c r="A47" s="1" t="s">
        <v>8</v>
      </c>
      <c r="B47" s="2" t="s">
        <v>8</v>
      </c>
      <c r="C47" s="2">
        <v>0.383430930863722</v>
      </c>
      <c r="D47" s="2">
        <v>0.0420919033714038</v>
      </c>
      <c r="E47" s="2">
        <v>0.0182586157554153</v>
      </c>
    </row>
    <row r="48">
      <c r="A48" s="1" t="s">
        <v>23</v>
      </c>
      <c r="B48" s="2" t="s">
        <v>23</v>
      </c>
      <c r="C48" s="2">
        <v>0.406436786715545</v>
      </c>
      <c r="D48" s="2">
        <v>0.044617417573688</v>
      </c>
      <c r="E48" s="2">
        <v>0.00679429396867021</v>
      </c>
    </row>
    <row r="49">
      <c r="A49" s="1" t="s">
        <v>9</v>
      </c>
      <c r="B49" s="2" t="s">
        <v>9</v>
      </c>
      <c r="C49" s="2">
        <v>0.391246123240732</v>
      </c>
      <c r="D49" s="2">
        <v>0.0409932799711833</v>
      </c>
      <c r="E49" s="2">
        <v>0.0186307677733682</v>
      </c>
    </row>
    <row r="50">
      <c r="A50" s="1" t="s">
        <v>24</v>
      </c>
      <c r="B50" s="2" t="s">
        <v>24</v>
      </c>
      <c r="C50" s="2">
        <v>0.414720890635176</v>
      </c>
      <c r="D50" s="2">
        <v>0.0434528767694544</v>
      </c>
      <c r="E50" s="2">
        <v>0.00657440332712156</v>
      </c>
    </row>
    <row r="51">
      <c r="A51" s="1" t="s">
        <v>10</v>
      </c>
      <c r="B51" s="2" t="s">
        <v>10</v>
      </c>
      <c r="C51" s="2">
        <v>0.385312448898365</v>
      </c>
      <c r="D51" s="2">
        <v>0.0423648336162808</v>
      </c>
      <c r="E51" s="2">
        <v>0.0183482118523031</v>
      </c>
    </row>
    <row r="52">
      <c r="A52" s="1" t="s">
        <v>25</v>
      </c>
      <c r="B52" s="2" t="s">
        <v>25</v>
      </c>
      <c r="C52" s="2">
        <v>0.408431195832267</v>
      </c>
      <c r="D52" s="2">
        <v>0.0449067236332577</v>
      </c>
      <c r="E52" s="2">
        <v>0.00683987447460349</v>
      </c>
    </row>
    <row r="53">
      <c r="A53" s="1" t="s">
        <v>11</v>
      </c>
      <c r="B53" s="2" t="s">
        <v>11</v>
      </c>
      <c r="C53" s="2">
        <v>0.392547748862431</v>
      </c>
      <c r="D53" s="2">
        <v>0.0414246368146283</v>
      </c>
      <c r="E53" s="2">
        <v>0.01869274994583</v>
      </c>
    </row>
    <row r="54">
      <c r="A54" s="1" t="s">
        <v>26</v>
      </c>
      <c r="B54" s="2" t="s">
        <v>26</v>
      </c>
      <c r="C54" s="2">
        <v>0.416100613794176</v>
      </c>
      <c r="D54" s="2">
        <v>0.043910115023506</v>
      </c>
      <c r="E54" s="2">
        <v>0.00665000980949604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25"/>
    <col customWidth="1" min="4" max="4" width="41.0"/>
    <col customWidth="1" min="5" max="5" width="33.38"/>
  </cols>
  <sheetData>
    <row r="1">
      <c r="A1" s="5" t="s">
        <v>48</v>
      </c>
      <c r="B1" s="5" t="s">
        <v>49</v>
      </c>
      <c r="C1" s="5" t="s">
        <v>50</v>
      </c>
      <c r="D1" s="5" t="s">
        <v>51</v>
      </c>
      <c r="E1" s="5" t="s">
        <v>52</v>
      </c>
    </row>
    <row r="2">
      <c r="A2" s="1" t="s">
        <v>53</v>
      </c>
      <c r="B2" s="2" t="s">
        <v>53</v>
      </c>
      <c r="C2" s="2">
        <v>120110.923696638</v>
      </c>
      <c r="D2" s="2">
        <v>18016.6385544957</v>
      </c>
      <c r="E2" s="2">
        <v>5459.58744075627</v>
      </c>
      <c r="F2" s="2">
        <v>136.24</v>
      </c>
      <c r="G2" s="4">
        <f t="shared" ref="G2:G11" si="1">C2*F2/1000</f>
        <v>16363.91224</v>
      </c>
      <c r="H2" s="4">
        <f t="shared" ref="H2:H11" si="2">D2*F2/1000</f>
        <v>2454.586837</v>
      </c>
      <c r="I2" s="4">
        <f t="shared" ref="I2:I11" si="3">E2*F2/1000</f>
        <v>743.8141929</v>
      </c>
      <c r="L2" s="4">
        <f t="shared" ref="L2:L6" si="4">0.03*F2</f>
        <v>4.0872</v>
      </c>
    </row>
    <row r="3">
      <c r="A3" s="1" t="s">
        <v>54</v>
      </c>
      <c r="B3" s="2" t="s">
        <v>54</v>
      </c>
      <c r="C3" s="2">
        <v>120110.923696638</v>
      </c>
      <c r="D3" s="2">
        <v>18016.6385544957</v>
      </c>
      <c r="E3" s="2">
        <v>5459.58744075627</v>
      </c>
      <c r="F3" s="2">
        <v>136.24</v>
      </c>
      <c r="G3" s="4">
        <f t="shared" si="1"/>
        <v>16363.91224</v>
      </c>
      <c r="H3" s="4">
        <f t="shared" si="2"/>
        <v>2454.586837</v>
      </c>
      <c r="I3" s="4">
        <f t="shared" si="3"/>
        <v>743.8141929</v>
      </c>
      <c r="L3" s="4">
        <f t="shared" si="4"/>
        <v>4.0872</v>
      </c>
    </row>
    <row r="4">
      <c r="A4" s="1" t="s">
        <v>55</v>
      </c>
      <c r="B4" s="2" t="s">
        <v>55</v>
      </c>
      <c r="C4" s="2">
        <v>106086.951341523</v>
      </c>
      <c r="D4" s="2">
        <v>15913.0427012284</v>
      </c>
      <c r="E4" s="2">
        <v>4822.13415188741</v>
      </c>
      <c r="F4" s="2">
        <v>154.25</v>
      </c>
      <c r="G4" s="4">
        <f t="shared" si="1"/>
        <v>16363.91224</v>
      </c>
      <c r="H4" s="4">
        <f t="shared" si="2"/>
        <v>2454.586837</v>
      </c>
      <c r="I4" s="4">
        <f t="shared" si="3"/>
        <v>743.8141929</v>
      </c>
      <c r="L4" s="4">
        <f t="shared" si="4"/>
        <v>4.6275</v>
      </c>
      <c r="N4" s="4">
        <f>sum(L2:L6)</f>
        <v>25.0632</v>
      </c>
    </row>
    <row r="5">
      <c r="A5" s="1" t="s">
        <v>56</v>
      </c>
      <c r="B5" s="2" t="s">
        <v>56</v>
      </c>
      <c r="C5" s="2">
        <v>120110.923696638</v>
      </c>
      <c r="D5" s="2">
        <v>18016.6385544956</v>
      </c>
      <c r="E5" s="2">
        <v>5459.58744075627</v>
      </c>
      <c r="F5" s="2">
        <v>204.36</v>
      </c>
      <c r="G5" s="4">
        <f t="shared" si="1"/>
        <v>24545.86837</v>
      </c>
      <c r="H5" s="4">
        <f t="shared" si="2"/>
        <v>3681.880255</v>
      </c>
      <c r="I5" s="4">
        <f t="shared" si="3"/>
        <v>1115.721289</v>
      </c>
      <c r="L5" s="4">
        <f t="shared" si="4"/>
        <v>6.1308</v>
      </c>
    </row>
    <row r="6">
      <c r="A6" s="1" t="s">
        <v>57</v>
      </c>
      <c r="B6" s="2" t="s">
        <v>57</v>
      </c>
      <c r="C6" s="2">
        <v>120116.801402715</v>
      </c>
      <c r="D6" s="2">
        <v>18017.5202104073</v>
      </c>
      <c r="E6" s="2">
        <v>5459.85460921435</v>
      </c>
      <c r="F6" s="2">
        <v>204.35</v>
      </c>
      <c r="G6" s="4">
        <f t="shared" si="1"/>
        <v>24545.86837</v>
      </c>
      <c r="H6" s="4">
        <f t="shared" si="2"/>
        <v>3681.880255</v>
      </c>
      <c r="I6" s="4">
        <f t="shared" si="3"/>
        <v>1115.721289</v>
      </c>
      <c r="L6" s="4">
        <f t="shared" si="4"/>
        <v>6.1305</v>
      </c>
    </row>
    <row r="7">
      <c r="A7" s="1" t="s">
        <v>58</v>
      </c>
      <c r="B7" s="2" t="s">
        <v>58</v>
      </c>
      <c r="C7" s="2">
        <v>113312.192166639</v>
      </c>
      <c r="D7" s="2">
        <v>16996.8288249959</v>
      </c>
      <c r="E7" s="3">
        <v>2266.24384333276</v>
      </c>
      <c r="F7" s="2">
        <v>136.24</v>
      </c>
      <c r="G7" s="4">
        <f t="shared" si="1"/>
        <v>15437.65306</v>
      </c>
      <c r="H7" s="4">
        <f t="shared" si="2"/>
        <v>2315.647959</v>
      </c>
      <c r="I7" s="4">
        <f t="shared" si="3"/>
        <v>308.7530612</v>
      </c>
    </row>
    <row r="8">
      <c r="A8" s="1" t="s">
        <v>59</v>
      </c>
      <c r="B8" s="2" t="s">
        <v>59</v>
      </c>
      <c r="C8" s="2">
        <v>113312.192166639</v>
      </c>
      <c r="D8" s="2">
        <v>16996.8288249959</v>
      </c>
      <c r="E8" s="3">
        <v>2266.24384333276</v>
      </c>
      <c r="F8" s="2">
        <v>136.24</v>
      </c>
      <c r="G8" s="4">
        <f t="shared" si="1"/>
        <v>15437.65306</v>
      </c>
      <c r="H8" s="4">
        <f t="shared" si="2"/>
        <v>2315.647959</v>
      </c>
      <c r="I8" s="4">
        <f t="shared" si="3"/>
        <v>308.7530612</v>
      </c>
    </row>
    <row r="9">
      <c r="A9" s="1" t="s">
        <v>60</v>
      </c>
      <c r="B9" s="2" t="s">
        <v>60</v>
      </c>
      <c r="C9" s="2">
        <v>100082.029567475</v>
      </c>
      <c r="D9" s="2">
        <v>15012.3044351212</v>
      </c>
      <c r="E9" s="3">
        <v>2001.64059134948</v>
      </c>
      <c r="F9" s="2">
        <v>154.25</v>
      </c>
      <c r="G9" s="4">
        <f t="shared" si="1"/>
        <v>15437.65306</v>
      </c>
      <c r="H9" s="4">
        <f t="shared" si="2"/>
        <v>2315.647959</v>
      </c>
      <c r="I9" s="4">
        <f t="shared" si="3"/>
        <v>308.7530612</v>
      </c>
    </row>
    <row r="10">
      <c r="A10" s="1" t="s">
        <v>61</v>
      </c>
      <c r="B10" s="2" t="s">
        <v>61</v>
      </c>
      <c r="C10" s="2">
        <v>113312.192166639</v>
      </c>
      <c r="D10" s="2">
        <v>16996.8288249959</v>
      </c>
      <c r="E10" s="3">
        <v>2266.24384333279</v>
      </c>
      <c r="F10" s="2">
        <v>204.36</v>
      </c>
      <c r="G10" s="4">
        <f t="shared" si="1"/>
        <v>23156.47959</v>
      </c>
      <c r="H10" s="4">
        <f t="shared" si="2"/>
        <v>3473.471939</v>
      </c>
      <c r="I10" s="4">
        <f t="shared" si="3"/>
        <v>463.1295918</v>
      </c>
    </row>
    <row r="11">
      <c r="A11" s="1" t="s">
        <v>62</v>
      </c>
      <c r="B11" s="2" t="s">
        <v>62</v>
      </c>
      <c r="C11" s="2">
        <v>113317.737172373</v>
      </c>
      <c r="D11" s="2">
        <v>16997.660575856</v>
      </c>
      <c r="E11" s="3">
        <v>2266.35474344746</v>
      </c>
      <c r="F11" s="2">
        <v>204.35</v>
      </c>
      <c r="G11" s="4">
        <f t="shared" si="1"/>
        <v>23156.47959</v>
      </c>
      <c r="H11" s="4">
        <f t="shared" si="2"/>
        <v>3473.471939</v>
      </c>
      <c r="I11" s="4">
        <f t="shared" si="3"/>
        <v>463.1295918</v>
      </c>
    </row>
    <row r="13">
      <c r="C13" s="5" t="s">
        <v>27</v>
      </c>
      <c r="D13" s="5" t="s">
        <v>28</v>
      </c>
      <c r="E13" s="5" t="s">
        <v>29</v>
      </c>
      <c r="G13" s="7" t="s">
        <v>30</v>
      </c>
      <c r="H13" s="7" t="s">
        <v>31</v>
      </c>
      <c r="I13" s="7" t="s">
        <v>32</v>
      </c>
      <c r="J13" s="7" t="s">
        <v>33</v>
      </c>
      <c r="K13" s="7" t="s">
        <v>34</v>
      </c>
      <c r="L13" s="7" t="s">
        <v>35</v>
      </c>
    </row>
    <row r="14">
      <c r="B14" s="1" t="s">
        <v>53</v>
      </c>
      <c r="C14" s="4">
        <v>16363.912244429963</v>
      </c>
      <c r="D14" s="4">
        <v>2454.5868366644945</v>
      </c>
      <c r="E14" s="4">
        <v>743.8141929286343</v>
      </c>
      <c r="F14" s="7" t="str">
        <f t="shared" ref="F14:F23" si="5">LEFT(B14,FIND("_",B14) - 1)</f>
        <v>Pinene</v>
      </c>
      <c r="G14" s="4">
        <f t="shared" ref="G14:G18" si="6">C14</f>
        <v>16363.91224</v>
      </c>
      <c r="H14" s="4">
        <f t="shared" ref="H14:H18" si="7">G14-D14</f>
        <v>13909.32541</v>
      </c>
      <c r="I14" s="4">
        <f t="shared" ref="I14:I18" si="8">G14+E14</f>
        <v>17107.72644</v>
      </c>
      <c r="J14" s="4">
        <v>15437.653060782899</v>
      </c>
      <c r="K14" s="4">
        <v>13122.005101665458</v>
      </c>
      <c r="L14" s="4">
        <v>15746.406121998554</v>
      </c>
    </row>
    <row r="15">
      <c r="B15" s="1" t="s">
        <v>54</v>
      </c>
      <c r="C15" s="4">
        <v>16363.912244429963</v>
      </c>
      <c r="D15" s="4">
        <v>2454.5868366644945</v>
      </c>
      <c r="E15" s="4">
        <v>743.8141929286343</v>
      </c>
      <c r="F15" s="7" t="str">
        <f t="shared" si="5"/>
        <v>Limonene</v>
      </c>
      <c r="G15" s="4">
        <f t="shared" si="6"/>
        <v>16363.91224</v>
      </c>
      <c r="H15" s="4">
        <f t="shared" si="7"/>
        <v>13909.32541</v>
      </c>
      <c r="I15" s="4">
        <f t="shared" si="8"/>
        <v>17107.72644</v>
      </c>
      <c r="J15" s="4">
        <v>15437.653060782899</v>
      </c>
      <c r="K15" s="4">
        <v>13122.005101665458</v>
      </c>
      <c r="L15" s="4">
        <v>15746.406121998554</v>
      </c>
    </row>
    <row r="16">
      <c r="B16" s="1" t="s">
        <v>55</v>
      </c>
      <c r="C16" s="4">
        <v>16363.912244429923</v>
      </c>
      <c r="D16" s="4">
        <v>2454.5868366644804</v>
      </c>
      <c r="E16" s="4">
        <v>743.8141929286329</v>
      </c>
      <c r="F16" s="4" t="str">
        <f t="shared" si="5"/>
        <v>Geraniol</v>
      </c>
      <c r="G16" s="4">
        <f t="shared" si="6"/>
        <v>16363.91224</v>
      </c>
      <c r="H16" s="4">
        <f t="shared" si="7"/>
        <v>13909.32541</v>
      </c>
      <c r="I16" s="4">
        <f t="shared" si="8"/>
        <v>17107.72644</v>
      </c>
      <c r="J16" s="4">
        <v>15437.653060783017</v>
      </c>
      <c r="K16" s="4">
        <v>13122.005101665573</v>
      </c>
      <c r="L16" s="4">
        <v>15746.406121998674</v>
      </c>
    </row>
    <row r="17">
      <c r="B17" s="1" t="s">
        <v>56</v>
      </c>
      <c r="C17" s="4">
        <v>24545.86836664494</v>
      </c>
      <c r="D17" s="4">
        <v>3681.880254996721</v>
      </c>
      <c r="E17" s="4">
        <v>1115.7212893929513</v>
      </c>
      <c r="F17" s="4" t="str">
        <f t="shared" si="5"/>
        <v>Farnesene</v>
      </c>
      <c r="G17" s="4">
        <f t="shared" si="6"/>
        <v>24545.86837</v>
      </c>
      <c r="H17" s="4">
        <f t="shared" si="7"/>
        <v>20863.98811</v>
      </c>
      <c r="I17" s="4">
        <f t="shared" si="8"/>
        <v>25661.58966</v>
      </c>
      <c r="J17" s="4">
        <v>23156.479591174346</v>
      </c>
      <c r="K17" s="4">
        <v>19683.007652498185</v>
      </c>
      <c r="L17" s="4">
        <v>23619.609182997836</v>
      </c>
    </row>
    <row r="18">
      <c r="B18" s="1" t="s">
        <v>57</v>
      </c>
      <c r="C18" s="4">
        <v>24545.868366644812</v>
      </c>
      <c r="D18" s="4">
        <v>3681.8802549967313</v>
      </c>
      <c r="E18" s="4">
        <v>1115.7212893929523</v>
      </c>
      <c r="F18" s="4" t="str">
        <f t="shared" si="5"/>
        <v>Bisabolene</v>
      </c>
      <c r="G18" s="4">
        <f t="shared" si="6"/>
        <v>24545.86837</v>
      </c>
      <c r="H18" s="4">
        <f t="shared" si="7"/>
        <v>20863.98811</v>
      </c>
      <c r="I18" s="4">
        <f t="shared" si="8"/>
        <v>25661.58966</v>
      </c>
      <c r="J18" s="4">
        <v>23156.479591174422</v>
      </c>
      <c r="K18" s="4">
        <v>19683.00765249825</v>
      </c>
      <c r="L18" s="4">
        <v>23619.609182997912</v>
      </c>
    </row>
    <row r="19">
      <c r="B19" s="1" t="s">
        <v>58</v>
      </c>
      <c r="C19" s="4">
        <v>15437.653060782899</v>
      </c>
      <c r="D19" s="4">
        <v>2315.6479591174416</v>
      </c>
      <c r="E19" s="4">
        <v>308.7530612156553</v>
      </c>
      <c r="F19" s="4" t="str">
        <f t="shared" si="5"/>
        <v>Pinene</v>
      </c>
    </row>
    <row r="20">
      <c r="B20" s="1" t="s">
        <v>59</v>
      </c>
      <c r="C20" s="4">
        <v>15437.653060782899</v>
      </c>
      <c r="D20" s="4">
        <v>2315.6479591174416</v>
      </c>
      <c r="E20" s="4">
        <v>308.7530612156553</v>
      </c>
      <c r="F20" s="4" t="str">
        <f t="shared" si="5"/>
        <v>Limonene</v>
      </c>
    </row>
    <row r="21">
      <c r="B21" s="1" t="s">
        <v>60</v>
      </c>
      <c r="C21" s="4">
        <v>15437.653060783017</v>
      </c>
      <c r="D21" s="4">
        <v>2315.647959117445</v>
      </c>
      <c r="E21" s="4">
        <v>308.7530612156573</v>
      </c>
      <c r="F21" s="4" t="str">
        <f t="shared" si="5"/>
        <v>Geraniol</v>
      </c>
    </row>
    <row r="22">
      <c r="B22" s="1" t="s">
        <v>61</v>
      </c>
      <c r="C22" s="4">
        <v>23156.479591174346</v>
      </c>
      <c r="D22" s="4">
        <v>3473.4719386761626</v>
      </c>
      <c r="E22" s="4">
        <v>463.1295918234891</v>
      </c>
      <c r="F22" s="4" t="str">
        <f t="shared" si="5"/>
        <v>Farnesene</v>
      </c>
    </row>
    <row r="23">
      <c r="B23" s="1" t="s">
        <v>62</v>
      </c>
      <c r="C23" s="4">
        <v>23156.479591174422</v>
      </c>
      <c r="D23" s="4">
        <v>3473.4719386761735</v>
      </c>
      <c r="E23" s="4">
        <v>463.1295918234884</v>
      </c>
      <c r="F23" s="4" t="str">
        <f t="shared" si="5"/>
        <v>Bisabolene</v>
      </c>
    </row>
    <row r="27">
      <c r="C27" s="5" t="s">
        <v>27</v>
      </c>
      <c r="D27" s="5" t="s">
        <v>28</v>
      </c>
      <c r="E27" s="5" t="s">
        <v>29</v>
      </c>
    </row>
    <row r="28">
      <c r="B28" s="1" t="s">
        <v>53</v>
      </c>
      <c r="C28" s="4">
        <v>16363.912244429963</v>
      </c>
      <c r="D28" s="4">
        <v>2454.5868366644945</v>
      </c>
      <c r="E28" s="4">
        <v>743.8141929286343</v>
      </c>
    </row>
    <row r="29">
      <c r="B29" s="1" t="s">
        <v>58</v>
      </c>
      <c r="C29" s="4">
        <v>15437.653060782899</v>
      </c>
      <c r="D29" s="4">
        <v>2315.6479591174416</v>
      </c>
      <c r="E29" s="4">
        <v>308.7530612156553</v>
      </c>
    </row>
    <row r="30">
      <c r="B30" s="1" t="s">
        <v>54</v>
      </c>
      <c r="C30" s="4">
        <v>16363.912244429963</v>
      </c>
      <c r="D30" s="4">
        <v>2454.5868366644945</v>
      </c>
      <c r="E30" s="4">
        <v>743.8141929286343</v>
      </c>
    </row>
    <row r="31">
      <c r="B31" s="1" t="s">
        <v>59</v>
      </c>
      <c r="C31" s="4">
        <v>15437.653060782899</v>
      </c>
      <c r="D31" s="4">
        <v>2315.6479591174416</v>
      </c>
      <c r="E31" s="4">
        <v>308.7530612156553</v>
      </c>
    </row>
    <row r="32">
      <c r="B32" s="1" t="s">
        <v>55</v>
      </c>
      <c r="C32" s="4">
        <v>16363.912244429923</v>
      </c>
      <c r="D32" s="4">
        <v>2454.5868366644804</v>
      </c>
      <c r="E32" s="4">
        <v>743.8141929286329</v>
      </c>
    </row>
    <row r="33">
      <c r="B33" s="1" t="s">
        <v>60</v>
      </c>
      <c r="C33" s="4">
        <v>15437.653060783017</v>
      </c>
      <c r="D33" s="4">
        <v>2315.647959117445</v>
      </c>
      <c r="E33" s="4">
        <v>308.7530612156573</v>
      </c>
    </row>
    <row r="34">
      <c r="B34" s="1" t="s">
        <v>56</v>
      </c>
      <c r="C34" s="4">
        <v>24545.86836664494</v>
      </c>
      <c r="D34" s="4">
        <v>3681.880254996721</v>
      </c>
      <c r="E34" s="4">
        <v>1115.7212893929513</v>
      </c>
    </row>
    <row r="35">
      <c r="B35" s="1" t="s">
        <v>61</v>
      </c>
      <c r="C35" s="4">
        <v>23156.479591174346</v>
      </c>
      <c r="D35" s="4">
        <v>3473.4719386761626</v>
      </c>
      <c r="E35" s="4">
        <v>463.1295918234891</v>
      </c>
    </row>
    <row r="36">
      <c r="B36" s="1" t="s">
        <v>57</v>
      </c>
      <c r="C36" s="4">
        <v>24545.868366644812</v>
      </c>
      <c r="D36" s="4">
        <v>3681.8802549967313</v>
      </c>
      <c r="E36" s="4">
        <v>1115.7212893929523</v>
      </c>
    </row>
    <row r="37">
      <c r="B37" s="1" t="s">
        <v>62</v>
      </c>
      <c r="C37" s="4">
        <v>23156.479591174422</v>
      </c>
      <c r="D37" s="4">
        <v>3473.4719386761735</v>
      </c>
      <c r="E37" s="4">
        <v>463.1295918234884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48</v>
      </c>
      <c r="B1" s="5" t="s">
        <v>49</v>
      </c>
      <c r="C1" s="5" t="s">
        <v>63</v>
      </c>
      <c r="D1" s="5" t="s">
        <v>64</v>
      </c>
      <c r="E1" s="5" t="s">
        <v>65</v>
      </c>
      <c r="F1" s="8"/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</row>
    <row r="2">
      <c r="A2" s="1" t="s">
        <v>53</v>
      </c>
      <c r="B2" s="2" t="s">
        <v>53</v>
      </c>
      <c r="C2" s="2">
        <v>0.38273405514087</v>
      </c>
      <c r="D2" s="2">
        <v>0.0499218332792439</v>
      </c>
      <c r="E2" s="2">
        <v>0.0182254311971842</v>
      </c>
      <c r="F2" s="6"/>
      <c r="G2" s="7" t="s">
        <v>66</v>
      </c>
      <c r="H2" s="4">
        <f t="shared" ref="H2:H11" si="1">C2</f>
        <v>0.3827340551</v>
      </c>
      <c r="I2" s="4">
        <f t="shared" ref="I2:I11" si="2">C2-D2</f>
        <v>0.3328122219</v>
      </c>
      <c r="J2" s="4">
        <f t="shared" ref="J2:J11" si="3">C2+E2</f>
        <v>0.4009594863</v>
      </c>
      <c r="K2" s="4">
        <v>0.405698098449322</v>
      </c>
      <c r="L2" s="4">
        <v>0.3527809551733235</v>
      </c>
      <c r="M2" s="4">
        <v>0.4139776514788999</v>
      </c>
    </row>
    <row r="3">
      <c r="A3" s="1" t="s">
        <v>54</v>
      </c>
      <c r="B3" s="2" t="s">
        <v>54</v>
      </c>
      <c r="C3" s="2">
        <v>0.38273405514087</v>
      </c>
      <c r="D3" s="2">
        <v>0.0499218332792439</v>
      </c>
      <c r="E3" s="2">
        <v>0.0182254311971842</v>
      </c>
      <c r="F3" s="6"/>
      <c r="G3" s="7" t="s">
        <v>67</v>
      </c>
      <c r="H3" s="4">
        <f t="shared" si="1"/>
        <v>0.3827340551</v>
      </c>
      <c r="I3" s="4">
        <f t="shared" si="2"/>
        <v>0.3328122219</v>
      </c>
      <c r="J3" s="4">
        <f t="shared" si="3"/>
        <v>0.4009594863</v>
      </c>
      <c r="K3" s="4">
        <v>0.405698098449322</v>
      </c>
      <c r="L3" s="4">
        <v>0.3527809551733235</v>
      </c>
      <c r="M3" s="4">
        <v>0.4139776514788999</v>
      </c>
    </row>
    <row r="4">
      <c r="A4" s="1" t="s">
        <v>55</v>
      </c>
      <c r="B4" s="2" t="s">
        <v>55</v>
      </c>
      <c r="C4" s="2">
        <v>0.38273405514087</v>
      </c>
      <c r="D4" s="2">
        <v>0.0499218332792439</v>
      </c>
      <c r="E4" s="2">
        <v>0.0182254311971842</v>
      </c>
      <c r="F4" s="6"/>
      <c r="G4" s="7" t="s">
        <v>68</v>
      </c>
      <c r="H4" s="4">
        <f t="shared" si="1"/>
        <v>0.3827340551</v>
      </c>
      <c r="I4" s="4">
        <f t="shared" si="2"/>
        <v>0.3328122219</v>
      </c>
      <c r="J4" s="4">
        <f t="shared" si="3"/>
        <v>0.4009594863</v>
      </c>
      <c r="K4" s="4">
        <v>0.405698098449322</v>
      </c>
      <c r="L4" s="4">
        <v>0.3527809551733235</v>
      </c>
      <c r="M4" s="4">
        <v>0.4139776514788999</v>
      </c>
    </row>
    <row r="5">
      <c r="A5" s="1" t="s">
        <v>56</v>
      </c>
      <c r="B5" s="2" t="s">
        <v>56</v>
      </c>
      <c r="C5" s="2">
        <v>0.360653244267358</v>
      </c>
      <c r="D5" s="2">
        <v>0.0470417275131336</v>
      </c>
      <c r="E5" s="2">
        <v>0.0171739640127314</v>
      </c>
      <c r="F5" s="6"/>
      <c r="G5" s="7" t="s">
        <v>69</v>
      </c>
      <c r="H5" s="4">
        <f t="shared" si="1"/>
        <v>0.3606532443</v>
      </c>
      <c r="I5" s="4">
        <f t="shared" si="2"/>
        <v>0.3136115168</v>
      </c>
      <c r="J5" s="4">
        <f t="shared" si="3"/>
        <v>0.3778272083</v>
      </c>
      <c r="K5" s="4">
        <v>0.3822924389234</v>
      </c>
      <c r="L5" s="4">
        <v>0.3324282077594783</v>
      </c>
      <c r="M5" s="4">
        <v>0.3900943254320408</v>
      </c>
    </row>
    <row r="6">
      <c r="A6" s="1" t="s">
        <v>57</v>
      </c>
      <c r="B6" s="2" t="s">
        <v>57</v>
      </c>
      <c r="C6" s="2">
        <v>0.360653244267358</v>
      </c>
      <c r="D6" s="2">
        <v>0.0470417275131336</v>
      </c>
      <c r="E6" s="2">
        <v>0.0171739640127314</v>
      </c>
      <c r="F6" s="6"/>
      <c r="G6" s="7" t="s">
        <v>70</v>
      </c>
      <c r="H6" s="4">
        <f t="shared" si="1"/>
        <v>0.3606532443</v>
      </c>
      <c r="I6" s="4">
        <f t="shared" si="2"/>
        <v>0.3136115168</v>
      </c>
      <c r="J6" s="4">
        <f t="shared" si="3"/>
        <v>0.3778272083</v>
      </c>
      <c r="K6" s="4">
        <v>0.3822924389234</v>
      </c>
      <c r="L6" s="4">
        <v>0.3324282077594783</v>
      </c>
      <c r="M6" s="4">
        <v>0.3900943254320408</v>
      </c>
    </row>
    <row r="7">
      <c r="A7" s="1" t="s">
        <v>58</v>
      </c>
      <c r="B7" s="2" t="s">
        <v>58</v>
      </c>
      <c r="C7" s="2">
        <v>0.405698098449322</v>
      </c>
      <c r="D7" s="2">
        <v>0.0529171432759985</v>
      </c>
      <c r="E7" s="2">
        <v>0.00827955302957795</v>
      </c>
      <c r="F7" s="6"/>
      <c r="H7" s="4">
        <f t="shared" si="1"/>
        <v>0.4056980984</v>
      </c>
      <c r="I7" s="4">
        <f t="shared" si="2"/>
        <v>0.3527809552</v>
      </c>
      <c r="J7" s="4">
        <f t="shared" si="3"/>
        <v>0.4139776515</v>
      </c>
    </row>
    <row r="8">
      <c r="A8" s="1" t="s">
        <v>59</v>
      </c>
      <c r="B8" s="2" t="s">
        <v>59</v>
      </c>
      <c r="C8" s="2">
        <v>0.405698098449322</v>
      </c>
      <c r="D8" s="2">
        <v>0.0529171432759985</v>
      </c>
      <c r="E8" s="2">
        <v>0.00827955302957795</v>
      </c>
      <c r="F8" s="6"/>
      <c r="H8" s="4">
        <f t="shared" si="1"/>
        <v>0.4056980984</v>
      </c>
      <c r="I8" s="4">
        <f t="shared" si="2"/>
        <v>0.3527809552</v>
      </c>
      <c r="J8" s="4">
        <f t="shared" si="3"/>
        <v>0.4139776515</v>
      </c>
    </row>
    <row r="9">
      <c r="A9" s="1" t="s">
        <v>60</v>
      </c>
      <c r="B9" s="2" t="s">
        <v>60</v>
      </c>
      <c r="C9" s="2">
        <v>0.405698098449322</v>
      </c>
      <c r="D9" s="2">
        <v>0.0529171432759985</v>
      </c>
      <c r="E9" s="2">
        <v>0.00827955302957795</v>
      </c>
      <c r="F9" s="6"/>
      <c r="H9" s="4">
        <f t="shared" si="1"/>
        <v>0.4056980984</v>
      </c>
      <c r="I9" s="4">
        <f t="shared" si="2"/>
        <v>0.3527809552</v>
      </c>
      <c r="J9" s="4">
        <f t="shared" si="3"/>
        <v>0.4139776515</v>
      </c>
    </row>
    <row r="10">
      <c r="A10" s="1" t="s">
        <v>61</v>
      </c>
      <c r="B10" s="2" t="s">
        <v>61</v>
      </c>
      <c r="C10" s="2">
        <v>0.3822924389234</v>
      </c>
      <c r="D10" s="2">
        <v>0.0498642311639217</v>
      </c>
      <c r="E10" s="2">
        <v>0.00780188650864083</v>
      </c>
      <c r="F10" s="6"/>
      <c r="H10" s="4">
        <f t="shared" si="1"/>
        <v>0.3822924389</v>
      </c>
      <c r="I10" s="4">
        <f t="shared" si="2"/>
        <v>0.3324282078</v>
      </c>
      <c r="J10" s="4">
        <f t="shared" si="3"/>
        <v>0.3900943254</v>
      </c>
    </row>
    <row r="11">
      <c r="A11" s="1" t="s">
        <v>62</v>
      </c>
      <c r="B11" s="2" t="s">
        <v>62</v>
      </c>
      <c r="C11" s="2">
        <v>0.3822924389234</v>
      </c>
      <c r="D11" s="2">
        <v>0.0498642311639217</v>
      </c>
      <c r="E11" s="2">
        <v>0.00780188650864083</v>
      </c>
      <c r="F11" s="6"/>
      <c r="H11" s="4">
        <f t="shared" si="1"/>
        <v>0.3822924389</v>
      </c>
      <c r="I11" s="4">
        <f t="shared" si="2"/>
        <v>0.3324282078</v>
      </c>
      <c r="J11" s="4">
        <f t="shared" si="3"/>
        <v>0.3900943254</v>
      </c>
    </row>
    <row r="16">
      <c r="A16" s="5" t="s">
        <v>48</v>
      </c>
      <c r="B16" s="5" t="s">
        <v>49</v>
      </c>
      <c r="C16" s="5" t="s">
        <v>63</v>
      </c>
      <c r="D16" s="5" t="s">
        <v>64</v>
      </c>
      <c r="E16" s="5" t="s">
        <v>65</v>
      </c>
      <c r="G16" s="7" t="s">
        <v>30</v>
      </c>
      <c r="H16" s="7" t="s">
        <v>31</v>
      </c>
      <c r="I16" s="7" t="s">
        <v>32</v>
      </c>
      <c r="J16" s="7" t="s">
        <v>33</v>
      </c>
      <c r="K16" s="7" t="s">
        <v>34</v>
      </c>
      <c r="L16" s="7" t="s">
        <v>35</v>
      </c>
    </row>
    <row r="17">
      <c r="A17" s="1" t="s">
        <v>53</v>
      </c>
      <c r="B17" s="2" t="s">
        <v>53</v>
      </c>
      <c r="C17" s="2">
        <v>0.38273405514087</v>
      </c>
      <c r="D17" s="2">
        <v>0.0499218332792439</v>
      </c>
      <c r="E17" s="2">
        <v>0.0182254311971842</v>
      </c>
      <c r="F17" s="7" t="s">
        <v>66</v>
      </c>
      <c r="G17" s="4">
        <f t="shared" ref="G17:G21" si="4">C17</f>
        <v>0.3827340551</v>
      </c>
      <c r="H17" s="4">
        <f t="shared" ref="H17:H21" si="5">C17-D17</f>
        <v>0.3328122219</v>
      </c>
      <c r="I17" s="4">
        <f t="shared" ref="I17:I21" si="6">C17+E17</f>
        <v>0.4009594863</v>
      </c>
      <c r="J17" s="4">
        <v>0.405698098449322</v>
      </c>
      <c r="K17" s="4">
        <v>0.3527809551733235</v>
      </c>
      <c r="L17" s="4">
        <v>0.4139776514788999</v>
      </c>
    </row>
    <row r="18">
      <c r="A18" s="1" t="s">
        <v>58</v>
      </c>
      <c r="B18" s="2" t="s">
        <v>58</v>
      </c>
      <c r="C18" s="2">
        <v>0.405698098449322</v>
      </c>
      <c r="D18" s="2">
        <v>0.0529171432759985</v>
      </c>
      <c r="E18" s="2">
        <v>0.00827955302957795</v>
      </c>
      <c r="F18" s="7" t="s">
        <v>67</v>
      </c>
      <c r="G18" s="4">
        <f t="shared" si="4"/>
        <v>0.4056980984</v>
      </c>
      <c r="H18" s="4">
        <f t="shared" si="5"/>
        <v>0.3527809552</v>
      </c>
      <c r="I18" s="4">
        <f t="shared" si="6"/>
        <v>0.4139776515</v>
      </c>
      <c r="J18" s="4">
        <v>0.360653244267358</v>
      </c>
      <c r="K18" s="4">
        <v>0.3136115167542244</v>
      </c>
      <c r="L18" s="4">
        <v>0.3778272082800894</v>
      </c>
    </row>
    <row r="19">
      <c r="A19" s="1" t="s">
        <v>54</v>
      </c>
      <c r="B19" s="2" t="s">
        <v>54</v>
      </c>
      <c r="C19" s="2">
        <v>0.38273405514087</v>
      </c>
      <c r="D19" s="2">
        <v>0.0499218332792439</v>
      </c>
      <c r="E19" s="2">
        <v>0.0182254311971842</v>
      </c>
      <c r="F19" s="7" t="s">
        <v>68</v>
      </c>
      <c r="G19" s="4">
        <f t="shared" si="4"/>
        <v>0.3827340551</v>
      </c>
      <c r="H19" s="4">
        <f t="shared" si="5"/>
        <v>0.3328122219</v>
      </c>
      <c r="I19" s="4">
        <f t="shared" si="6"/>
        <v>0.4009594863</v>
      </c>
      <c r="J19" s="4">
        <v>0.3822924389234</v>
      </c>
      <c r="K19" s="4">
        <v>0.3324282077594783</v>
      </c>
      <c r="L19" s="4">
        <v>0.3900943254320408</v>
      </c>
    </row>
    <row r="20">
      <c r="A20" s="1" t="s">
        <v>59</v>
      </c>
      <c r="B20" s="2" t="s">
        <v>59</v>
      </c>
      <c r="C20" s="2">
        <v>0.405698098449322</v>
      </c>
      <c r="D20" s="2">
        <v>0.0529171432759985</v>
      </c>
      <c r="E20" s="2">
        <v>0.00827955302957795</v>
      </c>
      <c r="F20" s="7" t="s">
        <v>69</v>
      </c>
      <c r="G20" s="4">
        <f t="shared" si="4"/>
        <v>0.4056980984</v>
      </c>
      <c r="H20" s="4">
        <f t="shared" si="5"/>
        <v>0.3527809552</v>
      </c>
      <c r="I20" s="4">
        <f t="shared" si="6"/>
        <v>0.4139776515</v>
      </c>
      <c r="J20" s="4">
        <v>0.360653244267358</v>
      </c>
      <c r="K20" s="4">
        <v>0.3136115167542244</v>
      </c>
      <c r="L20" s="4">
        <v>0.3778272082800894</v>
      </c>
    </row>
    <row r="21">
      <c r="A21" s="1" t="s">
        <v>55</v>
      </c>
      <c r="B21" s="2" t="s">
        <v>55</v>
      </c>
      <c r="C21" s="2">
        <v>0.38273405514087</v>
      </c>
      <c r="D21" s="2">
        <v>0.0499218332792439</v>
      </c>
      <c r="E21" s="2">
        <v>0.0182254311971842</v>
      </c>
      <c r="F21" s="7" t="s">
        <v>70</v>
      </c>
      <c r="G21" s="4">
        <f t="shared" si="4"/>
        <v>0.3827340551</v>
      </c>
      <c r="H21" s="4">
        <f t="shared" si="5"/>
        <v>0.3328122219</v>
      </c>
      <c r="I21" s="4">
        <f t="shared" si="6"/>
        <v>0.4009594863</v>
      </c>
      <c r="J21" s="4">
        <v>0.3822924389234</v>
      </c>
      <c r="K21" s="4">
        <v>0.3324282077594783</v>
      </c>
      <c r="L21" s="4">
        <v>0.3900943254320408</v>
      </c>
    </row>
    <row r="22">
      <c r="A22" s="1" t="s">
        <v>60</v>
      </c>
      <c r="B22" s="2" t="s">
        <v>60</v>
      </c>
      <c r="C22" s="2">
        <v>0.405698098449322</v>
      </c>
      <c r="D22" s="2">
        <v>0.0529171432759985</v>
      </c>
      <c r="E22" s="2">
        <v>0.00827955302957795</v>
      </c>
    </row>
    <row r="23">
      <c r="A23" s="1" t="s">
        <v>56</v>
      </c>
      <c r="B23" s="2" t="s">
        <v>56</v>
      </c>
      <c r="C23" s="2">
        <v>0.360653244267358</v>
      </c>
      <c r="D23" s="2">
        <v>0.0470417275131336</v>
      </c>
      <c r="E23" s="2">
        <v>0.0171739640127314</v>
      </c>
    </row>
    <row r="24">
      <c r="A24" s="1" t="s">
        <v>61</v>
      </c>
      <c r="B24" s="2" t="s">
        <v>61</v>
      </c>
      <c r="C24" s="2">
        <v>0.3822924389234</v>
      </c>
      <c r="D24" s="2">
        <v>0.0498642311639217</v>
      </c>
      <c r="E24" s="2">
        <v>0.00780188650864083</v>
      </c>
    </row>
    <row r="25">
      <c r="A25" s="1" t="s">
        <v>57</v>
      </c>
      <c r="B25" s="2" t="s">
        <v>57</v>
      </c>
      <c r="C25" s="2">
        <v>0.360653244267358</v>
      </c>
      <c r="D25" s="2">
        <v>0.0470417275131336</v>
      </c>
      <c r="E25" s="2">
        <v>0.0171739640127314</v>
      </c>
    </row>
    <row r="26">
      <c r="A26" s="1" t="s">
        <v>62</v>
      </c>
      <c r="B26" s="2" t="s">
        <v>62</v>
      </c>
      <c r="C26" s="2">
        <v>0.3822924389234</v>
      </c>
      <c r="D26" s="2">
        <v>0.0498642311639217</v>
      </c>
      <c r="E26" s="2">
        <v>0.00780188650864083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48</v>
      </c>
      <c r="B1" s="5" t="s">
        <v>49</v>
      </c>
      <c r="C1" s="5" t="s">
        <v>50</v>
      </c>
      <c r="D1" s="5" t="s">
        <v>51</v>
      </c>
      <c r="E1" s="5" t="s">
        <v>52</v>
      </c>
      <c r="F1" s="9"/>
      <c r="H1" s="5" t="s">
        <v>50</v>
      </c>
      <c r="I1" s="5" t="s">
        <v>51</v>
      </c>
      <c r="J1" s="5" t="s">
        <v>52</v>
      </c>
    </row>
    <row r="2">
      <c r="A2" s="1" t="s">
        <v>71</v>
      </c>
      <c r="B2" s="2" t="s">
        <v>71</v>
      </c>
      <c r="C2" s="2">
        <v>114258.773178934</v>
      </c>
      <c r="D2" s="2">
        <v>11230.5147470381</v>
      </c>
      <c r="E2" s="2">
        <v>5193.58059904246</v>
      </c>
      <c r="F2" s="10"/>
      <c r="G2" s="1" t="s">
        <v>71</v>
      </c>
      <c r="H2" s="4">
        <f t="shared" ref="H2:H15" si="1">C2</f>
        <v>114258.7732</v>
      </c>
      <c r="I2" s="4">
        <f t="shared" ref="I2:I15" si="2">H2-D2</f>
        <v>103028.2584</v>
      </c>
      <c r="J2" s="4">
        <f t="shared" ref="J2:J15" si="3">C2+E2</f>
        <v>119452.3538</v>
      </c>
    </row>
    <row r="3">
      <c r="A3" s="1" t="s">
        <v>72</v>
      </c>
      <c r="B3" s="2" t="s">
        <v>72</v>
      </c>
      <c r="C3" s="2">
        <v>129552.083712214</v>
      </c>
      <c r="D3" s="2">
        <v>11230.5147470381</v>
      </c>
      <c r="E3" s="2">
        <v>5888.73107782792</v>
      </c>
      <c r="F3" s="10"/>
      <c r="G3" s="1" t="s">
        <v>72</v>
      </c>
      <c r="H3" s="4">
        <f t="shared" si="1"/>
        <v>129552.0837</v>
      </c>
      <c r="I3" s="4">
        <f t="shared" si="2"/>
        <v>118321.569</v>
      </c>
      <c r="J3" s="4">
        <f t="shared" si="3"/>
        <v>135440.8148</v>
      </c>
    </row>
    <row r="4">
      <c r="A4" s="1" t="s">
        <v>73</v>
      </c>
      <c r="B4" s="2" t="s">
        <v>73</v>
      </c>
      <c r="C4" s="2">
        <v>163814.585770083</v>
      </c>
      <c r="D4" s="2">
        <v>18859.9176737257</v>
      </c>
      <c r="E4" s="2">
        <v>5883.46719259478</v>
      </c>
      <c r="F4" s="10"/>
      <c r="G4" s="1" t="s">
        <v>73</v>
      </c>
      <c r="H4" s="4">
        <f t="shared" si="1"/>
        <v>163814.5858</v>
      </c>
      <c r="I4" s="4">
        <f t="shared" si="2"/>
        <v>144954.6681</v>
      </c>
      <c r="J4" s="4">
        <f t="shared" si="3"/>
        <v>169698.053</v>
      </c>
    </row>
    <row r="5">
      <c r="A5" s="1" t="s">
        <v>74</v>
      </c>
      <c r="B5" s="2" t="s">
        <v>74</v>
      </c>
      <c r="C5" s="2">
        <v>121773.024073421</v>
      </c>
      <c r="D5" s="2">
        <v>15037.7366694646</v>
      </c>
      <c r="E5" s="2">
        <v>5535.13745788278</v>
      </c>
      <c r="F5" s="10"/>
      <c r="G5" s="1" t="s">
        <v>74</v>
      </c>
      <c r="H5" s="4">
        <f t="shared" si="1"/>
        <v>121773.0241</v>
      </c>
      <c r="I5" s="4">
        <f t="shared" si="2"/>
        <v>106735.2874</v>
      </c>
      <c r="J5" s="4">
        <f t="shared" si="3"/>
        <v>127308.1615</v>
      </c>
    </row>
    <row r="6">
      <c r="A6" s="1" t="s">
        <v>75</v>
      </c>
      <c r="B6" s="2" t="s">
        <v>75</v>
      </c>
      <c r="C6" s="2">
        <v>110389.333334421</v>
      </c>
      <c r="D6" s="2">
        <v>9315.45460099953</v>
      </c>
      <c r="E6" s="2">
        <v>5017.69696974641</v>
      </c>
      <c r="F6" s="10"/>
      <c r="G6" s="1" t="s">
        <v>75</v>
      </c>
      <c r="H6" s="4">
        <f t="shared" si="1"/>
        <v>110389.3333</v>
      </c>
      <c r="I6" s="4">
        <f t="shared" si="2"/>
        <v>101073.8787</v>
      </c>
      <c r="J6" s="4">
        <f t="shared" si="3"/>
        <v>115407.0303</v>
      </c>
    </row>
    <row r="7">
      <c r="A7" s="1" t="s">
        <v>76</v>
      </c>
      <c r="B7" s="2" t="s">
        <v>76</v>
      </c>
      <c r="C7" s="2">
        <v>98893.5650848204</v>
      </c>
      <c r="D7" s="2">
        <v>3581.24339322222</v>
      </c>
      <c r="E7" s="2">
        <v>4495.16204931003</v>
      </c>
      <c r="F7" s="10"/>
      <c r="G7" s="1" t="s">
        <v>76</v>
      </c>
      <c r="H7" s="4">
        <f t="shared" si="1"/>
        <v>98893.56508</v>
      </c>
      <c r="I7" s="4">
        <f t="shared" si="2"/>
        <v>95312.32169</v>
      </c>
      <c r="J7" s="4">
        <f t="shared" si="3"/>
        <v>103388.7271</v>
      </c>
    </row>
    <row r="8">
      <c r="A8" s="1" t="s">
        <v>77</v>
      </c>
      <c r="B8" s="2" t="s">
        <v>77</v>
      </c>
      <c r="C8" s="2">
        <v>102668.131167631</v>
      </c>
      <c r="D8" s="2">
        <v>5488.74358860093</v>
      </c>
      <c r="E8" s="2">
        <v>4666.73323489232</v>
      </c>
      <c r="F8" s="10"/>
      <c r="G8" s="1" t="s">
        <v>77</v>
      </c>
      <c r="H8" s="4">
        <f t="shared" si="1"/>
        <v>102668.1312</v>
      </c>
      <c r="I8" s="4">
        <f t="shared" si="2"/>
        <v>97179.38758</v>
      </c>
      <c r="J8" s="4">
        <f t="shared" si="3"/>
        <v>107334.8644</v>
      </c>
    </row>
    <row r="9">
      <c r="A9" s="1" t="s">
        <v>78</v>
      </c>
      <c r="B9" s="2" t="s">
        <v>78</v>
      </c>
      <c r="C9" s="2">
        <v>107791.295451825</v>
      </c>
      <c r="D9" s="2">
        <v>10594.8252330548</v>
      </c>
      <c r="E9" s="2">
        <v>1412.64336440731</v>
      </c>
      <c r="F9" s="10"/>
      <c r="G9" s="1" t="s">
        <v>78</v>
      </c>
      <c r="H9" s="4">
        <f t="shared" si="1"/>
        <v>107791.2955</v>
      </c>
      <c r="I9" s="4">
        <f t="shared" si="2"/>
        <v>97196.47022</v>
      </c>
      <c r="J9" s="4">
        <f t="shared" si="3"/>
        <v>109203.9388</v>
      </c>
    </row>
    <row r="10">
      <c r="A10" s="1" t="s">
        <v>79</v>
      </c>
      <c r="B10" s="2" t="s">
        <v>79</v>
      </c>
      <c r="C10" s="2">
        <v>122218.946898315</v>
      </c>
      <c r="D10" s="2">
        <v>10594.8252330548</v>
      </c>
      <c r="E10" s="2">
        <v>1412.64336440731</v>
      </c>
      <c r="F10" s="10"/>
      <c r="G10" s="1" t="s">
        <v>79</v>
      </c>
      <c r="H10" s="4">
        <f t="shared" si="1"/>
        <v>122218.9469</v>
      </c>
      <c r="I10" s="4">
        <f t="shared" si="2"/>
        <v>111624.1217</v>
      </c>
      <c r="J10" s="4">
        <f t="shared" si="3"/>
        <v>123631.5903</v>
      </c>
    </row>
    <row r="11">
      <c r="A11" s="1" t="s">
        <v>80</v>
      </c>
      <c r="B11" s="2" t="s">
        <v>80</v>
      </c>
      <c r="C11" s="2">
        <v>143731.273514859</v>
      </c>
      <c r="D11" s="2">
        <v>6981.58663150322</v>
      </c>
      <c r="E11" s="2">
        <v>930.878217533696</v>
      </c>
      <c r="F11" s="10"/>
      <c r="G11" s="1" t="s">
        <v>80</v>
      </c>
      <c r="H11" s="4">
        <f t="shared" si="1"/>
        <v>143731.2735</v>
      </c>
      <c r="I11" s="4">
        <f t="shared" si="2"/>
        <v>136749.6869</v>
      </c>
      <c r="J11" s="4">
        <f t="shared" si="3"/>
        <v>144662.1517</v>
      </c>
    </row>
    <row r="12">
      <c r="A12" s="1" t="s">
        <v>81</v>
      </c>
      <c r="B12" s="2" t="s">
        <v>81</v>
      </c>
      <c r="C12" s="2">
        <v>114880.21139002</v>
      </c>
      <c r="D12" s="2">
        <v>14186.5440277968</v>
      </c>
      <c r="E12" s="2">
        <v>1891.53920370621</v>
      </c>
      <c r="F12" s="10"/>
      <c r="G12" s="1" t="s">
        <v>81</v>
      </c>
      <c r="H12" s="4">
        <f t="shared" si="1"/>
        <v>114880.2114</v>
      </c>
      <c r="I12" s="4">
        <f t="shared" si="2"/>
        <v>100693.6674</v>
      </c>
      <c r="J12" s="4">
        <f t="shared" si="3"/>
        <v>116771.7506</v>
      </c>
    </row>
    <row r="13">
      <c r="A13" s="1" t="s">
        <v>82</v>
      </c>
      <c r="B13" s="2" t="s">
        <v>82</v>
      </c>
      <c r="C13" s="2">
        <v>104140.88050417</v>
      </c>
      <c r="D13" s="2">
        <v>8788.1647179241</v>
      </c>
      <c r="E13" s="2">
        <v>1171.75529572321</v>
      </c>
      <c r="F13" s="10"/>
      <c r="G13" s="1" t="s">
        <v>82</v>
      </c>
      <c r="H13" s="4">
        <f t="shared" si="1"/>
        <v>104140.8805</v>
      </c>
      <c r="I13" s="4">
        <f t="shared" si="2"/>
        <v>95352.71579</v>
      </c>
      <c r="J13" s="4">
        <f t="shared" si="3"/>
        <v>105312.6358</v>
      </c>
    </row>
    <row r="14">
      <c r="A14" s="1" t="s">
        <v>83</v>
      </c>
      <c r="B14" s="2" t="s">
        <v>83</v>
      </c>
      <c r="C14" s="2">
        <v>93295.8161177551</v>
      </c>
      <c r="D14" s="2">
        <v>3378.53150303982</v>
      </c>
      <c r="E14" s="2">
        <v>450.47086707197</v>
      </c>
      <c r="F14" s="10"/>
      <c r="G14" s="1" t="s">
        <v>83</v>
      </c>
      <c r="H14" s="4">
        <f t="shared" si="1"/>
        <v>93295.81612</v>
      </c>
      <c r="I14" s="4">
        <f t="shared" si="2"/>
        <v>89917.28461</v>
      </c>
      <c r="J14" s="4">
        <f t="shared" si="3"/>
        <v>93746.28698</v>
      </c>
    </row>
    <row r="15">
      <c r="A15" s="1" t="s">
        <v>84</v>
      </c>
      <c r="B15" s="2" t="s">
        <v>84</v>
      </c>
      <c r="C15" s="2">
        <v>96856.7275166335</v>
      </c>
      <c r="D15" s="2">
        <v>5178.05998924615</v>
      </c>
      <c r="E15" s="2">
        <v>690.407998566167</v>
      </c>
      <c r="F15" s="10"/>
      <c r="G15" s="1" t="s">
        <v>84</v>
      </c>
      <c r="H15" s="4">
        <f t="shared" si="1"/>
        <v>96856.72752</v>
      </c>
      <c r="I15" s="4">
        <f t="shared" si="2"/>
        <v>91678.66753</v>
      </c>
      <c r="J15" s="4">
        <f t="shared" si="3"/>
        <v>97547.13552</v>
      </c>
    </row>
    <row r="18">
      <c r="B18" s="5" t="s">
        <v>49</v>
      </c>
      <c r="C18" s="5" t="s">
        <v>27</v>
      </c>
      <c r="D18" s="5" t="s">
        <v>28</v>
      </c>
      <c r="E18" s="11" t="s">
        <v>29</v>
      </c>
      <c r="G18" s="5" t="s">
        <v>49</v>
      </c>
      <c r="H18" s="5" t="s">
        <v>27</v>
      </c>
      <c r="I18" s="5" t="s">
        <v>28</v>
      </c>
      <c r="J18" s="11" t="s">
        <v>29</v>
      </c>
    </row>
    <row r="19">
      <c r="B19" s="1" t="s">
        <v>71</v>
      </c>
      <c r="C19" s="4">
        <f t="shared" ref="C19:E19" si="4">181.76*C2/1000</f>
        <v>20767.67461</v>
      </c>
      <c r="D19" s="4">
        <f t="shared" si="4"/>
        <v>2041.25836</v>
      </c>
      <c r="E19" s="4">
        <f t="shared" si="4"/>
        <v>943.9852097</v>
      </c>
      <c r="G19" s="1" t="s">
        <v>71</v>
      </c>
      <c r="H19" s="4">
        <f t="shared" ref="H19:J19" si="5">181.76*H2/1000</f>
        <v>20767.67461</v>
      </c>
      <c r="I19" s="4">
        <f t="shared" si="5"/>
        <v>18726.41625</v>
      </c>
      <c r="J19" s="4">
        <f t="shared" si="5"/>
        <v>21711.65982</v>
      </c>
    </row>
    <row r="20">
      <c r="B20" s="1" t="s">
        <v>72</v>
      </c>
      <c r="C20" s="4">
        <f t="shared" ref="C20:E20" si="6">181.76*C3/1000</f>
        <v>23547.38674</v>
      </c>
      <c r="D20" s="4">
        <f t="shared" si="6"/>
        <v>2041.25836</v>
      </c>
      <c r="E20" s="4">
        <f t="shared" si="6"/>
        <v>1070.335761</v>
      </c>
      <c r="G20" s="1" t="s">
        <v>72</v>
      </c>
      <c r="H20" s="4">
        <f t="shared" ref="H20:J20" si="7">181.76*H3/1000</f>
        <v>23547.38674</v>
      </c>
      <c r="I20" s="4">
        <f t="shared" si="7"/>
        <v>21506.12838</v>
      </c>
      <c r="J20" s="4">
        <f t="shared" si="7"/>
        <v>24617.7225</v>
      </c>
    </row>
    <row r="21">
      <c r="B21" s="1" t="s">
        <v>73</v>
      </c>
      <c r="C21" s="4">
        <f t="shared" ref="C21:E21" si="8">181.76*C4/1000</f>
        <v>29774.93911</v>
      </c>
      <c r="D21" s="4">
        <f t="shared" si="8"/>
        <v>3427.978636</v>
      </c>
      <c r="E21" s="4">
        <f t="shared" si="8"/>
        <v>1069.378997</v>
      </c>
      <c r="G21" s="1" t="s">
        <v>73</v>
      </c>
      <c r="H21" s="4">
        <f t="shared" ref="H21:J21" si="9">181.76*H4/1000</f>
        <v>29774.93911</v>
      </c>
      <c r="I21" s="4">
        <f t="shared" si="9"/>
        <v>26346.96047</v>
      </c>
      <c r="J21" s="4">
        <f t="shared" si="9"/>
        <v>30844.31811</v>
      </c>
    </row>
    <row r="22">
      <c r="B22" s="1" t="s">
        <v>74</v>
      </c>
      <c r="C22" s="4">
        <f t="shared" ref="C22:E22" si="10">181.76*C5/1000</f>
        <v>22133.46486</v>
      </c>
      <c r="D22" s="4">
        <f t="shared" si="10"/>
        <v>2733.259017</v>
      </c>
      <c r="E22" s="4">
        <f t="shared" si="10"/>
        <v>1006.066584</v>
      </c>
      <c r="G22" s="1" t="s">
        <v>74</v>
      </c>
      <c r="H22" s="4">
        <f t="shared" ref="H22:J22" si="11">181.76*H5/1000</f>
        <v>22133.46486</v>
      </c>
      <c r="I22" s="4">
        <f t="shared" si="11"/>
        <v>19400.20584</v>
      </c>
      <c r="J22" s="4">
        <f t="shared" si="11"/>
        <v>23139.53144</v>
      </c>
    </row>
    <row r="23">
      <c r="B23" s="1" t="s">
        <v>75</v>
      </c>
      <c r="C23" s="4">
        <f t="shared" ref="C23:E23" si="12">181.76*C6/1000</f>
        <v>20064.36523</v>
      </c>
      <c r="D23" s="4">
        <f t="shared" si="12"/>
        <v>1693.177028</v>
      </c>
      <c r="E23" s="4">
        <f t="shared" si="12"/>
        <v>912.0166012</v>
      </c>
      <c r="G23" s="1" t="s">
        <v>75</v>
      </c>
      <c r="H23" s="4">
        <f t="shared" ref="H23:J23" si="13">181.76*H6/1000</f>
        <v>20064.36523</v>
      </c>
      <c r="I23" s="4">
        <f t="shared" si="13"/>
        <v>18371.1882</v>
      </c>
      <c r="J23" s="4">
        <f t="shared" si="13"/>
        <v>20976.38183</v>
      </c>
    </row>
    <row r="24">
      <c r="B24" s="1" t="s">
        <v>76</v>
      </c>
      <c r="C24" s="4">
        <f t="shared" ref="C24:E24" si="14">181.76*C7/1000</f>
        <v>17974.89439</v>
      </c>
      <c r="D24" s="4">
        <f t="shared" si="14"/>
        <v>650.9267992</v>
      </c>
      <c r="E24" s="4">
        <f t="shared" si="14"/>
        <v>817.0406541</v>
      </c>
      <c r="G24" s="1" t="s">
        <v>76</v>
      </c>
      <c r="H24" s="4">
        <f t="shared" ref="H24:J24" si="15">181.76*H7/1000</f>
        <v>17974.89439</v>
      </c>
      <c r="I24" s="4">
        <f t="shared" si="15"/>
        <v>17323.96759</v>
      </c>
      <c r="J24" s="4">
        <f t="shared" si="15"/>
        <v>18791.93504</v>
      </c>
    </row>
    <row r="25">
      <c r="B25" s="1" t="s">
        <v>77</v>
      </c>
      <c r="C25" s="4">
        <f t="shared" ref="C25:E25" si="16">181.76*C8/1000</f>
        <v>18660.95952</v>
      </c>
      <c r="D25" s="4">
        <f t="shared" si="16"/>
        <v>997.6340347</v>
      </c>
      <c r="E25" s="4">
        <f t="shared" si="16"/>
        <v>848.2254328</v>
      </c>
      <c r="G25" s="1" t="s">
        <v>77</v>
      </c>
      <c r="H25" s="4">
        <f t="shared" ref="H25:J25" si="17">181.76*H8/1000</f>
        <v>18660.95952</v>
      </c>
      <c r="I25" s="4">
        <f t="shared" si="17"/>
        <v>17663.32549</v>
      </c>
      <c r="J25" s="4">
        <f t="shared" si="17"/>
        <v>19509.18495</v>
      </c>
    </row>
    <row r="26">
      <c r="B26" s="1" t="s">
        <v>78</v>
      </c>
      <c r="C26" s="4">
        <f t="shared" ref="C26:E26" si="18">181.76*C9/1000</f>
        <v>19592.14586</v>
      </c>
      <c r="D26" s="4">
        <f t="shared" si="18"/>
        <v>1925.715434</v>
      </c>
      <c r="E26" s="4">
        <f t="shared" si="18"/>
        <v>256.7620579</v>
      </c>
      <c r="G26" s="1" t="s">
        <v>78</v>
      </c>
      <c r="H26" s="4">
        <f t="shared" ref="H26:J26" si="19">181.76*H9/1000</f>
        <v>19592.14586</v>
      </c>
      <c r="I26" s="4">
        <f t="shared" si="19"/>
        <v>17666.43043</v>
      </c>
      <c r="J26" s="4">
        <f t="shared" si="19"/>
        <v>19848.90792</v>
      </c>
    </row>
    <row r="27">
      <c r="B27" s="1" t="s">
        <v>79</v>
      </c>
      <c r="C27" s="4">
        <f t="shared" ref="C27:E27" si="20">181.76*C10/1000</f>
        <v>22214.51579</v>
      </c>
      <c r="D27" s="4">
        <f t="shared" si="20"/>
        <v>1925.715434</v>
      </c>
      <c r="E27" s="4">
        <f t="shared" si="20"/>
        <v>256.7620579</v>
      </c>
      <c r="G27" s="1" t="s">
        <v>79</v>
      </c>
      <c r="H27" s="4">
        <f t="shared" ref="H27:J27" si="21">181.76*H10/1000</f>
        <v>22214.51579</v>
      </c>
      <c r="I27" s="4">
        <f t="shared" si="21"/>
        <v>20288.80035</v>
      </c>
      <c r="J27" s="4">
        <f t="shared" si="21"/>
        <v>22471.27785</v>
      </c>
    </row>
    <row r="28">
      <c r="B28" s="1" t="s">
        <v>80</v>
      </c>
      <c r="C28" s="4">
        <f t="shared" ref="C28:E28" si="22">181.76*C11/1000</f>
        <v>26124.59627</v>
      </c>
      <c r="D28" s="4">
        <f t="shared" si="22"/>
        <v>1268.973186</v>
      </c>
      <c r="E28" s="4">
        <f t="shared" si="22"/>
        <v>169.1964248</v>
      </c>
      <c r="G28" s="1" t="s">
        <v>80</v>
      </c>
      <c r="H28" s="4">
        <f t="shared" ref="H28:J28" si="23">181.76*H11/1000</f>
        <v>26124.59627</v>
      </c>
      <c r="I28" s="4">
        <f t="shared" si="23"/>
        <v>24855.62309</v>
      </c>
      <c r="J28" s="4">
        <f t="shared" si="23"/>
        <v>26293.7927</v>
      </c>
    </row>
    <row r="29">
      <c r="B29" s="1" t="s">
        <v>81</v>
      </c>
      <c r="C29" s="4">
        <f t="shared" ref="C29:E29" si="24">181.76*C12/1000</f>
        <v>20880.62722</v>
      </c>
      <c r="D29" s="4">
        <f t="shared" si="24"/>
        <v>2578.546242</v>
      </c>
      <c r="E29" s="4">
        <f t="shared" si="24"/>
        <v>343.8061657</v>
      </c>
      <c r="G29" s="1" t="s">
        <v>81</v>
      </c>
      <c r="H29" s="4">
        <f t="shared" ref="H29:J29" si="25">181.76*H12/1000</f>
        <v>20880.62722</v>
      </c>
      <c r="I29" s="4">
        <f t="shared" si="25"/>
        <v>18302.08098</v>
      </c>
      <c r="J29" s="4">
        <f t="shared" si="25"/>
        <v>21224.43339</v>
      </c>
    </row>
    <row r="30">
      <c r="B30" s="1" t="s">
        <v>82</v>
      </c>
      <c r="C30" s="4">
        <f t="shared" ref="C30:E30" si="26">181.76*C13/1000</f>
        <v>18928.64644</v>
      </c>
      <c r="D30" s="4">
        <f t="shared" si="26"/>
        <v>1597.336819</v>
      </c>
      <c r="E30" s="4">
        <f t="shared" si="26"/>
        <v>212.9782426</v>
      </c>
      <c r="G30" s="1" t="s">
        <v>82</v>
      </c>
      <c r="H30" s="4">
        <f t="shared" ref="H30:J30" si="27">181.76*H13/1000</f>
        <v>18928.64644</v>
      </c>
      <c r="I30" s="4">
        <f t="shared" si="27"/>
        <v>17331.30962</v>
      </c>
      <c r="J30" s="4">
        <f t="shared" si="27"/>
        <v>19141.62468</v>
      </c>
    </row>
    <row r="31">
      <c r="B31" s="1" t="s">
        <v>83</v>
      </c>
      <c r="C31" s="4">
        <f t="shared" ref="C31:E31" si="28">181.76*C14/1000</f>
        <v>16957.44754</v>
      </c>
      <c r="D31" s="4">
        <f t="shared" si="28"/>
        <v>614.081886</v>
      </c>
      <c r="E31" s="4">
        <f t="shared" si="28"/>
        <v>81.8775848</v>
      </c>
      <c r="G31" s="1" t="s">
        <v>83</v>
      </c>
      <c r="H31" s="4">
        <f t="shared" ref="H31:J31" si="29">181.76*H14/1000</f>
        <v>16957.44754</v>
      </c>
      <c r="I31" s="4">
        <f t="shared" si="29"/>
        <v>16343.36565</v>
      </c>
      <c r="J31" s="4">
        <f t="shared" si="29"/>
        <v>17039.32512</v>
      </c>
    </row>
    <row r="32">
      <c r="B32" s="1" t="s">
        <v>84</v>
      </c>
      <c r="C32" s="4">
        <f t="shared" ref="C32:E32" si="30">181.76*C15/1000</f>
        <v>17604.67879</v>
      </c>
      <c r="D32" s="4">
        <f t="shared" si="30"/>
        <v>941.1641836</v>
      </c>
      <c r="E32" s="4">
        <f t="shared" si="30"/>
        <v>125.4885578</v>
      </c>
      <c r="G32" s="1" t="s">
        <v>84</v>
      </c>
      <c r="H32" s="4">
        <f t="shared" ref="H32:J32" si="31">181.76*H15/1000</f>
        <v>17604.67879</v>
      </c>
      <c r="I32" s="4">
        <f t="shared" si="31"/>
        <v>16663.51461</v>
      </c>
      <c r="J32" s="4">
        <f t="shared" si="31"/>
        <v>17730.16735</v>
      </c>
    </row>
    <row r="36">
      <c r="B36" s="12" t="s">
        <v>49</v>
      </c>
      <c r="C36" s="12" t="s">
        <v>27</v>
      </c>
      <c r="D36" s="12" t="s">
        <v>28</v>
      </c>
      <c r="E36" s="12" t="s">
        <v>29</v>
      </c>
    </row>
    <row r="37">
      <c r="B37" s="12" t="s">
        <v>71</v>
      </c>
      <c r="C37" s="4">
        <v>20767.67461300304</v>
      </c>
      <c r="D37" s="4">
        <v>2041.258360421645</v>
      </c>
      <c r="E37" s="4">
        <v>943.9852096819574</v>
      </c>
    </row>
    <row r="38">
      <c r="B38" s="12" t="s">
        <v>78</v>
      </c>
      <c r="C38" s="4">
        <v>19592.145861323712</v>
      </c>
      <c r="D38" s="4">
        <v>1925.7154343600403</v>
      </c>
      <c r="E38" s="4">
        <v>256.76205791467265</v>
      </c>
    </row>
    <row r="39">
      <c r="B39" s="12" t="s">
        <v>72</v>
      </c>
      <c r="C39" s="4">
        <v>23547.386735532014</v>
      </c>
      <c r="D39" s="4">
        <v>2041.258360421645</v>
      </c>
      <c r="E39" s="4">
        <v>1070.3357607060027</v>
      </c>
    </row>
    <row r="40">
      <c r="B40" s="12" t="s">
        <v>79</v>
      </c>
      <c r="C40" s="4">
        <v>22214.51578823773</v>
      </c>
      <c r="D40" s="4">
        <v>1925.7154343600403</v>
      </c>
      <c r="E40" s="4">
        <v>256.76205791467265</v>
      </c>
    </row>
    <row r="41">
      <c r="B41" s="12" t="s">
        <v>73</v>
      </c>
      <c r="C41" s="4">
        <v>29774.93910957029</v>
      </c>
      <c r="D41" s="4">
        <v>3427.9786363763833</v>
      </c>
      <c r="E41" s="4">
        <v>1069.3789969260272</v>
      </c>
    </row>
    <row r="42">
      <c r="B42" s="12" t="s">
        <v>80</v>
      </c>
      <c r="C42" s="4">
        <v>26124.596274060772</v>
      </c>
      <c r="D42" s="4">
        <v>1268.9731861420253</v>
      </c>
      <c r="E42" s="4">
        <v>169.19642481892458</v>
      </c>
    </row>
    <row r="43">
      <c r="B43" s="12" t="s">
        <v>74</v>
      </c>
      <c r="C43" s="4">
        <v>22133.464855584996</v>
      </c>
      <c r="D43" s="4">
        <v>2733.2590170418857</v>
      </c>
      <c r="E43" s="4">
        <v>1006.066584344774</v>
      </c>
    </row>
    <row r="44">
      <c r="B44" s="12" t="s">
        <v>81</v>
      </c>
      <c r="C44" s="4">
        <v>20880.627222250037</v>
      </c>
      <c r="D44" s="4">
        <v>2578.546242492346</v>
      </c>
      <c r="E44" s="4">
        <v>343.8061656656407</v>
      </c>
    </row>
    <row r="45">
      <c r="B45" s="12" t="s">
        <v>75</v>
      </c>
      <c r="C45" s="4">
        <v>20064.36522686436</v>
      </c>
      <c r="D45" s="4">
        <v>1693.1770282776745</v>
      </c>
      <c r="E45" s="4">
        <v>912.0166012211074</v>
      </c>
    </row>
    <row r="46">
      <c r="B46" s="12" t="s">
        <v>82</v>
      </c>
      <c r="C46" s="4">
        <v>18928.64644043794</v>
      </c>
      <c r="D46" s="4">
        <v>1597.3368191298846</v>
      </c>
      <c r="E46" s="4">
        <v>212.97824255065066</v>
      </c>
    </row>
    <row r="47">
      <c r="B47" s="12" t="s">
        <v>76</v>
      </c>
      <c r="C47" s="4">
        <v>17974.894389816956</v>
      </c>
      <c r="D47" s="4">
        <v>650.9267991520708</v>
      </c>
      <c r="E47" s="4">
        <v>817.0406540825909</v>
      </c>
    </row>
    <row r="48">
      <c r="B48" s="12" t="s">
        <v>83</v>
      </c>
      <c r="C48" s="4">
        <v>16957.447537563163</v>
      </c>
      <c r="D48" s="4">
        <v>614.0818859925176</v>
      </c>
      <c r="E48" s="4">
        <v>81.87758479900127</v>
      </c>
    </row>
    <row r="49">
      <c r="B49" s="12" t="s">
        <v>77</v>
      </c>
      <c r="C49" s="4">
        <v>18660.95952102861</v>
      </c>
      <c r="D49" s="4">
        <v>997.6340346641049</v>
      </c>
      <c r="E49" s="4">
        <v>848.225432774028</v>
      </c>
    </row>
    <row r="50">
      <c r="B50" s="12" t="s">
        <v>84</v>
      </c>
      <c r="C50" s="4">
        <v>17604.678793423307</v>
      </c>
      <c r="D50" s="4">
        <v>941.16418364538</v>
      </c>
      <c r="E50" s="4">
        <v>125.4885578193865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48</v>
      </c>
      <c r="B1" s="5" t="s">
        <v>49</v>
      </c>
      <c r="C1" s="5" t="s">
        <v>63</v>
      </c>
      <c r="D1" s="5" t="s">
        <v>64</v>
      </c>
      <c r="E1" s="5" t="s">
        <v>65</v>
      </c>
      <c r="F1" s="9"/>
      <c r="H1" s="5" t="s">
        <v>63</v>
      </c>
      <c r="I1" s="5" t="s">
        <v>64</v>
      </c>
      <c r="J1" s="5" t="s">
        <v>65</v>
      </c>
    </row>
    <row r="2">
      <c r="A2" s="1" t="s">
        <v>71</v>
      </c>
      <c r="B2" s="2" t="s">
        <v>71</v>
      </c>
      <c r="C2" s="2">
        <v>0.408867086306016</v>
      </c>
      <c r="D2" s="2">
        <v>0.0365910741723783</v>
      </c>
      <c r="E2" s="2">
        <v>0.0194698612526674</v>
      </c>
      <c r="F2" s="10"/>
      <c r="G2" s="1" t="s">
        <v>71</v>
      </c>
      <c r="H2" s="4">
        <f t="shared" ref="H2:H15" si="1">C2</f>
        <v>0.4088670863</v>
      </c>
      <c r="I2" s="4">
        <f t="shared" ref="I2:I15" si="2">H2-D2</f>
        <v>0.3722760121</v>
      </c>
      <c r="J2" s="4">
        <f t="shared" ref="J2:J15" si="3">C2+E2</f>
        <v>0.4283369476</v>
      </c>
      <c r="M2" s="4">
        <v>0.43915438631597864</v>
      </c>
    </row>
    <row r="3">
      <c r="A3" s="1" t="s">
        <v>72</v>
      </c>
      <c r="B3" s="2" t="s">
        <v>72</v>
      </c>
      <c r="C3" s="2">
        <v>0.360601314436184</v>
      </c>
      <c r="D3" s="2">
        <v>0.0287659016376874</v>
      </c>
      <c r="E3" s="2">
        <v>0.0171714911636278</v>
      </c>
      <c r="F3" s="10"/>
      <c r="G3" s="1" t="s">
        <v>72</v>
      </c>
      <c r="H3" s="4">
        <f t="shared" si="1"/>
        <v>0.3606013144</v>
      </c>
      <c r="I3" s="4">
        <f t="shared" si="2"/>
        <v>0.3318354128</v>
      </c>
      <c r="J3" s="4">
        <f t="shared" si="3"/>
        <v>0.3777728056</v>
      </c>
      <c r="M3" s="4">
        <v>0.3867070699788321</v>
      </c>
    </row>
    <row r="4">
      <c r="A4" s="1" t="s">
        <v>73</v>
      </c>
      <c r="B4" s="2" t="s">
        <v>73</v>
      </c>
      <c r="C4" s="2">
        <v>0.285180049474585</v>
      </c>
      <c r="D4" s="2">
        <v>0.0294429280161374</v>
      </c>
      <c r="E4" s="2">
        <v>0.0106239193401461</v>
      </c>
      <c r="F4" s="10"/>
      <c r="G4" s="1" t="s">
        <v>73</v>
      </c>
      <c r="H4" s="4">
        <f t="shared" si="1"/>
        <v>0.2851800495</v>
      </c>
      <c r="I4" s="4">
        <f t="shared" si="2"/>
        <v>0.2557371215</v>
      </c>
      <c r="J4" s="4">
        <f t="shared" si="3"/>
        <v>0.2958039688</v>
      </c>
      <c r="M4" s="4">
        <v>0.32714651508703446</v>
      </c>
    </row>
    <row r="5">
      <c r="A5" s="1" t="s">
        <v>74</v>
      </c>
      <c r="B5" s="2" t="s">
        <v>74</v>
      </c>
      <c r="C5" s="2">
        <v>0.383637115280998</v>
      </c>
      <c r="D5" s="2">
        <v>0.0421679836067184</v>
      </c>
      <c r="E5" s="2">
        <v>0.0182684340609999</v>
      </c>
      <c r="F5" s="10"/>
      <c r="G5" s="1" t="s">
        <v>74</v>
      </c>
      <c r="H5" s="4">
        <f t="shared" si="1"/>
        <v>0.3836371153</v>
      </c>
      <c r="I5" s="4">
        <f t="shared" si="2"/>
        <v>0.3414691317</v>
      </c>
      <c r="J5" s="4">
        <f t="shared" si="3"/>
        <v>0.4019055493</v>
      </c>
      <c r="M5" s="4">
        <v>0.4134631443189009</v>
      </c>
    </row>
    <row r="6">
      <c r="A6" s="1" t="s">
        <v>75</v>
      </c>
      <c r="B6" s="2" t="s">
        <v>75</v>
      </c>
      <c r="C6" s="2">
        <v>0.423198965547192</v>
      </c>
      <c r="D6" s="2">
        <v>0.0329334425024977</v>
      </c>
      <c r="E6" s="2">
        <v>0.0201523316927234</v>
      </c>
      <c r="F6" s="10"/>
      <c r="G6" s="1" t="s">
        <v>75</v>
      </c>
      <c r="H6" s="4">
        <f t="shared" si="1"/>
        <v>0.4231989655</v>
      </c>
      <c r="I6" s="4">
        <f t="shared" si="2"/>
        <v>0.390265523</v>
      </c>
      <c r="J6" s="4">
        <f t="shared" si="3"/>
        <v>0.4433512972</v>
      </c>
      <c r="M6" s="4">
        <v>0.4536957226741445</v>
      </c>
    </row>
    <row r="7">
      <c r="A7" s="1" t="s">
        <v>76</v>
      </c>
      <c r="B7" s="2" t="s">
        <v>76</v>
      </c>
      <c r="C7" s="2">
        <v>0.472393240495499</v>
      </c>
      <c r="D7" s="2">
        <v>0.0165089859317946</v>
      </c>
      <c r="E7" s="2">
        <v>0.0224949162140713</v>
      </c>
      <c r="F7" s="10"/>
      <c r="G7" s="1" t="s">
        <v>76</v>
      </c>
      <c r="H7" s="4">
        <f t="shared" si="1"/>
        <v>0.4723932405</v>
      </c>
      <c r="I7" s="4">
        <f t="shared" si="2"/>
        <v>0.4558842546</v>
      </c>
      <c r="J7" s="4">
        <f t="shared" si="3"/>
        <v>0.4948881567</v>
      </c>
      <c r="M7" s="4">
        <v>0.5031663305083907</v>
      </c>
    </row>
    <row r="8">
      <c r="A8" s="1" t="s">
        <v>77</v>
      </c>
      <c r="B8" s="2" t="s">
        <v>77</v>
      </c>
      <c r="C8" s="2">
        <v>0.455025830735092</v>
      </c>
      <c r="D8" s="2">
        <v>0.0230916445831487</v>
      </c>
      <c r="E8" s="2">
        <v>0.021667896701671</v>
      </c>
      <c r="F8" s="10"/>
      <c r="G8" s="1" t="s">
        <v>77</v>
      </c>
      <c r="H8" s="4">
        <f t="shared" si="1"/>
        <v>0.4550258307</v>
      </c>
      <c r="I8" s="4">
        <f t="shared" si="2"/>
        <v>0.4319341862</v>
      </c>
      <c r="J8" s="4">
        <f t="shared" si="3"/>
        <v>0.4766937274</v>
      </c>
      <c r="M8" s="4">
        <v>0.4857901592645847</v>
      </c>
    </row>
    <row r="9">
      <c r="A9" s="1" t="s">
        <v>78</v>
      </c>
      <c r="B9" s="2" t="s">
        <v>78</v>
      </c>
      <c r="C9" s="2">
        <v>0.433399111484377</v>
      </c>
      <c r="D9" s="2">
        <v>0.038786538622721</v>
      </c>
      <c r="E9" s="2">
        <v>0.00575527483160165</v>
      </c>
      <c r="F9" s="10"/>
      <c r="G9" s="1" t="s">
        <v>78</v>
      </c>
      <c r="H9" s="4">
        <f t="shared" si="1"/>
        <v>0.4333991115</v>
      </c>
      <c r="I9" s="4">
        <f t="shared" si="2"/>
        <v>0.3946125729</v>
      </c>
      <c r="J9" s="4">
        <f t="shared" si="3"/>
        <v>0.4391543863</v>
      </c>
    </row>
    <row r="10">
      <c r="A10" s="1" t="s">
        <v>79</v>
      </c>
      <c r="B10" s="2" t="s">
        <v>79</v>
      </c>
      <c r="C10" s="2">
        <v>0.382237393302355</v>
      </c>
      <c r="D10" s="2">
        <v>0.0304918557359486</v>
      </c>
      <c r="E10" s="2">
        <v>0.00446967667647707</v>
      </c>
      <c r="F10" s="10"/>
      <c r="G10" s="1" t="s">
        <v>79</v>
      </c>
      <c r="H10" s="4">
        <f t="shared" si="1"/>
        <v>0.3822373933</v>
      </c>
      <c r="I10" s="4">
        <f t="shared" si="2"/>
        <v>0.3517455376</v>
      </c>
      <c r="J10" s="4">
        <f t="shared" si="3"/>
        <v>0.38670707</v>
      </c>
    </row>
    <row r="11">
      <c r="A11" s="1" t="s">
        <v>80</v>
      </c>
      <c r="B11" s="2" t="s">
        <v>80</v>
      </c>
      <c r="C11" s="2">
        <v>0.325027744708192</v>
      </c>
      <c r="D11" s="2">
        <v>0.0150565078196953</v>
      </c>
      <c r="E11" s="2">
        <v>0.00211877037884245</v>
      </c>
      <c r="F11" s="10"/>
      <c r="G11" s="1" t="s">
        <v>80</v>
      </c>
      <c r="H11" s="4">
        <f t="shared" si="1"/>
        <v>0.3250277447</v>
      </c>
      <c r="I11" s="4">
        <f t="shared" si="2"/>
        <v>0.3099712369</v>
      </c>
      <c r="J11" s="4">
        <f t="shared" si="3"/>
        <v>0.3271465151</v>
      </c>
    </row>
    <row r="12">
      <c r="A12" s="1" t="s">
        <v>81</v>
      </c>
      <c r="B12" s="2" t="s">
        <v>81</v>
      </c>
      <c r="C12" s="2">
        <v>0.406655342197858</v>
      </c>
      <c r="D12" s="2">
        <v>0.0446980626231216</v>
      </c>
      <c r="E12" s="2">
        <v>0.00680780212104293</v>
      </c>
      <c r="F12" s="10"/>
      <c r="G12" s="1" t="s">
        <v>81</v>
      </c>
      <c r="H12" s="4">
        <f t="shared" si="1"/>
        <v>0.4066553422</v>
      </c>
      <c r="I12" s="4">
        <f t="shared" si="2"/>
        <v>0.3619572796</v>
      </c>
      <c r="J12" s="4">
        <f t="shared" si="3"/>
        <v>0.4134631443</v>
      </c>
    </row>
    <row r="13">
      <c r="A13" s="1" t="s">
        <v>82</v>
      </c>
      <c r="B13" s="2" t="s">
        <v>82</v>
      </c>
      <c r="C13" s="2">
        <v>0.448590903480023</v>
      </c>
      <c r="D13" s="2">
        <v>0.0349094490526475</v>
      </c>
      <c r="E13" s="2">
        <v>0.00510481919412148</v>
      </c>
      <c r="F13" s="10"/>
      <c r="G13" s="1" t="s">
        <v>82</v>
      </c>
      <c r="H13" s="4">
        <f t="shared" si="1"/>
        <v>0.4485909035</v>
      </c>
      <c r="I13" s="4">
        <f t="shared" si="2"/>
        <v>0.4136814544</v>
      </c>
      <c r="J13" s="4">
        <f t="shared" si="3"/>
        <v>0.4536957227</v>
      </c>
    </row>
    <row r="14">
      <c r="A14" s="1" t="s">
        <v>83</v>
      </c>
      <c r="B14" s="2" t="s">
        <v>83</v>
      </c>
      <c r="C14" s="2">
        <v>0.500736834925229</v>
      </c>
      <c r="D14" s="2">
        <v>0.0174995250877021</v>
      </c>
      <c r="E14" s="2">
        <v>0.00242949558316163</v>
      </c>
      <c r="F14" s="10"/>
      <c r="G14" s="1" t="s">
        <v>83</v>
      </c>
      <c r="H14" s="4">
        <f t="shared" si="1"/>
        <v>0.5007368349</v>
      </c>
      <c r="I14" s="4">
        <f t="shared" si="2"/>
        <v>0.4832373098</v>
      </c>
      <c r="J14" s="4">
        <f t="shared" si="3"/>
        <v>0.5031663305</v>
      </c>
    </row>
    <row r="15">
      <c r="A15" s="1" t="s">
        <v>84</v>
      </c>
      <c r="B15" s="2" t="s">
        <v>84</v>
      </c>
      <c r="C15" s="2">
        <v>0.482327380579197</v>
      </c>
      <c r="D15" s="2">
        <v>0.0244771432581375</v>
      </c>
      <c r="E15" s="2">
        <v>0.00346277868538769</v>
      </c>
      <c r="F15" s="10"/>
      <c r="G15" s="1" t="s">
        <v>84</v>
      </c>
      <c r="H15" s="4">
        <f t="shared" si="1"/>
        <v>0.4823273806</v>
      </c>
      <c r="I15" s="4">
        <f t="shared" si="2"/>
        <v>0.4578502373</v>
      </c>
      <c r="J15" s="4">
        <f t="shared" si="3"/>
        <v>0.4857901593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48</v>
      </c>
      <c r="B1" s="5" t="s">
        <v>49</v>
      </c>
      <c r="C1" s="5" t="s">
        <v>50</v>
      </c>
      <c r="D1" s="5" t="s">
        <v>51</v>
      </c>
      <c r="E1" s="5" t="s">
        <v>52</v>
      </c>
      <c r="H1" s="5" t="s">
        <v>49</v>
      </c>
      <c r="I1" s="5" t="s">
        <v>27</v>
      </c>
      <c r="J1" s="5" t="s">
        <v>28</v>
      </c>
      <c r="K1" s="5" t="s">
        <v>29</v>
      </c>
    </row>
    <row r="2">
      <c r="A2" s="1" t="s">
        <v>85</v>
      </c>
      <c r="B2" s="2" t="s">
        <v>85</v>
      </c>
      <c r="C2" s="2">
        <v>114386.277335432</v>
      </c>
      <c r="D2" s="2">
        <v>14216.9215573549</v>
      </c>
      <c r="E2" s="2">
        <v>5199.37624251963</v>
      </c>
      <c r="H2" s="1" t="s">
        <v>85</v>
      </c>
      <c r="I2" s="4">
        <f t="shared" ref="I2:K2" si="1">C2*181.76/1000</f>
        <v>20790.84977</v>
      </c>
      <c r="J2" s="4">
        <f t="shared" si="1"/>
        <v>2584.067662</v>
      </c>
      <c r="K2" s="4">
        <f t="shared" si="1"/>
        <v>945.0386258</v>
      </c>
    </row>
    <row r="3">
      <c r="A3" s="1" t="s">
        <v>86</v>
      </c>
      <c r="B3" s="2" t="s">
        <v>86</v>
      </c>
      <c r="C3" s="2">
        <v>110495.971494004</v>
      </c>
      <c r="D3" s="2">
        <v>14208.3418585015</v>
      </c>
      <c r="E3" s="2">
        <v>5022.54415881839</v>
      </c>
      <c r="H3" s="1" t="s">
        <v>86</v>
      </c>
      <c r="I3" s="4">
        <f t="shared" ref="I3:K3" si="2">C3*181.76/1000</f>
        <v>20083.74778</v>
      </c>
      <c r="J3" s="4">
        <f t="shared" si="2"/>
        <v>2582.508216</v>
      </c>
      <c r="K3" s="4">
        <f t="shared" si="2"/>
        <v>912.8976263</v>
      </c>
    </row>
    <row r="4">
      <c r="A4" s="1" t="s">
        <v>87</v>
      </c>
      <c r="B4" s="2" t="s">
        <v>87</v>
      </c>
      <c r="C4" s="2">
        <v>107911.582391917</v>
      </c>
      <c r="D4" s="2">
        <v>13412.190148448</v>
      </c>
      <c r="E4" s="2">
        <v>1788.29201979305</v>
      </c>
      <c r="H4" s="1" t="s">
        <v>87</v>
      </c>
      <c r="I4" s="4">
        <f t="shared" ref="I4:K4" si="3">C4*181.76/1000</f>
        <v>19614.00922</v>
      </c>
      <c r="J4" s="4">
        <f t="shared" si="3"/>
        <v>2437.799681</v>
      </c>
      <c r="K4" s="4">
        <f t="shared" si="3"/>
        <v>325.0399575</v>
      </c>
    </row>
    <row r="5">
      <c r="A5" s="1" t="s">
        <v>88</v>
      </c>
      <c r="B5" s="2" t="s">
        <v>88</v>
      </c>
      <c r="C5" s="2">
        <v>104241.482541514</v>
      </c>
      <c r="D5" s="2">
        <v>13404.096092926</v>
      </c>
      <c r="E5" s="2">
        <v>1787.21281239015</v>
      </c>
      <c r="H5" s="1" t="s">
        <v>88</v>
      </c>
      <c r="I5" s="4">
        <f t="shared" ref="I5:K5" si="4">C5*181.76/1000</f>
        <v>18946.93187</v>
      </c>
      <c r="J5" s="4">
        <f t="shared" si="4"/>
        <v>2436.328506</v>
      </c>
      <c r="K5" s="4">
        <f t="shared" si="4"/>
        <v>324.8438008</v>
      </c>
    </row>
    <row r="9">
      <c r="B9" s="5" t="s">
        <v>50</v>
      </c>
      <c r="C9" s="5" t="s">
        <v>51</v>
      </c>
      <c r="D9" s="11" t="s">
        <v>52</v>
      </c>
      <c r="E9" s="13"/>
      <c r="F9" s="13"/>
      <c r="G9" s="13"/>
      <c r="H9" s="5" t="s">
        <v>27</v>
      </c>
      <c r="I9" s="5" t="s">
        <v>28</v>
      </c>
      <c r="J9" s="11" t="s">
        <v>29</v>
      </c>
    </row>
    <row r="10">
      <c r="A10" s="1" t="s">
        <v>85</v>
      </c>
      <c r="B10" s="4">
        <f t="shared" ref="B10:B13" si="6">C2</f>
        <v>114386.2773</v>
      </c>
      <c r="C10" s="4">
        <f t="shared" ref="C10:C13" si="7">C2-D2</f>
        <v>100169.3558</v>
      </c>
      <c r="D10" s="4">
        <f t="shared" ref="D10:D13" si="8">C2+E2</f>
        <v>119585.6536</v>
      </c>
      <c r="G10" s="1" t="s">
        <v>85</v>
      </c>
      <c r="H10" s="4">
        <f t="shared" ref="H10:J10" si="5">B10*181.76/1000</f>
        <v>20790.84977</v>
      </c>
      <c r="I10" s="4">
        <f t="shared" si="5"/>
        <v>18206.78211</v>
      </c>
      <c r="J10" s="4">
        <f t="shared" si="5"/>
        <v>21735.88839</v>
      </c>
    </row>
    <row r="11">
      <c r="A11" s="1" t="s">
        <v>86</v>
      </c>
      <c r="B11" s="4">
        <f t="shared" si="6"/>
        <v>110495.9715</v>
      </c>
      <c r="C11" s="4">
        <f t="shared" si="7"/>
        <v>96287.62964</v>
      </c>
      <c r="D11" s="4">
        <f t="shared" si="8"/>
        <v>115518.5157</v>
      </c>
      <c r="G11" s="1" t="s">
        <v>86</v>
      </c>
      <c r="H11" s="4">
        <f t="shared" ref="H11:J11" si="9">B11*181.76/1000</f>
        <v>20083.74778</v>
      </c>
      <c r="I11" s="4">
        <f t="shared" si="9"/>
        <v>17501.23956</v>
      </c>
      <c r="J11" s="4">
        <f t="shared" si="9"/>
        <v>20996.64541</v>
      </c>
    </row>
    <row r="12">
      <c r="A12" s="1" t="s">
        <v>87</v>
      </c>
      <c r="B12" s="4">
        <f t="shared" si="6"/>
        <v>107911.5824</v>
      </c>
      <c r="C12" s="4">
        <f t="shared" si="7"/>
        <v>94499.39224</v>
      </c>
      <c r="D12" s="4">
        <f t="shared" si="8"/>
        <v>109699.8744</v>
      </c>
      <c r="G12" s="1" t="s">
        <v>87</v>
      </c>
      <c r="H12" s="4">
        <f t="shared" ref="H12:J12" si="10">B12*181.76/1000</f>
        <v>19614.00922</v>
      </c>
      <c r="I12" s="4">
        <f t="shared" si="10"/>
        <v>17176.20953</v>
      </c>
      <c r="J12" s="4">
        <f t="shared" si="10"/>
        <v>19939.04917</v>
      </c>
    </row>
    <row r="13">
      <c r="A13" s="1" t="s">
        <v>88</v>
      </c>
      <c r="B13" s="4">
        <f t="shared" si="6"/>
        <v>104241.4825</v>
      </c>
      <c r="C13" s="4">
        <f t="shared" si="7"/>
        <v>90837.38645</v>
      </c>
      <c r="D13" s="4">
        <f t="shared" si="8"/>
        <v>106028.6954</v>
      </c>
      <c r="G13" s="1" t="s">
        <v>88</v>
      </c>
      <c r="H13" s="4">
        <f t="shared" ref="H13:J13" si="11">B13*181.76/1000</f>
        <v>18946.93187</v>
      </c>
      <c r="I13" s="4">
        <f t="shared" si="11"/>
        <v>16510.60336</v>
      </c>
      <c r="J13" s="4">
        <f t="shared" si="11"/>
        <v>19271.77567</v>
      </c>
    </row>
    <row r="19">
      <c r="B19" s="12" t="s">
        <v>49</v>
      </c>
      <c r="C19" s="12" t="s">
        <v>27</v>
      </c>
      <c r="D19" s="12" t="s">
        <v>28</v>
      </c>
      <c r="E19" s="12" t="s">
        <v>29</v>
      </c>
      <c r="J19" s="2"/>
      <c r="K19" s="2"/>
      <c r="L19" s="2"/>
    </row>
    <row r="20">
      <c r="B20" s="12" t="s">
        <v>85</v>
      </c>
      <c r="C20" s="4">
        <v>20790.849768488115</v>
      </c>
      <c r="D20" s="4">
        <v>2584.0676622648266</v>
      </c>
      <c r="E20" s="4">
        <v>945.0386258403679</v>
      </c>
    </row>
    <row r="21">
      <c r="B21" s="12" t="s">
        <v>87</v>
      </c>
      <c r="C21" s="4">
        <v>19614.009215554834</v>
      </c>
      <c r="D21" s="4">
        <v>2437.799681381908</v>
      </c>
      <c r="E21" s="4">
        <v>325.0399575175848</v>
      </c>
    </row>
    <row r="22">
      <c r="B22" s="12" t="s">
        <v>86</v>
      </c>
      <c r="C22" s="4">
        <v>20083.747778750167</v>
      </c>
      <c r="D22" s="4">
        <v>2582.5082162012327</v>
      </c>
      <c r="E22" s="4">
        <v>912.8976263068306</v>
      </c>
    </row>
    <row r="23">
      <c r="B23" s="12" t="s">
        <v>88</v>
      </c>
      <c r="C23" s="4">
        <v>18946.931866745585</v>
      </c>
      <c r="D23" s="4">
        <v>2436.3285058502292</v>
      </c>
      <c r="E23" s="4">
        <v>324.84380078003363</v>
      </c>
    </row>
    <row r="25">
      <c r="F25" s="5" t="s">
        <v>48</v>
      </c>
      <c r="G25" s="5" t="s">
        <v>49</v>
      </c>
      <c r="H25" s="5" t="s">
        <v>50</v>
      </c>
      <c r="I25" s="5" t="s">
        <v>51</v>
      </c>
      <c r="J25" s="5" t="s">
        <v>52</v>
      </c>
      <c r="M25" s="5" t="s">
        <v>49</v>
      </c>
      <c r="N25" s="5" t="s">
        <v>27</v>
      </c>
      <c r="O25" s="5" t="s">
        <v>28</v>
      </c>
      <c r="P25" s="5" t="s">
        <v>29</v>
      </c>
    </row>
    <row r="26">
      <c r="F26" s="1" t="s">
        <v>85</v>
      </c>
      <c r="G26" s="2" t="s">
        <v>85</v>
      </c>
      <c r="H26" s="2">
        <v>121766.0173338</v>
      </c>
      <c r="I26" s="2">
        <v>15035.0646171864</v>
      </c>
      <c r="J26" s="2">
        <v>5534.81896971818</v>
      </c>
      <c r="M26" s="1" t="s">
        <v>85</v>
      </c>
      <c r="N26" s="4">
        <f t="shared" ref="N26:P26" si="12">H26*181.76/1000</f>
        <v>22132.19131</v>
      </c>
      <c r="O26" s="4">
        <f t="shared" si="12"/>
        <v>2732.773345</v>
      </c>
      <c r="P26" s="4">
        <f t="shared" si="12"/>
        <v>1006.008696</v>
      </c>
    </row>
    <row r="27">
      <c r="F27" s="1" t="s">
        <v>86</v>
      </c>
      <c r="G27" s="2" t="s">
        <v>86</v>
      </c>
      <c r="H27" s="2">
        <v>117939.728434217</v>
      </c>
      <c r="I27" s="2">
        <v>15035.0646171864</v>
      </c>
      <c r="J27" s="2">
        <v>5360.89674700983</v>
      </c>
      <c r="M27" s="1" t="s">
        <v>87</v>
      </c>
      <c r="N27" s="4">
        <f t="shared" ref="N27:P27" si="13">H28*181.76/1000</f>
        <v>20879.42576</v>
      </c>
      <c r="O27" s="4">
        <f t="shared" si="13"/>
        <v>2578.088061</v>
      </c>
      <c r="P27" s="4">
        <f t="shared" si="13"/>
        <v>343.7450748</v>
      </c>
    </row>
    <row r="28">
      <c r="F28" s="1" t="s">
        <v>87</v>
      </c>
      <c r="G28" s="2" t="s">
        <v>87</v>
      </c>
      <c r="H28" s="2">
        <v>114873.601258302</v>
      </c>
      <c r="I28" s="2">
        <v>14184.0232237607</v>
      </c>
      <c r="J28" s="2">
        <v>1891.20309650144</v>
      </c>
      <c r="M28" s="1" t="s">
        <v>86</v>
      </c>
      <c r="N28" s="4">
        <f t="shared" ref="N28:P28" si="14">H27*181.76/1000</f>
        <v>21436.72504</v>
      </c>
      <c r="O28" s="4">
        <f t="shared" si="14"/>
        <v>2732.773345</v>
      </c>
      <c r="P28" s="4">
        <f t="shared" si="14"/>
        <v>974.3965927</v>
      </c>
    </row>
    <row r="29">
      <c r="F29" s="1" t="s">
        <v>88</v>
      </c>
      <c r="G29" s="2" t="s">
        <v>88</v>
      </c>
      <c r="H29" s="2">
        <v>111263.894749261</v>
      </c>
      <c r="I29" s="2">
        <v>14184.0232237608</v>
      </c>
      <c r="J29" s="2">
        <v>1891.20309650141</v>
      </c>
      <c r="M29" s="1" t="s">
        <v>88</v>
      </c>
      <c r="N29" s="4">
        <f t="shared" ref="N29:P29" si="15">H29*181.76/1000</f>
        <v>20223.32551</v>
      </c>
      <c r="O29" s="4">
        <f t="shared" si="15"/>
        <v>2578.088061</v>
      </c>
      <c r="P29" s="4">
        <f t="shared" si="15"/>
        <v>343.7450748</v>
      </c>
    </row>
    <row r="44">
      <c r="A44" s="7" t="s">
        <v>89</v>
      </c>
      <c r="J44" s="7" t="s">
        <v>90</v>
      </c>
    </row>
    <row r="45">
      <c r="A45" s="7" t="s">
        <v>30</v>
      </c>
      <c r="B45" s="7" t="s">
        <v>31</v>
      </c>
      <c r="C45" s="7" t="s">
        <v>32</v>
      </c>
      <c r="D45" s="7" t="s">
        <v>33</v>
      </c>
      <c r="E45" s="7" t="s">
        <v>34</v>
      </c>
      <c r="F45" s="7" t="s">
        <v>35</v>
      </c>
      <c r="J45" s="7" t="s">
        <v>30</v>
      </c>
      <c r="K45" s="7" t="s">
        <v>31</v>
      </c>
      <c r="L45" s="7" t="s">
        <v>32</v>
      </c>
      <c r="M45" s="7" t="s">
        <v>33</v>
      </c>
      <c r="N45" s="7" t="s">
        <v>34</v>
      </c>
      <c r="O45" s="7" t="s">
        <v>35</v>
      </c>
    </row>
    <row r="46">
      <c r="A46" s="7">
        <v>0.4405062635</v>
      </c>
      <c r="B46" s="7">
        <v>0.3901233561</v>
      </c>
      <c r="C46" s="7">
        <v>0.4614827522</v>
      </c>
      <c r="D46" s="7">
        <v>0.4668515998</v>
      </c>
      <c r="E46" s="7">
        <v>0.4134307147</v>
      </c>
      <c r="F46" s="7">
        <v>0.4750357458</v>
      </c>
      <c r="G46" s="7" t="s">
        <v>41</v>
      </c>
      <c r="J46" s="2">
        <v>0.388997756035482</v>
      </c>
      <c r="K46" s="2">
        <v>0.0398191761103283</v>
      </c>
      <c r="L46" s="2">
        <v>0.0185237026683562</v>
      </c>
      <c r="M46" s="2">
        <v>0.412337621397611</v>
      </c>
      <c r="N46" s="2">
        <v>0.042208326676948</v>
      </c>
      <c r="O46" s="2">
        <v>0.00636634972193956</v>
      </c>
      <c r="P46" s="7" t="s">
        <v>41</v>
      </c>
    </row>
    <row r="47">
      <c r="A47" s="7">
        <v>0.4441601874</v>
      </c>
      <c r="B47" s="7">
        <v>0.3967024164</v>
      </c>
      <c r="C47" s="7">
        <v>0.4653106725</v>
      </c>
      <c r="D47" s="7">
        <v>0.4708377957</v>
      </c>
      <c r="E47" s="7">
        <v>0.4205380627</v>
      </c>
      <c r="F47" s="7">
        <v>0.4784682827</v>
      </c>
      <c r="G47" s="7" t="s">
        <v>42</v>
      </c>
      <c r="J47" s="2">
        <v>0.379477067130568</v>
      </c>
      <c r="K47" s="2">
        <v>0.0415730190313692</v>
      </c>
      <c r="L47" s="2">
        <v>0.0180703365300271</v>
      </c>
      <c r="M47" s="2">
        <v>0.402245691158402</v>
      </c>
      <c r="N47" s="2">
        <v>0.0440674001732513</v>
      </c>
      <c r="O47" s="2">
        <v>0.00670859651030081</v>
      </c>
      <c r="P47" s="7" t="s">
        <v>42</v>
      </c>
    </row>
    <row r="48">
      <c r="A48" s="7">
        <v>0.4214048357</v>
      </c>
      <c r="B48" s="7">
        <v>0.3734504786</v>
      </c>
      <c r="C48" s="7">
        <v>0.4414717326</v>
      </c>
      <c r="D48" s="7">
        <v>0.446704716</v>
      </c>
      <c r="E48" s="7">
        <v>0.3958758734</v>
      </c>
      <c r="F48" s="7">
        <v>0.4544852557</v>
      </c>
      <c r="G48" s="7" t="s">
        <v>43</v>
      </c>
      <c r="J48" s="2">
        <v>0.379272513769904</v>
      </c>
      <c r="K48" s="2">
        <v>0.0393556033022457</v>
      </c>
      <c r="L48" s="2">
        <v>0.0180605958938048</v>
      </c>
      <c r="M48" s="2">
        <v>0.402028864596098</v>
      </c>
      <c r="N48" s="2">
        <v>0.0417169395003804</v>
      </c>
      <c r="O48" s="2">
        <v>0.00630356761616741</v>
      </c>
      <c r="P48" s="7" t="s">
        <v>43</v>
      </c>
    </row>
    <row r="49">
      <c r="A49" s="7">
        <v>0.4378645884</v>
      </c>
      <c r="B49" s="7">
        <v>0.3907743224</v>
      </c>
      <c r="C49" s="7">
        <v>0.4587152831</v>
      </c>
      <c r="D49" s="7">
        <v>0.4640963889</v>
      </c>
      <c r="E49" s="7">
        <v>0.4141729052</v>
      </c>
      <c r="F49" s="7">
        <v>0.4716770429</v>
      </c>
      <c r="G49" s="7" t="s">
        <v>44</v>
      </c>
      <c r="J49" s="2">
        <v>0.383430930863722</v>
      </c>
      <c r="K49" s="2">
        <v>0.0420919033714038</v>
      </c>
      <c r="L49" s="2">
        <v>0.0182586157554153</v>
      </c>
      <c r="M49" s="2">
        <v>0.406436786715545</v>
      </c>
      <c r="N49" s="2">
        <v>0.044617417573688</v>
      </c>
      <c r="O49" s="2">
        <v>0.00679429396867021</v>
      </c>
      <c r="P49" s="7" t="s">
        <v>44</v>
      </c>
    </row>
    <row r="50">
      <c r="A50" s="7">
        <v>0.4291938459</v>
      </c>
      <c r="B50" s="7">
        <v>0.380518152</v>
      </c>
      <c r="C50" s="7">
        <v>0.4496316481</v>
      </c>
      <c r="D50" s="7">
        <v>0.454217406</v>
      </c>
      <c r="E50" s="7">
        <v>0.4024912568</v>
      </c>
      <c r="F50" s="7">
        <v>0.4621362627</v>
      </c>
      <c r="G50" s="7" t="s">
        <v>45</v>
      </c>
      <c r="J50" s="2">
        <v>0.391246123240732</v>
      </c>
      <c r="K50" s="2">
        <v>0.0409932799711833</v>
      </c>
      <c r="L50" s="2">
        <v>0.0186307677733682</v>
      </c>
      <c r="M50" s="2">
        <v>0.414720890635176</v>
      </c>
      <c r="N50" s="2">
        <v>0.0434528767694544</v>
      </c>
      <c r="O50" s="2">
        <v>0.00657440332712156</v>
      </c>
      <c r="P50" s="7" t="s">
        <v>45</v>
      </c>
    </row>
    <row r="51">
      <c r="A51" s="2">
        <v>0.38273405514087</v>
      </c>
      <c r="B51" s="2">
        <v>0.0499218332792439</v>
      </c>
      <c r="C51" s="2">
        <v>0.0182254311971842</v>
      </c>
      <c r="D51" s="2">
        <v>0.405698098449322</v>
      </c>
      <c r="E51" s="2">
        <v>0.0529171432759985</v>
      </c>
      <c r="F51" s="2">
        <v>0.00827955302957795</v>
      </c>
      <c r="G51" s="7" t="s">
        <v>66</v>
      </c>
      <c r="J51" s="2">
        <v>0.38273405514087</v>
      </c>
      <c r="K51" s="2">
        <v>0.0499218332792439</v>
      </c>
      <c r="L51" s="2">
        <v>0.0182254311971842</v>
      </c>
      <c r="M51" s="2">
        <v>0.405698098449322</v>
      </c>
      <c r="N51" s="2">
        <v>0.0529171432759985</v>
      </c>
      <c r="O51" s="2">
        <v>0.00827955302957795</v>
      </c>
      <c r="P51" s="7" t="s">
        <v>66</v>
      </c>
    </row>
    <row r="52">
      <c r="A52" s="2">
        <v>0.38273405514087</v>
      </c>
      <c r="B52" s="2">
        <v>0.0499218332792439</v>
      </c>
      <c r="C52" s="2">
        <v>0.0182254311971842</v>
      </c>
      <c r="D52" s="2">
        <v>0.405698098449322</v>
      </c>
      <c r="E52" s="2">
        <v>0.0529171432759985</v>
      </c>
      <c r="F52" s="2">
        <v>0.00827955302957795</v>
      </c>
      <c r="G52" s="7" t="s">
        <v>67</v>
      </c>
      <c r="J52" s="2">
        <v>0.38273405514087</v>
      </c>
      <c r="K52" s="2">
        <v>0.0499218332792439</v>
      </c>
      <c r="L52" s="2">
        <v>0.0182254311971842</v>
      </c>
      <c r="M52" s="2">
        <v>0.405698098449322</v>
      </c>
      <c r="N52" s="2">
        <v>0.0529171432759985</v>
      </c>
      <c r="O52" s="2">
        <v>0.00827955302957795</v>
      </c>
      <c r="P52" s="7" t="s">
        <v>67</v>
      </c>
    </row>
    <row r="53">
      <c r="A53" s="2">
        <v>0.38273405514087</v>
      </c>
      <c r="B53" s="2">
        <v>0.0499218332792439</v>
      </c>
      <c r="C53" s="2">
        <v>0.0182254311971842</v>
      </c>
      <c r="D53" s="2">
        <v>0.405698098449322</v>
      </c>
      <c r="E53" s="2">
        <v>0.0529171432759985</v>
      </c>
      <c r="F53" s="2">
        <v>0.00827955302957795</v>
      </c>
      <c r="G53" s="7" t="s">
        <v>68</v>
      </c>
      <c r="J53" s="2">
        <v>0.38273405514087</v>
      </c>
      <c r="K53" s="2">
        <v>0.0499218332792439</v>
      </c>
      <c r="L53" s="2">
        <v>0.0182254311971842</v>
      </c>
      <c r="M53" s="2">
        <v>0.405698098449322</v>
      </c>
      <c r="N53" s="2">
        <v>0.0529171432759985</v>
      </c>
      <c r="O53" s="2">
        <v>0.00827955302957795</v>
      </c>
      <c r="P53" s="7" t="s">
        <v>68</v>
      </c>
    </row>
    <row r="54">
      <c r="A54" s="2">
        <v>0.360653244267358</v>
      </c>
      <c r="B54" s="2">
        <v>0.0470417275131336</v>
      </c>
      <c r="C54" s="2">
        <v>0.0171739640127314</v>
      </c>
      <c r="D54" s="2">
        <v>0.3822924389234</v>
      </c>
      <c r="E54" s="2">
        <v>0.0498642311639217</v>
      </c>
      <c r="F54" s="2">
        <v>0.00780188650864083</v>
      </c>
      <c r="G54" s="7" t="s">
        <v>69</v>
      </c>
      <c r="J54" s="2">
        <v>0.360653244267358</v>
      </c>
      <c r="K54" s="2">
        <v>0.0470417275131336</v>
      </c>
      <c r="L54" s="2">
        <v>0.0171739640127314</v>
      </c>
      <c r="M54" s="2">
        <v>0.3822924389234</v>
      </c>
      <c r="N54" s="2">
        <v>0.0498642311639217</v>
      </c>
      <c r="O54" s="2">
        <v>0.00780188650864083</v>
      </c>
      <c r="P54" s="7" t="s">
        <v>69</v>
      </c>
    </row>
    <row r="55">
      <c r="A55" s="2">
        <v>0.360653244267358</v>
      </c>
      <c r="B55" s="2">
        <v>0.0470417275131336</v>
      </c>
      <c r="C55" s="2">
        <v>0.0171739640127314</v>
      </c>
      <c r="D55" s="2">
        <v>0.3822924389234</v>
      </c>
      <c r="E55" s="2">
        <v>0.0498642311639217</v>
      </c>
      <c r="F55" s="2">
        <v>0.00780188650864083</v>
      </c>
      <c r="G55" s="7" t="s">
        <v>70</v>
      </c>
      <c r="J55" s="2">
        <v>0.360653244267358</v>
      </c>
      <c r="K55" s="2">
        <v>0.0470417275131336</v>
      </c>
      <c r="L55" s="2">
        <v>0.0171739640127314</v>
      </c>
      <c r="M55" s="2">
        <v>0.3822924389234</v>
      </c>
      <c r="N55" s="2">
        <v>0.0498642311639217</v>
      </c>
      <c r="O55" s="2">
        <v>0.00780188650864083</v>
      </c>
      <c r="P55" s="7" t="s">
        <v>70</v>
      </c>
    </row>
    <row r="62">
      <c r="A62" s="7" t="s">
        <v>91</v>
      </c>
      <c r="B62" s="7" t="s">
        <v>92</v>
      </c>
    </row>
    <row r="63">
      <c r="A63" s="2">
        <v>39.0140803808983</v>
      </c>
      <c r="B63" s="2">
        <v>28.0080561586421</v>
      </c>
      <c r="D63" s="4">
        <f t="shared" ref="D63:E63" si="16">A63*0.85/7</f>
        <v>4.737424046</v>
      </c>
      <c r="E63" s="4">
        <f t="shared" si="16"/>
        <v>3.400978248</v>
      </c>
    </row>
    <row r="64">
      <c r="A64" s="2">
        <v>39.0141114467212</v>
      </c>
      <c r="B64" s="2">
        <v>31.0116407222334</v>
      </c>
      <c r="D64" s="4">
        <f t="shared" ref="D64:E64" si="17">A64*0.85/7</f>
        <v>4.737427819</v>
      </c>
      <c r="E64" s="4">
        <f t="shared" si="17"/>
        <v>3.765699231</v>
      </c>
    </row>
    <row r="65">
      <c r="A65" s="2">
        <v>47.0089530007324</v>
      </c>
      <c r="B65" s="2">
        <v>34.0087652575655</v>
      </c>
      <c r="D65" s="4">
        <f t="shared" ref="D65:E65" si="18">A65*0.85/7</f>
        <v>5.708230007</v>
      </c>
      <c r="E65" s="4">
        <f t="shared" si="18"/>
        <v>4.129635781</v>
      </c>
    </row>
    <row r="66">
      <c r="A66" s="2">
        <v>46.9945017382801</v>
      </c>
      <c r="B66" s="2">
        <v>36.998828477385</v>
      </c>
      <c r="D66" s="4">
        <f t="shared" ref="D66:E66" si="19">A66*0.85/7</f>
        <v>5.706475211</v>
      </c>
      <c r="E66" s="4">
        <f t="shared" si="19"/>
        <v>4.492714887</v>
      </c>
    </row>
    <row r="67">
      <c r="A67" s="2">
        <v>54.7547286458374</v>
      </c>
      <c r="B67" s="2">
        <v>39.8163797727709</v>
      </c>
      <c r="D67" s="4">
        <f t="shared" ref="D67:E67" si="20">A67*0.85/7</f>
        <v>6.648788478</v>
      </c>
      <c r="E67" s="4">
        <f t="shared" si="20"/>
        <v>4.834846115</v>
      </c>
    </row>
    <row r="68">
      <c r="A68" s="2">
        <v>54.9879684200879</v>
      </c>
      <c r="B68" s="2">
        <v>42.9905192262802</v>
      </c>
      <c r="D68" s="4">
        <f t="shared" ref="D68:E68" si="21">A68*0.85/7</f>
        <v>6.677110451</v>
      </c>
      <c r="E68" s="4">
        <f t="shared" si="21"/>
        <v>5.220277335</v>
      </c>
    </row>
    <row r="69">
      <c r="A69" s="2">
        <v>62.9676802746692</v>
      </c>
      <c r="B69" s="2">
        <v>45.9796527441822</v>
      </c>
      <c r="D69" s="4">
        <f t="shared" ref="D69:E69" si="22">A69*0.85/7</f>
        <v>7.646075462</v>
      </c>
      <c r="E69" s="4">
        <f t="shared" si="22"/>
        <v>5.583243548</v>
      </c>
    </row>
    <row r="70">
      <c r="D70" s="4">
        <f t="shared" ref="D70:E70" si="23">sum(D63:D69)</f>
        <v>41.86153147</v>
      </c>
      <c r="E70" s="4">
        <f t="shared" si="23"/>
        <v>31.42739514</v>
      </c>
    </row>
    <row r="72">
      <c r="A72" s="2">
        <v>48.0</v>
      </c>
      <c r="B72" s="2">
        <v>28.0</v>
      </c>
      <c r="D72" s="4">
        <f t="shared" ref="D72:E72" si="24">A72*0.03</f>
        <v>1.44</v>
      </c>
      <c r="E72" s="4">
        <f t="shared" si="24"/>
        <v>0.84</v>
      </c>
    </row>
    <row r="73">
      <c r="A73" s="2">
        <v>48.0</v>
      </c>
      <c r="B73" s="2">
        <v>28.0</v>
      </c>
      <c r="D73" s="4">
        <f t="shared" ref="D73:E73" si="25">A73*0.03</f>
        <v>1.44</v>
      </c>
      <c r="E73" s="4">
        <f t="shared" si="25"/>
        <v>0.84</v>
      </c>
    </row>
    <row r="74">
      <c r="A74" s="2">
        <v>48.0</v>
      </c>
      <c r="B74" s="2">
        <v>28.0</v>
      </c>
      <c r="D74" s="4">
        <f t="shared" ref="D74:E74" si="26">A74*0.03</f>
        <v>1.44</v>
      </c>
      <c r="E74" s="4">
        <f t="shared" si="26"/>
        <v>0.84</v>
      </c>
    </row>
    <row r="75">
      <c r="A75" s="2">
        <v>72.0</v>
      </c>
      <c r="B75" s="2">
        <v>42.0</v>
      </c>
      <c r="D75" s="4">
        <f t="shared" ref="D75:E75" si="27">A75*0.03</f>
        <v>2.16</v>
      </c>
      <c r="E75" s="4">
        <f t="shared" si="27"/>
        <v>1.26</v>
      </c>
    </row>
    <row r="76">
      <c r="A76" s="2">
        <v>72.0</v>
      </c>
      <c r="B76" s="2">
        <v>42.0</v>
      </c>
      <c r="D76" s="4">
        <f t="shared" ref="D76:E76" si="28">A76*0.03</f>
        <v>2.16</v>
      </c>
      <c r="E76" s="4">
        <f t="shared" si="28"/>
        <v>1.26</v>
      </c>
    </row>
    <row r="77">
      <c r="D77" s="4">
        <f t="shared" ref="D77:E77" si="29">SUM(D72:D76)</f>
        <v>8.64</v>
      </c>
      <c r="E77" s="4">
        <f t="shared" si="29"/>
        <v>5.04</v>
      </c>
    </row>
    <row r="79">
      <c r="D79" s="4">
        <f t="shared" ref="D79:E79" si="30">sum(D77,D70)</f>
        <v>50.50153147</v>
      </c>
      <c r="E79" s="4">
        <f t="shared" si="30"/>
        <v>36.46739514</v>
      </c>
    </row>
    <row r="85">
      <c r="A85" s="2">
        <v>39.0001792634567</v>
      </c>
      <c r="B85" s="2">
        <v>30.0001791202574</v>
      </c>
      <c r="D85" s="4">
        <f t="shared" ref="D85:E85" si="31">A85*0.85/7</f>
        <v>4.735736053</v>
      </c>
      <c r="E85" s="4">
        <f t="shared" si="31"/>
        <v>3.642878893</v>
      </c>
    </row>
    <row r="86">
      <c r="A86" s="2">
        <v>39.0112412474373</v>
      </c>
      <c r="B86" s="2">
        <v>33.0089038624719</v>
      </c>
      <c r="D86" s="4">
        <f t="shared" ref="D86:E86" si="32">A86*0.85/7</f>
        <v>4.737079294</v>
      </c>
      <c r="E86" s="4">
        <f t="shared" si="32"/>
        <v>4.00822404</v>
      </c>
    </row>
    <row r="87">
      <c r="A87" s="2">
        <v>46.9625306349763</v>
      </c>
      <c r="B87" s="2">
        <v>35.9730936362094</v>
      </c>
      <c r="D87" s="4">
        <f t="shared" ref="D87:E87" si="33">A87*0.85/7</f>
        <v>5.702593006</v>
      </c>
      <c r="E87" s="4">
        <f t="shared" si="33"/>
        <v>4.36816137</v>
      </c>
    </row>
    <row r="88">
      <c r="A88" s="2">
        <v>47.094205543894</v>
      </c>
      <c r="B88" s="2">
        <v>39.0709139067738</v>
      </c>
      <c r="D88" s="4">
        <f t="shared" ref="D88:E88" si="34">A88*0.85/7</f>
        <v>5.718582102</v>
      </c>
      <c r="E88" s="4">
        <f t="shared" si="34"/>
        <v>4.74432526</v>
      </c>
    </row>
    <row r="89">
      <c r="A89" s="2">
        <v>54.9170527947138</v>
      </c>
      <c r="B89" s="2">
        <v>41.9386084472347</v>
      </c>
      <c r="D89" s="4">
        <f t="shared" ref="D89:E89" si="35">A89*0.85/7</f>
        <v>6.668499268</v>
      </c>
      <c r="E89" s="4">
        <f t="shared" si="35"/>
        <v>5.092545311</v>
      </c>
    </row>
    <row r="90">
      <c r="A90" s="2">
        <v>54.9565291075071</v>
      </c>
      <c r="B90" s="2">
        <v>44.9554897125723</v>
      </c>
      <c r="D90" s="4">
        <f t="shared" ref="D90:E90" si="36">A90*0.85/7</f>
        <v>6.67329282</v>
      </c>
      <c r="E90" s="4">
        <f t="shared" si="36"/>
        <v>5.458880894</v>
      </c>
    </row>
    <row r="91">
      <c r="A91" s="2">
        <v>63.0514232307535</v>
      </c>
      <c r="B91" s="2">
        <v>48.0381006441342</v>
      </c>
      <c r="D91" s="4">
        <f t="shared" ref="D91:E91" si="37">A91*0.85/7</f>
        <v>7.656244249</v>
      </c>
      <c r="E91" s="4">
        <f t="shared" si="37"/>
        <v>5.833197935</v>
      </c>
    </row>
    <row r="92">
      <c r="D92" s="4">
        <f t="shared" ref="D92:E92" si="38">sum(D85:D91)</f>
        <v>41.89202679</v>
      </c>
      <c r="E92" s="4">
        <f t="shared" si="38"/>
        <v>33.1482137</v>
      </c>
    </row>
    <row r="93">
      <c r="A93" s="2">
        <v>48.0</v>
      </c>
      <c r="B93" s="2">
        <v>28.0</v>
      </c>
      <c r="D93" s="4">
        <f t="shared" ref="D93:E93" si="39">A93*0.03</f>
        <v>1.44</v>
      </c>
      <c r="E93" s="4">
        <f t="shared" si="39"/>
        <v>0.84</v>
      </c>
    </row>
    <row r="94">
      <c r="A94" s="2">
        <v>48.0</v>
      </c>
      <c r="B94" s="2">
        <v>28.0</v>
      </c>
      <c r="D94" s="4">
        <f t="shared" ref="D94:E94" si="40">A94*0.03</f>
        <v>1.44</v>
      </c>
      <c r="E94" s="4">
        <f t="shared" si="40"/>
        <v>0.84</v>
      </c>
    </row>
    <row r="95">
      <c r="A95" s="2">
        <v>48.0</v>
      </c>
      <c r="B95" s="2">
        <v>28.0</v>
      </c>
      <c r="D95" s="4">
        <f t="shared" ref="D95:E95" si="41">A95*0.03</f>
        <v>1.44</v>
      </c>
      <c r="E95" s="4">
        <f t="shared" si="41"/>
        <v>0.84</v>
      </c>
    </row>
    <row r="96">
      <c r="A96" s="2">
        <v>72.0</v>
      </c>
      <c r="B96" s="2">
        <v>42.0</v>
      </c>
      <c r="D96" s="4">
        <f t="shared" ref="D96:E96" si="42">A96*0.03</f>
        <v>2.16</v>
      </c>
      <c r="E96" s="4">
        <f t="shared" si="42"/>
        <v>1.26</v>
      </c>
    </row>
    <row r="97">
      <c r="A97" s="2">
        <v>72.0</v>
      </c>
      <c r="B97" s="2">
        <v>42.0</v>
      </c>
      <c r="D97" s="4">
        <f t="shared" ref="D97:E97" si="43">A97*0.03</f>
        <v>2.16</v>
      </c>
      <c r="E97" s="4">
        <f t="shared" si="43"/>
        <v>1.26</v>
      </c>
    </row>
    <row r="98">
      <c r="D98" s="4">
        <f t="shared" ref="D98:E98" si="44">SUM(D93:D97)</f>
        <v>8.64</v>
      </c>
      <c r="E98" s="4">
        <f t="shared" si="44"/>
        <v>5.04</v>
      </c>
    </row>
    <row r="100">
      <c r="D100" s="4">
        <f t="shared" ref="D100:E100" si="45">sum(D92,D98)</f>
        <v>50.53202679</v>
      </c>
      <c r="E100" s="4">
        <f t="shared" si="45"/>
        <v>38.1882137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48</v>
      </c>
      <c r="B1" s="5" t="s">
        <v>49</v>
      </c>
      <c r="C1" s="5" t="s">
        <v>63</v>
      </c>
      <c r="D1" s="5" t="s">
        <v>64</v>
      </c>
      <c r="E1" s="5" t="s">
        <v>65</v>
      </c>
      <c r="H1" s="5" t="s">
        <v>48</v>
      </c>
      <c r="I1" s="5" t="s">
        <v>49</v>
      </c>
      <c r="J1" s="5" t="s">
        <v>63</v>
      </c>
      <c r="K1" s="5" t="s">
        <v>64</v>
      </c>
      <c r="L1" s="5" t="s">
        <v>65</v>
      </c>
    </row>
    <row r="2">
      <c r="A2" s="1" t="s">
        <v>85</v>
      </c>
      <c r="B2" s="2" t="s">
        <v>85</v>
      </c>
      <c r="C2" s="2">
        <v>0.408411330124651</v>
      </c>
      <c r="D2" s="2">
        <v>0.0451493578193008</v>
      </c>
      <c r="E2" s="2">
        <v>0.0194481585773644</v>
      </c>
      <c r="H2" s="1" t="s">
        <v>85</v>
      </c>
      <c r="I2" s="2" t="s">
        <v>85</v>
      </c>
      <c r="J2" s="2">
        <v>0.383659190778207</v>
      </c>
      <c r="K2" s="2">
        <v>0.042165899874933</v>
      </c>
      <c r="L2" s="2">
        <v>0.0182694852751527</v>
      </c>
    </row>
    <row r="3">
      <c r="A3" s="1" t="s">
        <v>86</v>
      </c>
      <c r="B3" s="2" t="s">
        <v>86</v>
      </c>
      <c r="C3" s="2">
        <v>0.422790541980128</v>
      </c>
      <c r="D3" s="2">
        <v>0.048171169011726</v>
      </c>
      <c r="E3" s="2">
        <v>0.0201328829514347</v>
      </c>
      <c r="H3" s="1" t="s">
        <v>86</v>
      </c>
      <c r="I3" s="2" t="s">
        <v>86</v>
      </c>
      <c r="J3" s="2">
        <v>0.396106149257653</v>
      </c>
      <c r="K3" s="2">
        <v>0.0447865449736141</v>
      </c>
      <c r="L3" s="2">
        <v>0.0188621975836978</v>
      </c>
    </row>
    <row r="4">
      <c r="A4" s="1" t="s">
        <v>87</v>
      </c>
      <c r="B4" s="2" t="s">
        <v>87</v>
      </c>
      <c r="C4" s="2">
        <v>0.43291600993213</v>
      </c>
      <c r="D4" s="2">
        <v>0.0478583192884588</v>
      </c>
      <c r="E4" s="2">
        <v>0.00729510216925627</v>
      </c>
      <c r="H4" s="1" t="s">
        <v>87</v>
      </c>
      <c r="I4" s="2" t="s">
        <v>87</v>
      </c>
      <c r="J4" s="2">
        <v>0.4066787422249</v>
      </c>
      <c r="K4" s="2">
        <v>0.0446958538674289</v>
      </c>
      <c r="L4" s="2">
        <v>0.0068073621120664</v>
      </c>
    </row>
    <row r="5">
      <c r="A5" s="1" t="s">
        <v>88</v>
      </c>
      <c r="B5" s="2" t="s">
        <v>88</v>
      </c>
      <c r="C5" s="2">
        <v>0.448157974498935</v>
      </c>
      <c r="D5" s="2">
        <v>0.0510614391524294</v>
      </c>
      <c r="E5" s="2">
        <v>0.007817670030902</v>
      </c>
      <c r="H5" s="1" t="s">
        <v>88</v>
      </c>
      <c r="I5" s="2" t="s">
        <v>88</v>
      </c>
      <c r="J5" s="2">
        <v>0.419872518213112</v>
      </c>
      <c r="K5" s="2">
        <v>0.047473737672031</v>
      </c>
      <c r="L5" s="2">
        <v>0.00726016882807917</v>
      </c>
    </row>
    <row r="7">
      <c r="B7" s="5" t="s">
        <v>63</v>
      </c>
      <c r="C7" s="5" t="s">
        <v>64</v>
      </c>
      <c r="D7" s="5" t="s">
        <v>65</v>
      </c>
      <c r="H7" s="5" t="s">
        <v>48</v>
      </c>
      <c r="I7" s="5" t="s">
        <v>49</v>
      </c>
      <c r="J7" s="5" t="s">
        <v>63</v>
      </c>
      <c r="K7" s="5" t="s">
        <v>64</v>
      </c>
      <c r="L7" s="5" t="s">
        <v>65</v>
      </c>
    </row>
    <row r="8">
      <c r="A8" s="1" t="s">
        <v>85</v>
      </c>
      <c r="B8" s="4">
        <v>0.408411330124651</v>
      </c>
      <c r="C8" s="4">
        <v>0.3632619723053502</v>
      </c>
      <c r="D8" s="4">
        <v>0.4278594887020154</v>
      </c>
      <c r="H8" s="1" t="s">
        <v>85</v>
      </c>
      <c r="I8" s="2" t="s">
        <v>85</v>
      </c>
      <c r="J8" s="2">
        <v>0.383659190778207</v>
      </c>
      <c r="K8" s="2">
        <v>0.042165899874933</v>
      </c>
      <c r="L8" s="2">
        <v>0.0182694852751527</v>
      </c>
    </row>
    <row r="9">
      <c r="A9" s="1" t="s">
        <v>86</v>
      </c>
      <c r="B9" s="4">
        <v>0.422790541980128</v>
      </c>
      <c r="C9" s="4">
        <v>0.374619372968402</v>
      </c>
      <c r="D9" s="4">
        <v>0.44292342493156267</v>
      </c>
      <c r="H9" s="1" t="s">
        <v>87</v>
      </c>
      <c r="I9" s="2" t="s">
        <v>87</v>
      </c>
      <c r="J9" s="2">
        <v>0.4066787422249</v>
      </c>
      <c r="K9" s="2">
        <v>0.0446958538674289</v>
      </c>
      <c r="L9" s="2">
        <v>0.0068073621120664</v>
      </c>
    </row>
    <row r="10">
      <c r="A10" s="1" t="s">
        <v>87</v>
      </c>
      <c r="B10" s="4">
        <v>0.43291600993213</v>
      </c>
      <c r="C10" s="4">
        <v>0.3850576906436712</v>
      </c>
      <c r="D10" s="4">
        <v>0.44021111210138625</v>
      </c>
      <c r="H10" s="1" t="s">
        <v>86</v>
      </c>
      <c r="I10" s="2" t="s">
        <v>86</v>
      </c>
      <c r="J10" s="2">
        <v>0.396106149257653</v>
      </c>
      <c r="K10" s="2">
        <v>0.0447865449736141</v>
      </c>
      <c r="L10" s="2">
        <v>0.0188621975836978</v>
      </c>
    </row>
    <row r="11">
      <c r="A11" s="1" t="s">
        <v>88</v>
      </c>
      <c r="B11" s="4">
        <v>0.448157974498935</v>
      </c>
      <c r="C11" s="4">
        <v>0.39709653534650563</v>
      </c>
      <c r="D11" s="4">
        <v>0.455975644529837</v>
      </c>
      <c r="H11" s="1" t="s">
        <v>88</v>
      </c>
      <c r="I11" s="2" t="s">
        <v>88</v>
      </c>
      <c r="J11" s="2">
        <v>0.419872518213112</v>
      </c>
      <c r="K11" s="2">
        <v>0.047473737672031</v>
      </c>
      <c r="L11" s="2">
        <v>0.00726016882807917</v>
      </c>
    </row>
  </sheetData>
  <drawing r:id="rId1"/>
</worksheet>
</file>