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buz/Library/Mobile Documents/com~apple~CloudDocs/BarstowLab/Supporting Information/Articles/G. oxydans Double Mutant Article/Repositories/g.oxydans-double-mutant/"/>
    </mc:Choice>
  </mc:AlternateContent>
  <xr:revisionPtr revIDLastSave="0" documentId="13_ncr:1_{3D21D023-16B1-7D4C-B03D-3C6DD12BC1F3}" xr6:coauthVersionLast="47" xr6:coauthVersionMax="47" xr10:uidLastSave="{00000000-0000-0000-0000-000000000000}"/>
  <bookViews>
    <workbookView xWindow="0" yWindow="500" windowWidth="39260" windowHeight="25460" activeTab="2" xr2:uid="{00000000-000D-0000-FFFF-FFFF00000000}"/>
  </bookViews>
  <sheets>
    <sheet name="Figure 3" sheetId="2" r:id="rId1"/>
    <sheet name="Figure 3 Calculation 1" sheetId="3" r:id="rId2"/>
    <sheet name="Figure 3 Calculation 2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2" i="3" l="1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Q21" i="2"/>
  <c r="Q32" i="2" s="1"/>
  <c r="Q19" i="2"/>
  <c r="Q42" i="2" s="1"/>
  <c r="Q18" i="2"/>
  <c r="Q41" i="2" s="1"/>
  <c r="Q17" i="2"/>
  <c r="Q40" i="2" s="1"/>
  <c r="R42" i="2" s="1"/>
  <c r="Q16" i="2"/>
  <c r="Q39" i="2" s="1"/>
  <c r="Q15" i="2"/>
  <c r="Q14" i="2"/>
  <c r="Q37" i="2" s="1"/>
  <c r="Q13" i="2"/>
  <c r="Q36" i="2" s="1"/>
  <c r="Q12" i="2"/>
  <c r="Q35" i="2" s="1"/>
  <c r="Q11" i="2"/>
  <c r="Q34" i="2" s="1"/>
  <c r="Q10" i="2"/>
  <c r="Q9" i="2"/>
  <c r="Q8" i="2"/>
  <c r="R10" i="2" s="1"/>
  <c r="Q7" i="2"/>
  <c r="Q30" i="2" s="1"/>
  <c r="Q6" i="2"/>
  <c r="Q5" i="2"/>
  <c r="Q28" i="2" s="1"/>
  <c r="R30" i="2" s="1"/>
  <c r="S30" i="2" s="1"/>
  <c r="Q4" i="2"/>
  <c r="Q3" i="2"/>
  <c r="Q2" i="2"/>
  <c r="R4" i="2" s="1"/>
  <c r="S4" i="2" s="1"/>
  <c r="R39" i="2" l="1"/>
  <c r="S39" i="2" s="1"/>
  <c r="R33" i="2"/>
  <c r="S33" i="2" s="1"/>
  <c r="S42" i="2"/>
  <c r="S10" i="2"/>
  <c r="R36" i="2"/>
  <c r="S36" i="2" s="1"/>
  <c r="R13" i="2"/>
  <c r="S13" i="2" s="1"/>
  <c r="R19" i="2"/>
  <c r="S19" i="2" s="1"/>
  <c r="R7" i="2"/>
  <c r="S7" i="2" s="1"/>
  <c r="R16" i="2"/>
  <c r="S16" i="2" s="1"/>
</calcChain>
</file>

<file path=xl/sharedStrings.xml><?xml version="1.0" encoding="utf-8"?>
<sst xmlns="http://schemas.openxmlformats.org/spreadsheetml/2006/main" count="175" uniqueCount="53">
  <si>
    <t>Genotype</t>
  </si>
  <si>
    <t>Pulp Density</t>
  </si>
  <si>
    <t>Y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</si>
  <si>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</si>
  <si>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</si>
  <si>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</si>
  <si>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</si>
  <si>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</si>
  <si>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</si>
  <si>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</si>
  <si>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</si>
  <si>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</si>
  <si>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</si>
  <si>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Tm</t>
  </si>
  <si>
    <t>Yb</t>
  </si>
  <si>
    <t>Lu</t>
  </si>
  <si>
    <t>Total REE (μg)</t>
  </si>
  <si>
    <t>Average Total REE</t>
  </si>
  <si>
    <t>Fractional Improvement</t>
  </si>
  <si>
    <t>µg/g leached</t>
  </si>
  <si>
    <t>wt</t>
  </si>
  <si>
    <t>\Delta {\it pstS}</t>
  </si>
  <si>
    <t>\Delta {\it pstS}, \n P_{112}:{\it mgdh}</t>
  </si>
  <si>
    <t>Mineral sand</t>
  </si>
  <si>
    <t>Total</t>
  </si>
  <si>
    <t>% leached</t>
  </si>
  <si>
    <t>Total REE (%)</t>
  </si>
  <si>
    <t>Average Total REE (%)</t>
  </si>
  <si>
    <t>Fractional Improvement over Wild-type</t>
  </si>
  <si>
    <t>pH</t>
  </si>
  <si>
    <t>Sample Name</t>
  </si>
  <si>
    <t>W_A1</t>
  </si>
  <si>
    <t>W_A2</t>
  </si>
  <si>
    <t>W_A3</t>
  </si>
  <si>
    <t>{\Delta \it pstS}</t>
  </si>
  <si>
    <t>S_A1</t>
  </si>
  <si>
    <t>S_A2</t>
  </si>
  <si>
    <t>S_A3</t>
  </si>
  <si>
    <t>W_B1</t>
  </si>
  <si>
    <t>W_B2</t>
  </si>
  <si>
    <t>W_B3</t>
  </si>
  <si>
    <t>S_B1</t>
  </si>
  <si>
    <t>S_B2</t>
  </si>
  <si>
    <t>S_B3</t>
  </si>
  <si>
    <t>W_C1</t>
  </si>
  <si>
    <t>W_C2</t>
  </si>
  <si>
    <t>W_C3</t>
  </si>
  <si>
    <t>S_C1</t>
  </si>
  <si>
    <t>S_C2</t>
  </si>
  <si>
    <t>S_C3</t>
  </si>
  <si>
    <t>Convert to ppm, adjust for volume, and divide by 0.15 g source material (ug leached per g of sand):</t>
  </si>
  <si>
    <t>Volume</t>
  </si>
  <si>
    <t>Total ug/g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</si>
</sst>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0"/>
    <numFmt numFmtId="167" formatCode="0.000000"/>
  </numFmts>
  <fonts count="5" x14ac:knownFonts="1">
    <font>
      <sz val="12"/>
      <color indexed="8"/>
      <name val="Calibri"/>
    </font>
    <font>
      <sz val="12"/>
      <color indexed="8"/>
      <name val="Helvetica Neue"/>
      <family val="2"/>
    </font>
    <font>
      <sz val="12"/>
      <color indexed="8"/>
      <name val="Calibri"/>
      <family val="2"/>
    </font>
    <font>
      <b/>
      <sz val="12"/>
      <color indexed="8"/>
      <name val="Helvetica Neue"/>
      <family val="2"/>
    </font>
    <font>
      <b/>
      <sz val="12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</fills>
  <borders count="5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/>
      <top style="thin">
        <color indexed="13"/>
      </top>
      <bottom style="thin">
        <color indexed="13"/>
      </bottom>
      <diagonal/>
    </border>
    <border>
      <left/>
      <right/>
      <top style="thin">
        <color indexed="13"/>
      </top>
      <bottom style="thin">
        <color indexed="13"/>
      </bottom>
      <diagonal/>
    </border>
    <border>
      <left/>
      <right style="thin">
        <color indexed="13"/>
      </right>
      <top style="thin">
        <color indexed="13"/>
      </top>
      <bottom style="thin">
        <color indexed="13"/>
      </bottom>
      <diagonal/>
    </border>
  </borders>
  <cellStyleXfs count="1">
    <xf numFmtId="0" fontId="0" fillId="0" borderId="0" applyNumberFormat="0" applyFill="0" applyBorder="0" applyProtection="0"/>
  </cellStyleXfs>
  <cellXfs count="37">
    <xf numFmtId="0" fontId="0" fillId="0" borderId="0" xfId="0"/>
    <xf numFmtId="49" fontId="3" fillId="2" borderId="1" xfId="0" applyNumberFormat="1" applyFont="1" applyFill="1" applyBorder="1" applyAlignment="1">
      <alignment horizontal="left" wrapText="1"/>
    </xf>
    <xf numFmtId="49" fontId="3" fillId="2" borderId="1" xfId="0" applyNumberFormat="1" applyFont="1" applyFill="1" applyBorder="1" applyAlignment="1">
      <alignment horizontal="center" wrapText="1"/>
    </xf>
    <xf numFmtId="49" fontId="3" fillId="2" borderId="1" xfId="0" applyNumberFormat="1" applyFont="1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center" wrapText="1"/>
    </xf>
    <xf numFmtId="0" fontId="2" fillId="0" borderId="0" xfId="0" applyNumberFormat="1" applyFont="1"/>
    <xf numFmtId="49" fontId="1" fillId="0" borderId="1" xfId="0" applyNumberFormat="1" applyFont="1" applyBorder="1" applyAlignment="1">
      <alignment horizontal="left"/>
    </xf>
    <xf numFmtId="0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49" fontId="3" fillId="0" borderId="1" xfId="0" applyNumberFormat="1" applyFont="1" applyBorder="1" applyAlignment="1">
      <alignment horizontal="left"/>
    </xf>
    <xf numFmtId="49" fontId="3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49" fontId="3" fillId="3" borderId="1" xfId="0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left" wrapText="1"/>
    </xf>
    <xf numFmtId="49" fontId="3" fillId="3" borderId="1" xfId="0" applyNumberFormat="1" applyFont="1" applyFill="1" applyBorder="1" applyAlignment="1">
      <alignment horizontal="center"/>
    </xf>
    <xf numFmtId="0" fontId="1" fillId="0" borderId="0" xfId="0" applyNumberFormat="1" applyFont="1"/>
    <xf numFmtId="0" fontId="1" fillId="0" borderId="1" xfId="0" applyFont="1" applyBorder="1"/>
    <xf numFmtId="166" fontId="1" fillId="0" borderId="1" xfId="0" applyNumberFormat="1" applyFont="1" applyBorder="1" applyAlignment="1">
      <alignment horizontal="center"/>
    </xf>
    <xf numFmtId="167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/>
    <xf numFmtId="2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/>
    <xf numFmtId="165" fontId="1" fillId="0" borderId="1" xfId="0" applyNumberFormat="1" applyFont="1" applyBorder="1"/>
    <xf numFmtId="49" fontId="3" fillId="0" borderId="1" xfId="0" applyNumberFormat="1" applyFont="1" applyBorder="1"/>
    <xf numFmtId="49" fontId="3" fillId="0" borderId="2" xfId="0" applyNumberFormat="1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49" fontId="3" fillId="0" borderId="4" xfId="0" applyNumberFormat="1" applyFont="1" applyBorder="1" applyAlignment="1">
      <alignment horizontal="left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9" fontId="1" fillId="0" borderId="1" xfId="0" applyNumberFormat="1" applyFont="1" applyBorder="1" applyAlignment="1">
      <alignment horizontal="center"/>
    </xf>
    <xf numFmtId="10" fontId="1" fillId="0" borderId="1" xfId="0" applyNumberFormat="1" applyFont="1" applyBorder="1" applyAlignment="1">
      <alignment horizontal="center"/>
    </xf>
    <xf numFmtId="0" fontId="2" fillId="0" borderId="0" xfId="0" applyNumberFormat="1" applyFont="1" applyAlignment="1">
      <alignment horizontal="left"/>
    </xf>
    <xf numFmtId="0" fontId="4" fillId="0" borderId="0" xfId="0" applyNumberFormat="1" applyFont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BDC0BF"/>
      <rgbColor rgb="FFA5A5A5"/>
      <rgbColor rgb="FFC0C0C0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2"/>
  <sheetViews>
    <sheetView showGridLines="0" workbookViewId="0">
      <selection activeCell="J6" sqref="J6"/>
    </sheetView>
  </sheetViews>
  <sheetFormatPr baseColWidth="10" defaultColWidth="10.83203125" defaultRowHeight="16" x14ac:dyDescent="0.2"/>
  <cols>
    <col min="1" max="1" width="35.1640625" style="5" bestFit="1" customWidth="1"/>
    <col min="2" max="2" width="8.1640625" style="5" bestFit="1" customWidth="1"/>
    <col min="3" max="17" width="14" style="5" bestFit="1" customWidth="1"/>
    <col min="18" max="18" width="10.5" style="5" bestFit="1" customWidth="1"/>
    <col min="19" max="19" width="10.83203125" style="5" customWidth="1"/>
    <col min="20" max="20" width="8.6640625" style="5" bestFit="1" customWidth="1"/>
    <col min="21" max="21" width="10.83203125" style="5" customWidth="1"/>
    <col min="22" max="16384" width="10.83203125" style="5"/>
  </cols>
  <sheetData>
    <row r="1" spans="1:20" ht="51" x14ac:dyDescent="0.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2" t="s">
        <v>16</v>
      </c>
      <c r="R1" s="4" t="s">
        <v>17</v>
      </c>
      <c r="S1" s="4" t="s">
        <v>18</v>
      </c>
      <c r="T1" s="2" t="s">
        <v>19</v>
      </c>
    </row>
    <row r="2" spans="1:20" x14ac:dyDescent="0.2">
      <c r="A2" s="6" t="s">
        <v>20</v>
      </c>
      <c r="B2" s="7">
        <v>1</v>
      </c>
      <c r="C2" s="7">
        <v>16.010000000000002</v>
      </c>
      <c r="D2" s="7">
        <v>66.06</v>
      </c>
      <c r="E2" s="7">
        <v>225.79</v>
      </c>
      <c r="F2" s="7">
        <v>17.38</v>
      </c>
      <c r="G2" s="7">
        <v>68.53</v>
      </c>
      <c r="H2" s="7">
        <v>10.36</v>
      </c>
      <c r="I2" s="7">
        <v>0.86</v>
      </c>
      <c r="J2" s="7">
        <v>9.34</v>
      </c>
      <c r="K2" s="7">
        <v>1.01</v>
      </c>
      <c r="L2" s="7">
        <v>4.37</v>
      </c>
      <c r="M2" s="7">
        <v>0.77</v>
      </c>
      <c r="N2" s="7">
        <v>0.25</v>
      </c>
      <c r="O2" s="7">
        <v>1.51</v>
      </c>
      <c r="P2" s="7">
        <v>0.21</v>
      </c>
      <c r="Q2" s="7">
        <f t="shared" ref="Q2:Q19" si="0">SUM(C2:P2)</f>
        <v>422.44999999999993</v>
      </c>
      <c r="R2" s="8"/>
      <c r="S2" s="8"/>
      <c r="T2" s="9"/>
    </row>
    <row r="3" spans="1:20" x14ac:dyDescent="0.2">
      <c r="A3" s="6" t="s">
        <v>20</v>
      </c>
      <c r="B3" s="7">
        <v>1</v>
      </c>
      <c r="C3" s="7">
        <v>16.420000000000002</v>
      </c>
      <c r="D3" s="7">
        <v>67.680000000000007</v>
      </c>
      <c r="E3" s="7">
        <v>229.44</v>
      </c>
      <c r="F3" s="7">
        <v>17.72</v>
      </c>
      <c r="G3" s="7">
        <v>69.52</v>
      </c>
      <c r="H3" s="7">
        <v>10.68</v>
      </c>
      <c r="I3" s="7">
        <v>0.86</v>
      </c>
      <c r="J3" s="7">
        <v>9.48</v>
      </c>
      <c r="K3" s="7">
        <v>1.04</v>
      </c>
      <c r="L3" s="7">
        <v>4.45</v>
      </c>
      <c r="M3" s="7">
        <v>0.78</v>
      </c>
      <c r="N3" s="7">
        <v>0.26</v>
      </c>
      <c r="O3" s="7">
        <v>1.56</v>
      </c>
      <c r="P3" s="7">
        <v>0.22</v>
      </c>
      <c r="Q3" s="7">
        <f t="shared" si="0"/>
        <v>430.11</v>
      </c>
      <c r="R3" s="8"/>
      <c r="S3" s="8"/>
      <c r="T3" s="9"/>
    </row>
    <row r="4" spans="1:20" x14ac:dyDescent="0.2">
      <c r="A4" s="6" t="s">
        <v>20</v>
      </c>
      <c r="B4" s="7">
        <v>1</v>
      </c>
      <c r="C4" s="7">
        <v>13.36</v>
      </c>
      <c r="D4" s="7">
        <v>54.83</v>
      </c>
      <c r="E4" s="7">
        <v>187.61</v>
      </c>
      <c r="F4" s="7">
        <v>14.23</v>
      </c>
      <c r="G4" s="7">
        <v>56.04</v>
      </c>
      <c r="H4" s="7">
        <v>8.51</v>
      </c>
      <c r="I4" s="7">
        <v>0.75</v>
      </c>
      <c r="J4" s="7">
        <v>7.69</v>
      </c>
      <c r="K4" s="7">
        <v>0.85</v>
      </c>
      <c r="L4" s="7">
        <v>3.68</v>
      </c>
      <c r="M4" s="7">
        <v>0.64</v>
      </c>
      <c r="N4" s="7">
        <v>0.21</v>
      </c>
      <c r="O4" s="7">
        <v>1.3</v>
      </c>
      <c r="P4" s="7">
        <v>0.18</v>
      </c>
      <c r="Q4" s="7">
        <f t="shared" si="0"/>
        <v>349.88000000000005</v>
      </c>
      <c r="R4" s="8">
        <f>AVERAGE(Q2:Q4)</f>
        <v>400.81333333333333</v>
      </c>
      <c r="S4" s="8">
        <f>(R4-$R$4)/$R$4</f>
        <v>0</v>
      </c>
      <c r="T4" s="9"/>
    </row>
    <row r="5" spans="1:20" x14ac:dyDescent="0.2">
      <c r="A5" s="6" t="s">
        <v>21</v>
      </c>
      <c r="B5" s="7">
        <v>1</v>
      </c>
      <c r="C5" s="7">
        <v>16.989999999999998</v>
      </c>
      <c r="D5" s="7">
        <v>82.98</v>
      </c>
      <c r="E5" s="7">
        <v>284.31</v>
      </c>
      <c r="F5" s="7">
        <v>19.71</v>
      </c>
      <c r="G5" s="7">
        <v>75.510000000000005</v>
      </c>
      <c r="H5" s="7">
        <v>11.44</v>
      </c>
      <c r="I5" s="7">
        <v>0.96</v>
      </c>
      <c r="J5" s="7">
        <v>10.35</v>
      </c>
      <c r="K5" s="7">
        <v>1.1000000000000001</v>
      </c>
      <c r="L5" s="7">
        <v>4.71</v>
      </c>
      <c r="M5" s="7">
        <v>0.82</v>
      </c>
      <c r="N5" s="7">
        <v>0.25</v>
      </c>
      <c r="O5" s="7">
        <v>1.51</v>
      </c>
      <c r="P5" s="7">
        <v>0.22</v>
      </c>
      <c r="Q5" s="7">
        <f t="shared" si="0"/>
        <v>510.85999999999996</v>
      </c>
      <c r="R5" s="8"/>
      <c r="S5" s="8"/>
      <c r="T5" s="9"/>
    </row>
    <row r="6" spans="1:20" x14ac:dyDescent="0.2">
      <c r="A6" s="6" t="s">
        <v>21</v>
      </c>
      <c r="B6" s="7">
        <v>1</v>
      </c>
      <c r="C6" s="7">
        <v>19.63</v>
      </c>
      <c r="D6" s="7">
        <v>99.61</v>
      </c>
      <c r="E6" s="7">
        <v>332.27</v>
      </c>
      <c r="F6" s="7">
        <v>23.68</v>
      </c>
      <c r="G6" s="7">
        <v>89.7</v>
      </c>
      <c r="H6" s="7">
        <v>13.37</v>
      </c>
      <c r="I6" s="7">
        <v>1.1000000000000001</v>
      </c>
      <c r="J6" s="7">
        <v>12.33</v>
      </c>
      <c r="K6" s="7">
        <v>1.3</v>
      </c>
      <c r="L6" s="7">
        <v>5.51</v>
      </c>
      <c r="M6" s="7">
        <v>0.95</v>
      </c>
      <c r="N6" s="7">
        <v>0.28999999999999998</v>
      </c>
      <c r="O6" s="7">
        <v>1.82</v>
      </c>
      <c r="P6" s="7">
        <v>0.26</v>
      </c>
      <c r="Q6" s="7">
        <f t="shared" si="0"/>
        <v>601.82000000000005</v>
      </c>
      <c r="R6" s="8"/>
      <c r="S6" s="8"/>
      <c r="T6" s="9"/>
    </row>
    <row r="7" spans="1:20" x14ac:dyDescent="0.2">
      <c r="A7" s="6" t="s">
        <v>21</v>
      </c>
      <c r="B7" s="7">
        <v>1</v>
      </c>
      <c r="C7" s="7">
        <v>19.59</v>
      </c>
      <c r="D7" s="7">
        <v>99.28</v>
      </c>
      <c r="E7" s="7">
        <v>333.81</v>
      </c>
      <c r="F7" s="7">
        <v>23.54</v>
      </c>
      <c r="G7" s="7">
        <v>89.68</v>
      </c>
      <c r="H7" s="7">
        <v>13.33</v>
      </c>
      <c r="I7" s="7">
        <v>1.1000000000000001</v>
      </c>
      <c r="J7" s="7">
        <v>12.21</v>
      </c>
      <c r="K7" s="7">
        <v>1.29</v>
      </c>
      <c r="L7" s="7">
        <v>5.49</v>
      </c>
      <c r="M7" s="7">
        <v>0.95</v>
      </c>
      <c r="N7" s="7">
        <v>0.28999999999999998</v>
      </c>
      <c r="O7" s="7">
        <v>1.77</v>
      </c>
      <c r="P7" s="7">
        <v>0.24</v>
      </c>
      <c r="Q7" s="7">
        <f t="shared" si="0"/>
        <v>602.57000000000016</v>
      </c>
      <c r="R7" s="8">
        <f>AVERAGE(Q5:Q7)</f>
        <v>571.75000000000011</v>
      </c>
      <c r="S7" s="8">
        <f>(R7-$R$4)/$R$4</f>
        <v>0.42647450184624625</v>
      </c>
      <c r="T7" s="9"/>
    </row>
    <row r="8" spans="1:20" x14ac:dyDescent="0.2">
      <c r="A8" s="6" t="s">
        <v>22</v>
      </c>
      <c r="B8" s="7">
        <v>1</v>
      </c>
      <c r="C8" s="7">
        <v>18.899999999999999</v>
      </c>
      <c r="D8" s="7">
        <v>101.08</v>
      </c>
      <c r="E8" s="7">
        <v>356.05</v>
      </c>
      <c r="F8" s="7">
        <v>24.15</v>
      </c>
      <c r="G8" s="7">
        <v>91.37</v>
      </c>
      <c r="H8" s="7">
        <v>13.57</v>
      </c>
      <c r="I8" s="7">
        <v>1.17</v>
      </c>
      <c r="J8" s="7">
        <v>12.33</v>
      </c>
      <c r="K8" s="7">
        <v>1.3</v>
      </c>
      <c r="L8" s="7">
        <v>5.44</v>
      </c>
      <c r="M8" s="7">
        <v>0.92</v>
      </c>
      <c r="N8" s="7">
        <v>0.27</v>
      </c>
      <c r="O8" s="7">
        <v>1.75</v>
      </c>
      <c r="P8" s="7">
        <v>0.25</v>
      </c>
      <c r="Q8" s="7">
        <f t="shared" si="0"/>
        <v>628.54999999999995</v>
      </c>
      <c r="R8" s="8"/>
      <c r="S8" s="8"/>
      <c r="T8" s="9"/>
    </row>
    <row r="9" spans="1:20" x14ac:dyDescent="0.2">
      <c r="A9" s="6" t="s">
        <v>22</v>
      </c>
      <c r="B9" s="7">
        <v>1</v>
      </c>
      <c r="C9" s="7">
        <v>20.48</v>
      </c>
      <c r="D9" s="7">
        <v>109.21</v>
      </c>
      <c r="E9" s="7">
        <v>391.12</v>
      </c>
      <c r="F9" s="7">
        <v>25.96</v>
      </c>
      <c r="G9" s="7">
        <v>97.81</v>
      </c>
      <c r="H9" s="7">
        <v>14.53</v>
      </c>
      <c r="I9" s="7">
        <v>1.18</v>
      </c>
      <c r="J9" s="7">
        <v>13.21</v>
      </c>
      <c r="K9" s="7">
        <v>1.38</v>
      </c>
      <c r="L9" s="7">
        <v>5.77</v>
      </c>
      <c r="M9" s="7">
        <v>1</v>
      </c>
      <c r="N9" s="7">
        <v>0.3</v>
      </c>
      <c r="O9" s="7">
        <v>1.88</v>
      </c>
      <c r="P9" s="7">
        <v>0.26</v>
      </c>
      <c r="Q9" s="7">
        <f t="shared" si="0"/>
        <v>684.0899999999998</v>
      </c>
      <c r="R9" s="8"/>
      <c r="S9" s="8"/>
      <c r="T9" s="9"/>
    </row>
    <row r="10" spans="1:20" x14ac:dyDescent="0.2">
      <c r="A10" s="6" t="s">
        <v>22</v>
      </c>
      <c r="B10" s="7">
        <v>1</v>
      </c>
      <c r="C10" s="7">
        <v>23.06</v>
      </c>
      <c r="D10" s="7">
        <v>122.92</v>
      </c>
      <c r="E10" s="7">
        <v>437.23</v>
      </c>
      <c r="F10" s="7">
        <v>29.24</v>
      </c>
      <c r="G10" s="7">
        <v>110.71</v>
      </c>
      <c r="H10" s="7">
        <v>16.61</v>
      </c>
      <c r="I10" s="7">
        <v>1.33</v>
      </c>
      <c r="J10" s="7">
        <v>15.09</v>
      </c>
      <c r="K10" s="7">
        <v>1.58</v>
      </c>
      <c r="L10" s="7">
        <v>6.52</v>
      </c>
      <c r="M10" s="7">
        <v>1.1299999999999999</v>
      </c>
      <c r="N10" s="7">
        <v>0.36</v>
      </c>
      <c r="O10" s="7">
        <v>2.14</v>
      </c>
      <c r="P10" s="7">
        <v>0.31</v>
      </c>
      <c r="Q10" s="7">
        <f t="shared" si="0"/>
        <v>768.23000000000013</v>
      </c>
      <c r="R10" s="8">
        <f>AVERAGE(Q8:Q10)</f>
        <v>693.62333333333333</v>
      </c>
      <c r="S10" s="8">
        <f>(R10-$R$4)/$R$4</f>
        <v>0.73053956954193144</v>
      </c>
      <c r="T10" s="9"/>
    </row>
    <row r="11" spans="1:20" x14ac:dyDescent="0.2">
      <c r="A11" s="6" t="s">
        <v>20</v>
      </c>
      <c r="B11" s="7">
        <v>10</v>
      </c>
      <c r="C11" s="7">
        <v>11.08</v>
      </c>
      <c r="D11" s="7">
        <v>73.311000000000007</v>
      </c>
      <c r="E11" s="7">
        <v>215.24799999999999</v>
      </c>
      <c r="F11" s="7">
        <v>17.673999999999999</v>
      </c>
      <c r="G11" s="7">
        <v>63.378</v>
      </c>
      <c r="H11" s="7">
        <v>9.0530000000000008</v>
      </c>
      <c r="I11" s="7">
        <v>0.71199999999999997</v>
      </c>
      <c r="J11" s="7">
        <v>7.6719999999999997</v>
      </c>
      <c r="K11" s="7">
        <v>0.77300000000000002</v>
      </c>
      <c r="L11" s="7">
        <v>3.077</v>
      </c>
      <c r="M11" s="7">
        <v>0.51400000000000001</v>
      </c>
      <c r="N11" s="7">
        <v>0.152</v>
      </c>
      <c r="O11" s="7">
        <v>0.92700000000000005</v>
      </c>
      <c r="P11" s="7">
        <v>0.13</v>
      </c>
      <c r="Q11" s="7">
        <f t="shared" si="0"/>
        <v>403.70100000000002</v>
      </c>
      <c r="R11" s="8"/>
      <c r="S11" s="8"/>
      <c r="T11" s="9"/>
    </row>
    <row r="12" spans="1:20" x14ac:dyDescent="0.2">
      <c r="A12" s="6" t="s">
        <v>20</v>
      </c>
      <c r="B12" s="7">
        <v>10</v>
      </c>
      <c r="C12" s="7">
        <v>11.166</v>
      </c>
      <c r="D12" s="7">
        <v>74.605000000000004</v>
      </c>
      <c r="E12" s="7">
        <v>219.97300000000001</v>
      </c>
      <c r="F12" s="7">
        <v>17.893000000000001</v>
      </c>
      <c r="G12" s="7">
        <v>64.915000000000006</v>
      </c>
      <c r="H12" s="7">
        <v>9.25</v>
      </c>
      <c r="I12" s="7">
        <v>0.72099999999999997</v>
      </c>
      <c r="J12" s="7">
        <v>7.7850000000000001</v>
      </c>
      <c r="K12" s="7">
        <v>0.78700000000000003</v>
      </c>
      <c r="L12" s="7">
        <v>3.1080000000000001</v>
      </c>
      <c r="M12" s="7">
        <v>0.52400000000000002</v>
      </c>
      <c r="N12" s="7">
        <v>0.155</v>
      </c>
      <c r="O12" s="7">
        <v>0.94699999999999995</v>
      </c>
      <c r="P12" s="7">
        <v>0.13300000000000001</v>
      </c>
      <c r="Q12" s="7">
        <f t="shared" si="0"/>
        <v>411.96200000000005</v>
      </c>
      <c r="R12" s="8"/>
      <c r="S12" s="8"/>
      <c r="T12" s="9"/>
    </row>
    <row r="13" spans="1:20" x14ac:dyDescent="0.2">
      <c r="A13" s="6" t="s">
        <v>20</v>
      </c>
      <c r="B13" s="7">
        <v>10</v>
      </c>
      <c r="C13" s="7">
        <v>10.737</v>
      </c>
      <c r="D13" s="7">
        <v>71.715000000000003</v>
      </c>
      <c r="E13" s="7">
        <v>212.815</v>
      </c>
      <c r="F13" s="7">
        <v>17.300999999999998</v>
      </c>
      <c r="G13" s="7">
        <v>62.47</v>
      </c>
      <c r="H13" s="7">
        <v>8.9329999999999998</v>
      </c>
      <c r="I13" s="7">
        <v>0.69599999999999995</v>
      </c>
      <c r="J13" s="7">
        <v>7.4889999999999999</v>
      </c>
      <c r="K13" s="7">
        <v>0.755</v>
      </c>
      <c r="L13" s="7">
        <v>3.004</v>
      </c>
      <c r="M13" s="7">
        <v>0.499</v>
      </c>
      <c r="N13" s="7">
        <v>0.14899999999999999</v>
      </c>
      <c r="O13" s="7">
        <v>0.9</v>
      </c>
      <c r="P13" s="7">
        <v>0.127</v>
      </c>
      <c r="Q13" s="7">
        <f t="shared" si="0"/>
        <v>397.59000000000003</v>
      </c>
      <c r="R13" s="8">
        <f>AVERAGE(Q11:Q13)</f>
        <v>404.41766666666672</v>
      </c>
      <c r="S13" s="8">
        <f>(R13-$R$13)/$R$13</f>
        <v>0</v>
      </c>
      <c r="T13" s="9"/>
    </row>
    <row r="14" spans="1:20" x14ac:dyDescent="0.2">
      <c r="A14" s="6" t="s">
        <v>21</v>
      </c>
      <c r="B14" s="7">
        <v>10</v>
      </c>
      <c r="C14" s="7">
        <v>17.465</v>
      </c>
      <c r="D14" s="7">
        <v>95.573999999999998</v>
      </c>
      <c r="E14" s="7">
        <v>303.51</v>
      </c>
      <c r="F14" s="7">
        <v>23.074000000000002</v>
      </c>
      <c r="G14" s="7">
        <v>86.399000000000001</v>
      </c>
      <c r="H14" s="7">
        <v>12.247</v>
      </c>
      <c r="I14" s="7">
        <v>0.95299999999999996</v>
      </c>
      <c r="J14" s="7">
        <v>10.513999999999999</v>
      </c>
      <c r="K14" s="7">
        <v>1.077</v>
      </c>
      <c r="L14" s="7">
        <v>4.4370000000000003</v>
      </c>
      <c r="M14" s="7">
        <v>0.76200000000000001</v>
      </c>
      <c r="N14" s="7">
        <v>0.22700000000000001</v>
      </c>
      <c r="O14" s="7">
        <v>1.3919999999999999</v>
      </c>
      <c r="P14" s="7">
        <v>0.19400000000000001</v>
      </c>
      <c r="Q14" s="7">
        <f t="shared" si="0"/>
        <v>557.82499999999982</v>
      </c>
      <c r="R14" s="8"/>
      <c r="S14" s="8"/>
      <c r="T14" s="9"/>
    </row>
    <row r="15" spans="1:20" x14ac:dyDescent="0.2">
      <c r="A15" s="6" t="s">
        <v>21</v>
      </c>
      <c r="B15" s="7">
        <v>10</v>
      </c>
      <c r="C15" s="7">
        <v>17.213999999999999</v>
      </c>
      <c r="D15" s="7">
        <v>95.989000000000004</v>
      </c>
      <c r="E15" s="7">
        <v>304.68700000000001</v>
      </c>
      <c r="F15" s="7">
        <v>23.376999999999999</v>
      </c>
      <c r="G15" s="7">
        <v>87.691999999999993</v>
      </c>
      <c r="H15" s="7">
        <v>12.212</v>
      </c>
      <c r="I15" s="7">
        <v>0.97199999999999998</v>
      </c>
      <c r="J15" s="7">
        <v>10.484</v>
      </c>
      <c r="K15" s="7">
        <v>1.075</v>
      </c>
      <c r="L15" s="7">
        <v>4.4009999999999998</v>
      </c>
      <c r="M15" s="7">
        <v>0.751</v>
      </c>
      <c r="N15" s="7">
        <v>0.22900000000000001</v>
      </c>
      <c r="O15" s="7">
        <v>1.3759999999999999</v>
      </c>
      <c r="P15" s="7">
        <v>0.191</v>
      </c>
      <c r="Q15" s="7">
        <f t="shared" si="0"/>
        <v>560.65</v>
      </c>
      <c r="R15" s="8"/>
      <c r="S15" s="8"/>
      <c r="T15" s="9"/>
    </row>
    <row r="16" spans="1:20" x14ac:dyDescent="0.2">
      <c r="A16" s="6" t="s">
        <v>21</v>
      </c>
      <c r="B16" s="7">
        <v>10</v>
      </c>
      <c r="C16" s="7">
        <v>14.141</v>
      </c>
      <c r="D16" s="7">
        <v>82.480999999999995</v>
      </c>
      <c r="E16" s="7">
        <v>258.822</v>
      </c>
      <c r="F16" s="7">
        <v>20.061</v>
      </c>
      <c r="G16" s="7">
        <v>73.569000000000003</v>
      </c>
      <c r="H16" s="7">
        <v>10.462</v>
      </c>
      <c r="I16" s="7">
        <v>0.83099999999999996</v>
      </c>
      <c r="J16" s="7">
        <v>8.9969999999999999</v>
      </c>
      <c r="K16" s="7">
        <v>0.92200000000000004</v>
      </c>
      <c r="L16" s="7">
        <v>3.7440000000000002</v>
      </c>
      <c r="M16" s="7">
        <v>0.64100000000000001</v>
      </c>
      <c r="N16" s="7">
        <v>0.19400000000000001</v>
      </c>
      <c r="O16" s="7">
        <v>1.167</v>
      </c>
      <c r="P16" s="7">
        <v>0.16300000000000001</v>
      </c>
      <c r="Q16" s="7">
        <f t="shared" si="0"/>
        <v>476.19500000000011</v>
      </c>
      <c r="R16" s="8">
        <f>AVERAGE(Q14:Q16)</f>
        <v>531.55666666666673</v>
      </c>
      <c r="S16" s="8">
        <f>(R16-$R$13)/$R$13</f>
        <v>0.31437548475050131</v>
      </c>
      <c r="T16" s="9"/>
    </row>
    <row r="17" spans="1:20" x14ac:dyDescent="0.2">
      <c r="A17" s="6" t="s">
        <v>22</v>
      </c>
      <c r="B17" s="7">
        <v>10</v>
      </c>
      <c r="C17" s="7">
        <v>21.501000000000001</v>
      </c>
      <c r="D17" s="7">
        <v>107.979</v>
      </c>
      <c r="E17" s="7">
        <v>367.161</v>
      </c>
      <c r="F17" s="7">
        <v>26.167000000000002</v>
      </c>
      <c r="G17" s="7">
        <v>98.296999999999997</v>
      </c>
      <c r="H17" s="7">
        <v>14.081</v>
      </c>
      <c r="I17" s="7">
        <v>1.129</v>
      </c>
      <c r="J17" s="7">
        <v>12.226000000000001</v>
      </c>
      <c r="K17" s="7">
        <v>1.286</v>
      </c>
      <c r="L17" s="7">
        <v>5.3609999999999998</v>
      </c>
      <c r="M17" s="7">
        <v>0.92900000000000005</v>
      </c>
      <c r="N17" s="7">
        <v>0.28299999999999997</v>
      </c>
      <c r="O17" s="7">
        <v>1.7170000000000001</v>
      </c>
      <c r="P17" s="7">
        <v>0.23699999999999999</v>
      </c>
      <c r="Q17" s="7">
        <f t="shared" si="0"/>
        <v>658.35399999999993</v>
      </c>
      <c r="R17" s="8"/>
      <c r="S17" s="8"/>
      <c r="T17" s="9"/>
    </row>
    <row r="18" spans="1:20" x14ac:dyDescent="0.2">
      <c r="A18" s="6" t="s">
        <v>22</v>
      </c>
      <c r="B18" s="7">
        <v>10</v>
      </c>
      <c r="C18" s="7">
        <v>19.201000000000001</v>
      </c>
      <c r="D18" s="7">
        <v>96.366</v>
      </c>
      <c r="E18" s="7">
        <v>327.83800000000002</v>
      </c>
      <c r="F18" s="7">
        <v>23.495999999999999</v>
      </c>
      <c r="G18" s="7">
        <v>87.977000000000004</v>
      </c>
      <c r="H18" s="7">
        <v>12.526</v>
      </c>
      <c r="I18" s="7">
        <v>1</v>
      </c>
      <c r="J18" s="7">
        <v>11.010999999999999</v>
      </c>
      <c r="K18" s="7">
        <v>1.1559999999999999</v>
      </c>
      <c r="L18" s="7">
        <v>4.7949999999999999</v>
      </c>
      <c r="M18" s="7">
        <v>0.82699999999999996</v>
      </c>
      <c r="N18" s="7">
        <v>0.254</v>
      </c>
      <c r="O18" s="7">
        <v>1.5169999999999999</v>
      </c>
      <c r="P18" s="7">
        <v>0.21099999999999999</v>
      </c>
      <c r="Q18" s="7">
        <f t="shared" si="0"/>
        <v>588.17499999999995</v>
      </c>
      <c r="R18" s="8"/>
      <c r="S18" s="8"/>
      <c r="T18" s="9"/>
    </row>
    <row r="19" spans="1:20" x14ac:dyDescent="0.2">
      <c r="A19" s="6" t="s">
        <v>22</v>
      </c>
      <c r="B19" s="7">
        <v>10</v>
      </c>
      <c r="C19" s="7">
        <v>20.268999999999998</v>
      </c>
      <c r="D19" s="7">
        <v>100.298</v>
      </c>
      <c r="E19" s="7">
        <v>338.52499999999998</v>
      </c>
      <c r="F19" s="7">
        <v>24.420999999999999</v>
      </c>
      <c r="G19" s="7">
        <v>91.007999999999996</v>
      </c>
      <c r="H19" s="7">
        <v>13.058</v>
      </c>
      <c r="I19" s="7">
        <v>1.0409999999999999</v>
      </c>
      <c r="J19" s="7">
        <v>11.395</v>
      </c>
      <c r="K19" s="7">
        <v>1.19</v>
      </c>
      <c r="L19" s="7">
        <v>4.9669999999999996</v>
      </c>
      <c r="M19" s="7">
        <v>0.85899999999999999</v>
      </c>
      <c r="N19" s="7">
        <v>0.26400000000000001</v>
      </c>
      <c r="O19" s="7">
        <v>1.5740000000000001</v>
      </c>
      <c r="P19" s="7">
        <v>0.219</v>
      </c>
      <c r="Q19" s="7">
        <f t="shared" si="0"/>
        <v>609.08800000000008</v>
      </c>
      <c r="R19" s="8">
        <f>AVERAGE(Q17:Q19)</f>
        <v>618.5390000000001</v>
      </c>
      <c r="S19" s="8">
        <f>(R19-$R$13)/$R$13</f>
        <v>0.52945593375825162</v>
      </c>
      <c r="T19" s="9"/>
    </row>
    <row r="20" spans="1:20" x14ac:dyDescent="0.2">
      <c r="A20" s="10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8"/>
      <c r="S20" s="8"/>
      <c r="T20" s="9"/>
    </row>
    <row r="21" spans="1:20" x14ac:dyDescent="0.2">
      <c r="A21" s="11" t="s">
        <v>23</v>
      </c>
      <c r="B21" s="12" t="s">
        <v>24</v>
      </c>
      <c r="C21" s="13">
        <v>149</v>
      </c>
      <c r="D21" s="13">
        <v>729</v>
      </c>
      <c r="E21" s="13">
        <v>1445</v>
      </c>
      <c r="F21" s="13">
        <v>174</v>
      </c>
      <c r="G21" s="13">
        <v>611</v>
      </c>
      <c r="H21" s="13">
        <v>94.3</v>
      </c>
      <c r="I21" s="13">
        <v>10.15</v>
      </c>
      <c r="J21" s="13">
        <v>61.5</v>
      </c>
      <c r="K21" s="13">
        <v>7.59</v>
      </c>
      <c r="L21" s="13">
        <v>36.4</v>
      </c>
      <c r="M21" s="13">
        <v>6.46</v>
      </c>
      <c r="N21" s="13">
        <v>2.2200000000000002</v>
      </c>
      <c r="O21" s="13">
        <v>14.5</v>
      </c>
      <c r="P21" s="13">
        <v>2.2599999999999998</v>
      </c>
      <c r="Q21" s="13">
        <f>SUM(C21:P21)</f>
        <v>3343.3800000000006</v>
      </c>
      <c r="R21" s="8"/>
      <c r="S21" s="8"/>
      <c r="T21" s="9"/>
    </row>
    <row r="22" spans="1:20" x14ac:dyDescent="0.2">
      <c r="A22" s="10"/>
      <c r="B22" s="9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9"/>
      <c r="R22" s="8"/>
      <c r="S22" s="8"/>
      <c r="T22" s="9"/>
    </row>
    <row r="23" spans="1:20" x14ac:dyDescent="0.2">
      <c r="A23" s="14" t="s">
        <v>25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6"/>
      <c r="S23" s="16"/>
      <c r="T23" s="15"/>
    </row>
    <row r="24" spans="1:20" ht="68" x14ac:dyDescent="0.2">
      <c r="A24" s="17" t="s">
        <v>0</v>
      </c>
      <c r="B24" s="4" t="s">
        <v>1</v>
      </c>
      <c r="C24" s="18" t="s">
        <v>2</v>
      </c>
      <c r="D24" s="18" t="s">
        <v>3</v>
      </c>
      <c r="E24" s="18" t="s">
        <v>4</v>
      </c>
      <c r="F24" s="18" t="s">
        <v>5</v>
      </c>
      <c r="G24" s="18" t="s">
        <v>6</v>
      </c>
      <c r="H24" s="18" t="s">
        <v>7</v>
      </c>
      <c r="I24" s="18" t="s">
        <v>8</v>
      </c>
      <c r="J24" s="18" t="s">
        <v>9</v>
      </c>
      <c r="K24" s="18" t="s">
        <v>10</v>
      </c>
      <c r="L24" s="18" t="s">
        <v>11</v>
      </c>
      <c r="M24" s="18" t="s">
        <v>12</v>
      </c>
      <c r="N24" s="18" t="s">
        <v>13</v>
      </c>
      <c r="O24" s="18" t="s">
        <v>14</v>
      </c>
      <c r="P24" s="18" t="s">
        <v>15</v>
      </c>
      <c r="Q24" s="4" t="s">
        <v>26</v>
      </c>
      <c r="R24" s="4" t="s">
        <v>27</v>
      </c>
      <c r="S24" s="4" t="s">
        <v>28</v>
      </c>
      <c r="T24" s="4" t="s">
        <v>29</v>
      </c>
    </row>
    <row r="25" spans="1:20" x14ac:dyDescent="0.2">
      <c r="A25" s="6" t="s">
        <v>20</v>
      </c>
      <c r="B25" s="7">
        <v>1</v>
      </c>
      <c r="C25" s="7">
        <f t="shared" ref="C25:Q25" si="1">C2/C$21*100</f>
        <v>10.744966442953022</v>
      </c>
      <c r="D25" s="7">
        <f t="shared" si="1"/>
        <v>9.0617283950617278</v>
      </c>
      <c r="E25" s="7">
        <f t="shared" si="1"/>
        <v>15.625605536332179</v>
      </c>
      <c r="F25" s="7">
        <f t="shared" si="1"/>
        <v>9.9885057471264354</v>
      </c>
      <c r="G25" s="7">
        <f t="shared" si="1"/>
        <v>11.216039279869067</v>
      </c>
      <c r="H25" s="7">
        <f t="shared" si="1"/>
        <v>10.986214209968187</v>
      </c>
      <c r="I25" s="7">
        <f t="shared" si="1"/>
        <v>8.4729064039408861</v>
      </c>
      <c r="J25" s="7">
        <f t="shared" si="1"/>
        <v>15.186991869918698</v>
      </c>
      <c r="K25" s="7">
        <f t="shared" si="1"/>
        <v>13.306982872200262</v>
      </c>
      <c r="L25" s="7">
        <f t="shared" si="1"/>
        <v>12.005494505494505</v>
      </c>
      <c r="M25" s="7">
        <f t="shared" si="1"/>
        <v>11.919504643962849</v>
      </c>
      <c r="N25" s="7">
        <f t="shared" si="1"/>
        <v>11.261261261261261</v>
      </c>
      <c r="O25" s="7">
        <f t="shared" si="1"/>
        <v>10.413793103448276</v>
      </c>
      <c r="P25" s="7">
        <f t="shared" si="1"/>
        <v>9.2920353982300892</v>
      </c>
      <c r="Q25" s="7">
        <f t="shared" si="1"/>
        <v>12.635416853603235</v>
      </c>
      <c r="R25" s="8"/>
      <c r="S25" s="8"/>
      <c r="T25" s="7">
        <v>2.33</v>
      </c>
    </row>
    <row r="26" spans="1:20" x14ac:dyDescent="0.2">
      <c r="A26" s="6" t="s">
        <v>20</v>
      </c>
      <c r="B26" s="7">
        <v>1</v>
      </c>
      <c r="C26" s="7">
        <f t="shared" ref="C26:Q26" si="2">C3/C$21*100</f>
        <v>11.020134228187921</v>
      </c>
      <c r="D26" s="7">
        <f t="shared" si="2"/>
        <v>9.283950617283951</v>
      </c>
      <c r="E26" s="7">
        <f t="shared" si="2"/>
        <v>15.878200692041522</v>
      </c>
      <c r="F26" s="7">
        <f t="shared" si="2"/>
        <v>10.183908045977011</v>
      </c>
      <c r="G26" s="7">
        <f t="shared" si="2"/>
        <v>11.378068739770866</v>
      </c>
      <c r="H26" s="7">
        <f t="shared" si="2"/>
        <v>11.325556733828208</v>
      </c>
      <c r="I26" s="7">
        <f t="shared" si="2"/>
        <v>8.4729064039408861</v>
      </c>
      <c r="J26" s="7">
        <f t="shared" si="2"/>
        <v>15.414634146341463</v>
      </c>
      <c r="K26" s="7">
        <f t="shared" si="2"/>
        <v>13.702239789196311</v>
      </c>
      <c r="L26" s="7">
        <f t="shared" si="2"/>
        <v>12.225274725274726</v>
      </c>
      <c r="M26" s="7">
        <f t="shared" si="2"/>
        <v>12.074303405572756</v>
      </c>
      <c r="N26" s="7">
        <f t="shared" si="2"/>
        <v>11.711711711711711</v>
      </c>
      <c r="O26" s="7">
        <f t="shared" si="2"/>
        <v>10.758620689655173</v>
      </c>
      <c r="P26" s="7">
        <f t="shared" si="2"/>
        <v>9.734513274336285</v>
      </c>
      <c r="Q26" s="7">
        <f t="shared" si="2"/>
        <v>12.864526317678514</v>
      </c>
      <c r="R26" s="8"/>
      <c r="S26" s="8"/>
      <c r="T26" s="7">
        <v>2.33</v>
      </c>
    </row>
    <row r="27" spans="1:20" x14ac:dyDescent="0.2">
      <c r="A27" s="6" t="s">
        <v>20</v>
      </c>
      <c r="B27" s="7">
        <v>1</v>
      </c>
      <c r="C27" s="7">
        <f t="shared" ref="C27:Q27" si="3">C4/C$21*100</f>
        <v>8.9664429530201346</v>
      </c>
      <c r="D27" s="7">
        <f t="shared" si="3"/>
        <v>7.5212620027434838</v>
      </c>
      <c r="E27" s="7">
        <f t="shared" si="3"/>
        <v>12.983391003460209</v>
      </c>
      <c r="F27" s="7">
        <f t="shared" si="3"/>
        <v>8.1781609195402289</v>
      </c>
      <c r="G27" s="7">
        <f t="shared" si="3"/>
        <v>9.171849427168576</v>
      </c>
      <c r="H27" s="7">
        <f t="shared" si="3"/>
        <v>9.0243902439024382</v>
      </c>
      <c r="I27" s="7">
        <f t="shared" si="3"/>
        <v>7.3891625615763541</v>
      </c>
      <c r="J27" s="7">
        <f t="shared" si="3"/>
        <v>12.504065040650408</v>
      </c>
      <c r="K27" s="7">
        <f t="shared" si="3"/>
        <v>11.198945981554678</v>
      </c>
      <c r="L27" s="7">
        <f t="shared" si="3"/>
        <v>10.109890109890109</v>
      </c>
      <c r="M27" s="7">
        <f t="shared" si="3"/>
        <v>9.9071207430340564</v>
      </c>
      <c r="N27" s="7">
        <f t="shared" si="3"/>
        <v>9.4594594594594579</v>
      </c>
      <c r="O27" s="7">
        <f t="shared" si="3"/>
        <v>8.9655172413793096</v>
      </c>
      <c r="P27" s="7">
        <f t="shared" si="3"/>
        <v>7.9646017699115044</v>
      </c>
      <c r="Q27" s="7">
        <f t="shared" si="3"/>
        <v>10.464858915229499</v>
      </c>
      <c r="R27" s="8">
        <f>AVERAGE(Q25:Q27)</f>
        <v>11.988267362170417</v>
      </c>
      <c r="S27" s="8">
        <f>(R27-$R$27)/$R$27</f>
        <v>0</v>
      </c>
      <c r="T27" s="7">
        <v>2.3199999999999998</v>
      </c>
    </row>
    <row r="28" spans="1:20" x14ac:dyDescent="0.2">
      <c r="A28" s="6" t="s">
        <v>21</v>
      </c>
      <c r="B28" s="7">
        <v>1</v>
      </c>
      <c r="C28" s="7">
        <f t="shared" ref="C28:Q28" si="4">C5/C$21*100</f>
        <v>11.402684563758388</v>
      </c>
      <c r="D28" s="7">
        <f t="shared" si="4"/>
        <v>11.382716049382717</v>
      </c>
      <c r="E28" s="7">
        <f t="shared" si="4"/>
        <v>19.675432525951557</v>
      </c>
      <c r="F28" s="7">
        <f t="shared" si="4"/>
        <v>11.327586206896552</v>
      </c>
      <c r="G28" s="7">
        <f t="shared" si="4"/>
        <v>12.358428805237317</v>
      </c>
      <c r="H28" s="7">
        <f t="shared" si="4"/>
        <v>12.131495227995757</v>
      </c>
      <c r="I28" s="7">
        <f t="shared" si="4"/>
        <v>9.4581280788177331</v>
      </c>
      <c r="J28" s="7">
        <f t="shared" si="4"/>
        <v>16.829268292682926</v>
      </c>
      <c r="K28" s="7">
        <f t="shared" si="4"/>
        <v>14.492753623188406</v>
      </c>
      <c r="L28" s="7">
        <f t="shared" si="4"/>
        <v>12.939560439560442</v>
      </c>
      <c r="M28" s="7">
        <f t="shared" si="4"/>
        <v>12.693498452012383</v>
      </c>
      <c r="N28" s="7">
        <f t="shared" si="4"/>
        <v>11.261261261261261</v>
      </c>
      <c r="O28" s="7">
        <f t="shared" si="4"/>
        <v>10.413793103448276</v>
      </c>
      <c r="P28" s="7">
        <f t="shared" si="4"/>
        <v>9.734513274336285</v>
      </c>
      <c r="Q28" s="7">
        <f t="shared" si="4"/>
        <v>15.279746843015149</v>
      </c>
      <c r="R28" s="8"/>
      <c r="S28" s="8"/>
      <c r="T28" s="7">
        <v>2.15</v>
      </c>
    </row>
    <row r="29" spans="1:20" x14ac:dyDescent="0.2">
      <c r="A29" s="6" t="s">
        <v>21</v>
      </c>
      <c r="B29" s="7">
        <v>1</v>
      </c>
      <c r="C29" s="7">
        <f t="shared" ref="C29:Q29" si="5">C6/C$21*100</f>
        <v>13.174496644295303</v>
      </c>
      <c r="D29" s="7">
        <f t="shared" si="5"/>
        <v>13.663923182441701</v>
      </c>
      <c r="E29" s="7">
        <f t="shared" si="5"/>
        <v>22.994463667820067</v>
      </c>
      <c r="F29" s="7">
        <f t="shared" si="5"/>
        <v>13.609195402298852</v>
      </c>
      <c r="G29" s="7">
        <f t="shared" si="5"/>
        <v>14.680851063829788</v>
      </c>
      <c r="H29" s="7">
        <f t="shared" si="5"/>
        <v>14.178154825026509</v>
      </c>
      <c r="I29" s="7">
        <f t="shared" si="5"/>
        <v>10.83743842364532</v>
      </c>
      <c r="J29" s="7">
        <f t="shared" si="5"/>
        <v>20.04878048780488</v>
      </c>
      <c r="K29" s="7">
        <f t="shared" si="5"/>
        <v>17.12779973649539</v>
      </c>
      <c r="L29" s="7">
        <f t="shared" si="5"/>
        <v>15.137362637362637</v>
      </c>
      <c r="M29" s="7">
        <f t="shared" si="5"/>
        <v>14.705882352941178</v>
      </c>
      <c r="N29" s="7">
        <f t="shared" si="5"/>
        <v>13.06306306306306</v>
      </c>
      <c r="O29" s="7">
        <f t="shared" si="5"/>
        <v>12.551724137931036</v>
      </c>
      <c r="P29" s="7">
        <f t="shared" si="5"/>
        <v>11.504424778761063</v>
      </c>
      <c r="Q29" s="7">
        <f t="shared" si="5"/>
        <v>18.000346954279799</v>
      </c>
      <c r="R29" s="8"/>
      <c r="S29" s="8"/>
      <c r="T29" s="7">
        <v>2.13</v>
      </c>
    </row>
    <row r="30" spans="1:20" x14ac:dyDescent="0.2">
      <c r="A30" s="6" t="s">
        <v>21</v>
      </c>
      <c r="B30" s="7">
        <v>1</v>
      </c>
      <c r="C30" s="7">
        <f t="shared" ref="C30:Q30" si="6">C7/C$21*100</f>
        <v>13.147651006711408</v>
      </c>
      <c r="D30" s="7">
        <f t="shared" si="6"/>
        <v>13.618655692729767</v>
      </c>
      <c r="E30" s="7">
        <f t="shared" si="6"/>
        <v>23.101038062283738</v>
      </c>
      <c r="F30" s="7">
        <f t="shared" si="6"/>
        <v>13.528735632183908</v>
      </c>
      <c r="G30" s="7">
        <f t="shared" si="6"/>
        <v>14.67757774140753</v>
      </c>
      <c r="H30" s="7">
        <f t="shared" si="6"/>
        <v>14.135737009544009</v>
      </c>
      <c r="I30" s="7">
        <f t="shared" si="6"/>
        <v>10.83743842364532</v>
      </c>
      <c r="J30" s="7">
        <f t="shared" si="6"/>
        <v>19.853658536585368</v>
      </c>
      <c r="K30" s="7">
        <f t="shared" si="6"/>
        <v>16.996047430830043</v>
      </c>
      <c r="L30" s="7">
        <f t="shared" si="6"/>
        <v>15.082417582417584</v>
      </c>
      <c r="M30" s="7">
        <f t="shared" si="6"/>
        <v>14.705882352941178</v>
      </c>
      <c r="N30" s="7">
        <f t="shared" si="6"/>
        <v>13.06306306306306</v>
      </c>
      <c r="O30" s="7">
        <f t="shared" si="6"/>
        <v>12.206896551724137</v>
      </c>
      <c r="P30" s="7">
        <f t="shared" si="6"/>
        <v>10.619469026548673</v>
      </c>
      <c r="Q30" s="7">
        <f t="shared" si="6"/>
        <v>18.022779343060019</v>
      </c>
      <c r="R30" s="8">
        <f>AVERAGE(Q28:Q30)</f>
        <v>17.100957713451653</v>
      </c>
      <c r="S30" s="8">
        <f>(R30-$R$27)/$R$27</f>
        <v>0.4264745018462458</v>
      </c>
      <c r="T30" s="7">
        <v>2.14</v>
      </c>
    </row>
    <row r="31" spans="1:20" x14ac:dyDescent="0.2">
      <c r="A31" s="6" t="s">
        <v>22</v>
      </c>
      <c r="B31" s="7">
        <v>1</v>
      </c>
      <c r="C31" s="7">
        <f t="shared" ref="C31:Q31" si="7">C8/C$21*100</f>
        <v>12.684563758389261</v>
      </c>
      <c r="D31" s="7">
        <f t="shared" si="7"/>
        <v>13.86556927297668</v>
      </c>
      <c r="E31" s="7">
        <f t="shared" si="7"/>
        <v>24.640138408304498</v>
      </c>
      <c r="F31" s="7">
        <f t="shared" si="7"/>
        <v>13.879310344827585</v>
      </c>
      <c r="G31" s="7">
        <f t="shared" si="7"/>
        <v>14.954173486088381</v>
      </c>
      <c r="H31" s="7">
        <f t="shared" si="7"/>
        <v>14.390243902439027</v>
      </c>
      <c r="I31" s="7">
        <f t="shared" si="7"/>
        <v>11.527093596059112</v>
      </c>
      <c r="J31" s="7">
        <f t="shared" si="7"/>
        <v>20.04878048780488</v>
      </c>
      <c r="K31" s="7">
        <f t="shared" si="7"/>
        <v>17.12779973649539</v>
      </c>
      <c r="L31" s="7">
        <f t="shared" si="7"/>
        <v>14.945054945054947</v>
      </c>
      <c r="M31" s="7">
        <f t="shared" si="7"/>
        <v>14.241486068111456</v>
      </c>
      <c r="N31" s="7">
        <f t="shared" si="7"/>
        <v>12.162162162162161</v>
      </c>
      <c r="O31" s="7">
        <f t="shared" si="7"/>
        <v>12.068965517241379</v>
      </c>
      <c r="P31" s="7">
        <f t="shared" si="7"/>
        <v>11.061946902654867</v>
      </c>
      <c r="Q31" s="7">
        <f t="shared" si="7"/>
        <v>18.79983729040671</v>
      </c>
      <c r="R31" s="8"/>
      <c r="S31" s="8"/>
      <c r="T31" s="7">
        <v>1.96</v>
      </c>
    </row>
    <row r="32" spans="1:20" x14ac:dyDescent="0.2">
      <c r="A32" s="6" t="s">
        <v>22</v>
      </c>
      <c r="B32" s="7">
        <v>1</v>
      </c>
      <c r="C32" s="7">
        <f t="shared" ref="C32:Q32" si="8">C9/C$21*100</f>
        <v>13.744966442953022</v>
      </c>
      <c r="D32" s="7">
        <f t="shared" si="8"/>
        <v>14.98079561042524</v>
      </c>
      <c r="E32" s="7">
        <f t="shared" si="8"/>
        <v>27.067128027681665</v>
      </c>
      <c r="F32" s="7">
        <f t="shared" si="8"/>
        <v>14.919540229885058</v>
      </c>
      <c r="G32" s="7">
        <f t="shared" si="8"/>
        <v>16.008183306055646</v>
      </c>
      <c r="H32" s="7">
        <f t="shared" si="8"/>
        <v>15.40827147401909</v>
      </c>
      <c r="I32" s="7">
        <f t="shared" si="8"/>
        <v>11.625615763546797</v>
      </c>
      <c r="J32" s="7">
        <f t="shared" si="8"/>
        <v>21.479674796747968</v>
      </c>
      <c r="K32" s="7">
        <f t="shared" si="8"/>
        <v>18.18181818181818</v>
      </c>
      <c r="L32" s="7">
        <f t="shared" si="8"/>
        <v>15.85164835164835</v>
      </c>
      <c r="M32" s="7">
        <f t="shared" si="8"/>
        <v>15.479876160990713</v>
      </c>
      <c r="N32" s="7">
        <f t="shared" si="8"/>
        <v>13.513513513513512</v>
      </c>
      <c r="O32" s="7">
        <f t="shared" si="8"/>
        <v>12.96551724137931</v>
      </c>
      <c r="P32" s="7">
        <f t="shared" si="8"/>
        <v>11.504424778761063</v>
      </c>
      <c r="Q32" s="7">
        <f t="shared" si="8"/>
        <v>20.461030454210999</v>
      </c>
      <c r="R32" s="8"/>
      <c r="S32" s="8"/>
      <c r="T32" s="7">
        <v>1.98</v>
      </c>
    </row>
    <row r="33" spans="1:20" x14ac:dyDescent="0.2">
      <c r="A33" s="6" t="s">
        <v>22</v>
      </c>
      <c r="B33" s="7">
        <v>1</v>
      </c>
      <c r="C33" s="7">
        <f t="shared" ref="C33:Q33" si="9">C10/C$21*100</f>
        <v>15.476510067114093</v>
      </c>
      <c r="D33" s="7">
        <f t="shared" si="9"/>
        <v>16.861454046639231</v>
      </c>
      <c r="E33" s="7">
        <f t="shared" si="9"/>
        <v>30.258131487889273</v>
      </c>
      <c r="F33" s="7">
        <f t="shared" si="9"/>
        <v>16.804597701149422</v>
      </c>
      <c r="G33" s="7">
        <f t="shared" si="9"/>
        <v>18.119476268412438</v>
      </c>
      <c r="H33" s="7">
        <f t="shared" si="9"/>
        <v>17.613997879109224</v>
      </c>
      <c r="I33" s="7">
        <f t="shared" si="9"/>
        <v>13.103448275862069</v>
      </c>
      <c r="J33" s="7">
        <f t="shared" si="9"/>
        <v>24.536585365853657</v>
      </c>
      <c r="K33" s="7">
        <f t="shared" si="9"/>
        <v>20.816864295125164</v>
      </c>
      <c r="L33" s="7">
        <f t="shared" si="9"/>
        <v>17.912087912087912</v>
      </c>
      <c r="M33" s="7">
        <f t="shared" si="9"/>
        <v>17.492260061919502</v>
      </c>
      <c r="N33" s="7">
        <f t="shared" si="9"/>
        <v>16.216216216216214</v>
      </c>
      <c r="O33" s="7">
        <f t="shared" si="9"/>
        <v>14.758620689655173</v>
      </c>
      <c r="P33" s="7">
        <f t="shared" si="9"/>
        <v>13.716814159292037</v>
      </c>
      <c r="Q33" s="7">
        <f t="shared" si="9"/>
        <v>22.977645376834221</v>
      </c>
      <c r="R33" s="8">
        <f>AVERAGE(Q31:Q33)</f>
        <v>20.746171040483976</v>
      </c>
      <c r="S33" s="8">
        <f>(R33-$R$27)/$R$27</f>
        <v>0.73053956954193111</v>
      </c>
      <c r="T33" s="7">
        <v>1.96</v>
      </c>
    </row>
    <row r="34" spans="1:20" x14ac:dyDescent="0.2">
      <c r="A34" s="6" t="s">
        <v>20</v>
      </c>
      <c r="B34" s="7">
        <v>10</v>
      </c>
      <c r="C34" s="7">
        <f t="shared" ref="C34:Q34" si="10">C11/C$21*100</f>
        <v>7.4362416107382545</v>
      </c>
      <c r="D34" s="7">
        <f t="shared" si="10"/>
        <v>10.056378600823045</v>
      </c>
      <c r="E34" s="7">
        <f t="shared" si="10"/>
        <v>14.896055363321798</v>
      </c>
      <c r="F34" s="7">
        <f t="shared" si="10"/>
        <v>10.157471264367816</v>
      </c>
      <c r="G34" s="7">
        <f t="shared" si="10"/>
        <v>10.372831423895255</v>
      </c>
      <c r="H34" s="7">
        <f t="shared" si="10"/>
        <v>9.600212089077413</v>
      </c>
      <c r="I34" s="7">
        <f t="shared" si="10"/>
        <v>7.014778325123153</v>
      </c>
      <c r="J34" s="7">
        <f t="shared" si="10"/>
        <v>12.47479674796748</v>
      </c>
      <c r="K34" s="7">
        <f t="shared" si="10"/>
        <v>10.184453227931488</v>
      </c>
      <c r="L34" s="7">
        <f t="shared" si="10"/>
        <v>8.4532967032967026</v>
      </c>
      <c r="M34" s="7">
        <f t="shared" si="10"/>
        <v>7.9566563467492264</v>
      </c>
      <c r="N34" s="7">
        <f t="shared" si="10"/>
        <v>6.8468468468468462</v>
      </c>
      <c r="O34" s="7">
        <f t="shared" si="10"/>
        <v>6.3931034482758626</v>
      </c>
      <c r="P34" s="7">
        <f t="shared" si="10"/>
        <v>5.7522123893805315</v>
      </c>
      <c r="Q34" s="7">
        <f t="shared" si="10"/>
        <v>12.074637043949535</v>
      </c>
      <c r="R34" s="8"/>
      <c r="S34" s="8"/>
      <c r="T34" s="7">
        <v>2.3199999999999998</v>
      </c>
    </row>
    <row r="35" spans="1:20" x14ac:dyDescent="0.2">
      <c r="A35" s="6" t="s">
        <v>20</v>
      </c>
      <c r="B35" s="7">
        <v>10</v>
      </c>
      <c r="C35" s="7">
        <f t="shared" ref="C35:Q35" si="11">C12/C$21*100</f>
        <v>7.4939597315436242</v>
      </c>
      <c r="D35" s="7">
        <f t="shared" si="11"/>
        <v>10.233882030178327</v>
      </c>
      <c r="E35" s="7">
        <f t="shared" si="11"/>
        <v>15.223044982698964</v>
      </c>
      <c r="F35" s="7">
        <f t="shared" si="11"/>
        <v>10.283333333333333</v>
      </c>
      <c r="G35" s="7">
        <f t="shared" si="11"/>
        <v>10.624386252045829</v>
      </c>
      <c r="H35" s="7">
        <f t="shared" si="11"/>
        <v>9.8091198303287381</v>
      </c>
      <c r="I35" s="7">
        <f t="shared" si="11"/>
        <v>7.1034482758620694</v>
      </c>
      <c r="J35" s="7">
        <f t="shared" si="11"/>
        <v>12.658536585365853</v>
      </c>
      <c r="K35" s="7">
        <f t="shared" si="11"/>
        <v>10.368906455862978</v>
      </c>
      <c r="L35" s="7">
        <f t="shared" si="11"/>
        <v>8.5384615384615401</v>
      </c>
      <c r="M35" s="7">
        <f t="shared" si="11"/>
        <v>8.1114551083591344</v>
      </c>
      <c r="N35" s="7">
        <f t="shared" si="11"/>
        <v>6.9819819819819813</v>
      </c>
      <c r="O35" s="7">
        <f t="shared" si="11"/>
        <v>6.5310344827586198</v>
      </c>
      <c r="P35" s="7">
        <f t="shared" si="11"/>
        <v>5.8849557522123908</v>
      </c>
      <c r="Q35" s="7">
        <f t="shared" si="11"/>
        <v>12.321722328900693</v>
      </c>
      <c r="R35" s="8"/>
      <c r="S35" s="8"/>
      <c r="T35" s="7">
        <v>2.31</v>
      </c>
    </row>
    <row r="36" spans="1:20" x14ac:dyDescent="0.2">
      <c r="A36" s="6" t="s">
        <v>20</v>
      </c>
      <c r="B36" s="7">
        <v>10</v>
      </c>
      <c r="C36" s="7">
        <f t="shared" ref="C36:Q36" si="12">C13/C$21*100</f>
        <v>7.206040268456376</v>
      </c>
      <c r="D36" s="7">
        <f t="shared" si="12"/>
        <v>9.8374485596707828</v>
      </c>
      <c r="E36" s="7">
        <f t="shared" si="12"/>
        <v>14.727681660899652</v>
      </c>
      <c r="F36" s="7">
        <f t="shared" si="12"/>
        <v>9.9431034482758616</v>
      </c>
      <c r="G36" s="7">
        <f t="shared" si="12"/>
        <v>10.224222585924714</v>
      </c>
      <c r="H36" s="7">
        <f t="shared" si="12"/>
        <v>9.4729586426299051</v>
      </c>
      <c r="I36" s="7">
        <f t="shared" si="12"/>
        <v>6.8571428571428559</v>
      </c>
      <c r="J36" s="7">
        <f t="shared" si="12"/>
        <v>12.177235772357724</v>
      </c>
      <c r="K36" s="7">
        <f t="shared" si="12"/>
        <v>9.9472990777338612</v>
      </c>
      <c r="L36" s="7">
        <f t="shared" si="12"/>
        <v>8.2527472527472536</v>
      </c>
      <c r="M36" s="7">
        <f t="shared" si="12"/>
        <v>7.7244582043343657</v>
      </c>
      <c r="N36" s="7">
        <f t="shared" si="12"/>
        <v>6.7117117117117111</v>
      </c>
      <c r="O36" s="7">
        <f t="shared" si="12"/>
        <v>6.2068965517241379</v>
      </c>
      <c r="P36" s="7">
        <f t="shared" si="12"/>
        <v>5.6194690265486731</v>
      </c>
      <c r="Q36" s="7">
        <f t="shared" si="12"/>
        <v>11.891857940168332</v>
      </c>
      <c r="R36" s="8">
        <f>AVERAGE(Q34:Q36)</f>
        <v>12.096072437672854</v>
      </c>
      <c r="S36" s="8">
        <f>(R36-$R$36)/$R$36</f>
        <v>0</v>
      </c>
      <c r="T36" s="7">
        <v>2.31</v>
      </c>
    </row>
    <row r="37" spans="1:20" x14ac:dyDescent="0.2">
      <c r="A37" s="6" t="s">
        <v>21</v>
      </c>
      <c r="B37" s="7">
        <v>10</v>
      </c>
      <c r="C37" s="7">
        <f t="shared" ref="C37:Q37" si="13">C14/C$21*100</f>
        <v>11.721476510067113</v>
      </c>
      <c r="D37" s="7">
        <f t="shared" si="13"/>
        <v>13.110288065843619</v>
      </c>
      <c r="E37" s="7">
        <f t="shared" si="13"/>
        <v>21.004152249134947</v>
      </c>
      <c r="F37" s="7">
        <f t="shared" si="13"/>
        <v>13.260919540229885</v>
      </c>
      <c r="G37" s="7">
        <f t="shared" si="13"/>
        <v>14.140589198036007</v>
      </c>
      <c r="H37" s="7">
        <f t="shared" si="13"/>
        <v>12.987274655355248</v>
      </c>
      <c r="I37" s="7">
        <f t="shared" si="13"/>
        <v>9.3891625615763541</v>
      </c>
      <c r="J37" s="7">
        <f t="shared" si="13"/>
        <v>17.095934959349592</v>
      </c>
      <c r="K37" s="7">
        <f t="shared" si="13"/>
        <v>14.189723320158102</v>
      </c>
      <c r="L37" s="7">
        <f t="shared" si="13"/>
        <v>12.18956043956044</v>
      </c>
      <c r="M37" s="7">
        <f t="shared" si="13"/>
        <v>11.795665634674924</v>
      </c>
      <c r="N37" s="7">
        <f t="shared" si="13"/>
        <v>10.225225225225225</v>
      </c>
      <c r="O37" s="7">
        <f t="shared" si="13"/>
        <v>9.6</v>
      </c>
      <c r="P37" s="7">
        <f t="shared" si="13"/>
        <v>8.5840707964601783</v>
      </c>
      <c r="Q37" s="7">
        <f t="shared" si="13"/>
        <v>16.684463028432297</v>
      </c>
      <c r="R37" s="8"/>
      <c r="S37" s="8"/>
      <c r="T37" s="7">
        <v>2.0499999999999998</v>
      </c>
    </row>
    <row r="38" spans="1:20" x14ac:dyDescent="0.2">
      <c r="A38" s="6" t="s">
        <v>21</v>
      </c>
      <c r="B38" s="7">
        <v>10</v>
      </c>
      <c r="C38" s="7">
        <f t="shared" ref="C38:Q38" si="14">C15/C$21*100</f>
        <v>11.553020134228188</v>
      </c>
      <c r="D38" s="7">
        <f t="shared" si="14"/>
        <v>13.16721536351166</v>
      </c>
      <c r="E38" s="7">
        <f t="shared" si="14"/>
        <v>21.085605536332181</v>
      </c>
      <c r="F38" s="7">
        <f t="shared" si="14"/>
        <v>13.435057471264367</v>
      </c>
      <c r="G38" s="7">
        <f t="shared" si="14"/>
        <v>14.352209492635023</v>
      </c>
      <c r="H38" s="7">
        <f t="shared" si="14"/>
        <v>12.950159066808059</v>
      </c>
      <c r="I38" s="7">
        <f t="shared" si="14"/>
        <v>9.5763546798029555</v>
      </c>
      <c r="J38" s="7">
        <f t="shared" si="14"/>
        <v>17.047154471544715</v>
      </c>
      <c r="K38" s="7">
        <f t="shared" si="14"/>
        <v>14.163372859025033</v>
      </c>
      <c r="L38" s="7">
        <f t="shared" si="14"/>
        <v>12.090659340659341</v>
      </c>
      <c r="M38" s="7">
        <f t="shared" si="14"/>
        <v>11.625386996904025</v>
      </c>
      <c r="N38" s="7">
        <f t="shared" si="14"/>
        <v>10.315315315315315</v>
      </c>
      <c r="O38" s="7">
        <f t="shared" si="14"/>
        <v>9.4896551724137925</v>
      </c>
      <c r="P38" s="7">
        <f t="shared" si="14"/>
        <v>8.45132743362832</v>
      </c>
      <c r="Q38" s="7">
        <f t="shared" si="14"/>
        <v>16.768958359504449</v>
      </c>
      <c r="R38" s="8"/>
      <c r="S38" s="8"/>
      <c r="T38" s="7">
        <v>2.09</v>
      </c>
    </row>
    <row r="39" spans="1:20" x14ac:dyDescent="0.2">
      <c r="A39" s="6" t="s">
        <v>21</v>
      </c>
      <c r="B39" s="7">
        <v>10</v>
      </c>
      <c r="C39" s="7">
        <f t="shared" ref="C39:Q39" si="15">C16/C$21*100</f>
        <v>9.490604026845638</v>
      </c>
      <c r="D39" s="7">
        <f t="shared" si="15"/>
        <v>11.314266117969821</v>
      </c>
      <c r="E39" s="7">
        <f t="shared" si="15"/>
        <v>17.911557093425607</v>
      </c>
      <c r="F39" s="7">
        <f t="shared" si="15"/>
        <v>11.529310344827586</v>
      </c>
      <c r="G39" s="7">
        <f t="shared" si="15"/>
        <v>12.04075286415712</v>
      </c>
      <c r="H39" s="7">
        <f t="shared" si="15"/>
        <v>11.094379639448569</v>
      </c>
      <c r="I39" s="7">
        <f t="shared" si="15"/>
        <v>8.1871921182266014</v>
      </c>
      <c r="J39" s="7">
        <f t="shared" si="15"/>
        <v>14.629268292682926</v>
      </c>
      <c r="K39" s="7">
        <f t="shared" si="15"/>
        <v>12.147562582345191</v>
      </c>
      <c r="L39" s="7">
        <f t="shared" si="15"/>
        <v>10.285714285714286</v>
      </c>
      <c r="M39" s="7">
        <f t="shared" si="15"/>
        <v>9.9226006191950464</v>
      </c>
      <c r="N39" s="7">
        <f t="shared" si="15"/>
        <v>8.7387387387387392</v>
      </c>
      <c r="O39" s="7">
        <f t="shared" si="15"/>
        <v>8.0482758620689658</v>
      </c>
      <c r="P39" s="7">
        <f t="shared" si="15"/>
        <v>7.2123893805309747</v>
      </c>
      <c r="Q39" s="7">
        <f t="shared" si="15"/>
        <v>14.242921833593551</v>
      </c>
      <c r="R39" s="8">
        <f>AVERAGE(Q37:Q39)</f>
        <v>15.898781073843431</v>
      </c>
      <c r="S39" s="8">
        <f>(R39-$R$36)/$R$36</f>
        <v>0.31437548475050092</v>
      </c>
      <c r="T39" s="7">
        <v>2.1</v>
      </c>
    </row>
    <row r="40" spans="1:20" x14ac:dyDescent="0.2">
      <c r="A40" s="6" t="s">
        <v>22</v>
      </c>
      <c r="B40" s="7">
        <v>10</v>
      </c>
      <c r="C40" s="7">
        <f t="shared" ref="C40:Q40" si="16">C17/C$21*100</f>
        <v>14.43020134228188</v>
      </c>
      <c r="D40" s="7">
        <f t="shared" si="16"/>
        <v>14.8119341563786</v>
      </c>
      <c r="E40" s="7">
        <f t="shared" si="16"/>
        <v>25.409065743944637</v>
      </c>
      <c r="F40" s="7">
        <f t="shared" si="16"/>
        <v>15.038505747126438</v>
      </c>
      <c r="G40" s="7">
        <f t="shared" si="16"/>
        <v>16.087888707037642</v>
      </c>
      <c r="H40" s="7">
        <f t="shared" si="16"/>
        <v>14.932131495227996</v>
      </c>
      <c r="I40" s="7">
        <f t="shared" si="16"/>
        <v>11.123152709359605</v>
      </c>
      <c r="J40" s="7">
        <f t="shared" si="16"/>
        <v>19.879674796747967</v>
      </c>
      <c r="K40" s="7">
        <f t="shared" si="16"/>
        <v>16.943346508563899</v>
      </c>
      <c r="L40" s="7">
        <f t="shared" si="16"/>
        <v>14.728021978021976</v>
      </c>
      <c r="M40" s="7">
        <f t="shared" si="16"/>
        <v>14.380804953560371</v>
      </c>
      <c r="N40" s="7">
        <f t="shared" si="16"/>
        <v>12.747747747747745</v>
      </c>
      <c r="O40" s="7">
        <f t="shared" si="16"/>
        <v>11.841379310344829</v>
      </c>
      <c r="P40" s="7">
        <f t="shared" si="16"/>
        <v>10.486725663716815</v>
      </c>
      <c r="Q40" s="7">
        <f t="shared" si="16"/>
        <v>19.691270510680802</v>
      </c>
      <c r="R40" s="8"/>
      <c r="S40" s="8"/>
      <c r="T40" s="7">
        <v>1.91</v>
      </c>
    </row>
    <row r="41" spans="1:20" x14ac:dyDescent="0.2">
      <c r="A41" s="6" t="s">
        <v>22</v>
      </c>
      <c r="B41" s="7">
        <v>10</v>
      </c>
      <c r="C41" s="7">
        <f t="shared" ref="C41:Q41" si="17">C18/C$21*100</f>
        <v>12.886577181208054</v>
      </c>
      <c r="D41" s="7">
        <f t="shared" si="17"/>
        <v>13.218930041152262</v>
      </c>
      <c r="E41" s="7">
        <f t="shared" si="17"/>
        <v>22.687750865051903</v>
      </c>
      <c r="F41" s="7">
        <f t="shared" si="17"/>
        <v>13.503448275862068</v>
      </c>
      <c r="G41" s="7">
        <f t="shared" si="17"/>
        <v>14.398854337152208</v>
      </c>
      <c r="H41" s="7">
        <f t="shared" si="17"/>
        <v>13.283138918345704</v>
      </c>
      <c r="I41" s="7">
        <f t="shared" si="17"/>
        <v>9.8522167487684715</v>
      </c>
      <c r="J41" s="7">
        <f t="shared" si="17"/>
        <v>17.904065040650405</v>
      </c>
      <c r="K41" s="7">
        <f t="shared" si="17"/>
        <v>15.230566534914361</v>
      </c>
      <c r="L41" s="7">
        <f t="shared" si="17"/>
        <v>13.173076923076923</v>
      </c>
      <c r="M41" s="7">
        <f t="shared" si="17"/>
        <v>12.801857585139317</v>
      </c>
      <c r="N41" s="7">
        <f t="shared" si="17"/>
        <v>11.441441441441441</v>
      </c>
      <c r="O41" s="7">
        <f t="shared" si="17"/>
        <v>10.46206896551724</v>
      </c>
      <c r="P41" s="7">
        <f t="shared" si="17"/>
        <v>9.336283185840708</v>
      </c>
      <c r="Q41" s="7">
        <f t="shared" si="17"/>
        <v>17.592227027738392</v>
      </c>
      <c r="R41" s="8"/>
      <c r="S41" s="8"/>
      <c r="T41" s="7">
        <v>1.93</v>
      </c>
    </row>
    <row r="42" spans="1:20" x14ac:dyDescent="0.2">
      <c r="A42" s="6" t="s">
        <v>22</v>
      </c>
      <c r="B42" s="7">
        <v>10</v>
      </c>
      <c r="C42" s="7">
        <f t="shared" ref="C42:Q42" si="18">C19/C$21*100</f>
        <v>13.603355704697986</v>
      </c>
      <c r="D42" s="7">
        <f t="shared" si="18"/>
        <v>13.758299039780523</v>
      </c>
      <c r="E42" s="7">
        <f t="shared" si="18"/>
        <v>23.427335640138409</v>
      </c>
      <c r="F42" s="7">
        <f t="shared" si="18"/>
        <v>14.035057471264366</v>
      </c>
      <c r="G42" s="7">
        <f t="shared" si="18"/>
        <v>14.8949263502455</v>
      </c>
      <c r="H42" s="7">
        <f t="shared" si="18"/>
        <v>13.847295864262991</v>
      </c>
      <c r="I42" s="7">
        <f t="shared" si="18"/>
        <v>10.256157635467979</v>
      </c>
      <c r="J42" s="7">
        <f t="shared" si="18"/>
        <v>18.528455284552845</v>
      </c>
      <c r="K42" s="7">
        <f t="shared" si="18"/>
        <v>15.678524374176547</v>
      </c>
      <c r="L42" s="7">
        <f t="shared" si="18"/>
        <v>13.645604395604394</v>
      </c>
      <c r="M42" s="7">
        <f t="shared" si="18"/>
        <v>13.297213622291022</v>
      </c>
      <c r="N42" s="7">
        <f t="shared" si="18"/>
        <v>11.891891891891891</v>
      </c>
      <c r="O42" s="7">
        <f t="shared" si="18"/>
        <v>10.855172413793104</v>
      </c>
      <c r="P42" s="7">
        <f t="shared" si="18"/>
        <v>9.6902654867256643</v>
      </c>
      <c r="Q42" s="7">
        <f t="shared" si="18"/>
        <v>18.21773175648595</v>
      </c>
      <c r="R42" s="8">
        <f>AVERAGE(Q40:Q42)</f>
        <v>18.500409764968381</v>
      </c>
      <c r="S42" s="8">
        <f>(R42-$R$36)/$R$36</f>
        <v>0.52945593375825128</v>
      </c>
      <c r="T42" s="7">
        <v>1.94</v>
      </c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2"/>
  <sheetViews>
    <sheetView showGridLines="0" workbookViewId="0">
      <selection activeCell="B4" sqref="B4"/>
    </sheetView>
  </sheetViews>
  <sheetFormatPr baseColWidth="10" defaultColWidth="10.83203125" defaultRowHeight="16" x14ac:dyDescent="0.2"/>
  <cols>
    <col min="1" max="1" width="14.6640625" style="35" bestFit="1" customWidth="1"/>
    <col min="2" max="2" width="9.83203125" style="5" bestFit="1" customWidth="1"/>
    <col min="3" max="3" width="12.1640625" style="5" bestFit="1" customWidth="1"/>
    <col min="4" max="4" width="7.6640625" style="5" bestFit="1" customWidth="1"/>
    <col min="5" max="6" width="11" style="5" bestFit="1" customWidth="1"/>
    <col min="7" max="7" width="13.33203125" style="5" bestFit="1" customWidth="1"/>
    <col min="8" max="9" width="12.1640625" style="5" bestFit="1" customWidth="1"/>
    <col min="10" max="10" width="11" style="5" bestFit="1" customWidth="1"/>
    <col min="11" max="11" width="5.1640625" style="5" bestFit="1" customWidth="1"/>
    <col min="12" max="12" width="6.33203125" style="5" bestFit="1" customWidth="1"/>
    <col min="13" max="14" width="5.1640625" style="5" bestFit="1" customWidth="1"/>
    <col min="15" max="16" width="8.6640625" style="5" bestFit="1" customWidth="1"/>
    <col min="17" max="17" width="11" style="5" bestFit="1" customWidth="1"/>
    <col min="18" max="18" width="9.83203125" style="5" bestFit="1" customWidth="1"/>
    <col min="19" max="19" width="13.33203125" style="5" bestFit="1" customWidth="1"/>
    <col min="20" max="20" width="10.83203125" style="5" customWidth="1"/>
    <col min="21" max="16384" width="10.83203125" style="5"/>
  </cols>
  <sheetData>
    <row r="1" spans="1:19" s="36" customFormat="1" x14ac:dyDescent="0.2">
      <c r="A1" s="11" t="s">
        <v>30</v>
      </c>
      <c r="B1" s="27" t="s">
        <v>0</v>
      </c>
      <c r="C1" s="12" t="s">
        <v>1</v>
      </c>
      <c r="D1" s="12" t="s">
        <v>51</v>
      </c>
      <c r="E1" s="12" t="s">
        <v>2</v>
      </c>
      <c r="F1" s="12" t="s">
        <v>3</v>
      </c>
      <c r="G1" s="12" t="s">
        <v>4</v>
      </c>
      <c r="H1" s="12" t="s">
        <v>5</v>
      </c>
      <c r="I1" s="12" t="s">
        <v>6</v>
      </c>
      <c r="J1" s="12" t="s">
        <v>7</v>
      </c>
      <c r="K1" s="12" t="s">
        <v>8</v>
      </c>
      <c r="L1" s="27" t="s">
        <v>9</v>
      </c>
      <c r="M1" s="12" t="s">
        <v>10</v>
      </c>
      <c r="N1" s="12" t="s">
        <v>11</v>
      </c>
      <c r="O1" s="12" t="s">
        <v>12</v>
      </c>
      <c r="P1" s="12" t="s">
        <v>13</v>
      </c>
      <c r="Q1" s="12" t="s">
        <v>14</v>
      </c>
      <c r="R1" s="12" t="s">
        <v>15</v>
      </c>
      <c r="S1" s="12" t="s">
        <v>24</v>
      </c>
    </row>
    <row r="2" spans="1:19" x14ac:dyDescent="0.2">
      <c r="A2" s="6" t="s">
        <v>20</v>
      </c>
      <c r="B2" s="23" t="s">
        <v>31</v>
      </c>
      <c r="C2" s="33">
        <v>0.03</v>
      </c>
      <c r="D2" s="7">
        <v>5</v>
      </c>
      <c r="E2" s="21">
        <v>22.2366666666667</v>
      </c>
      <c r="F2" s="21">
        <v>109.28</v>
      </c>
      <c r="G2" s="22">
        <v>338.22</v>
      </c>
      <c r="H2" s="22">
        <v>26.6033333333333</v>
      </c>
      <c r="I2" s="22">
        <v>102.303333333333</v>
      </c>
      <c r="J2" s="22">
        <v>15.296666666666701</v>
      </c>
      <c r="K2" s="24">
        <v>1.28666666666667</v>
      </c>
      <c r="L2" s="25">
        <v>13.81</v>
      </c>
      <c r="M2" s="24">
        <v>1.4366666666666701</v>
      </c>
      <c r="N2" s="24">
        <v>5.9533333333333296</v>
      </c>
      <c r="O2" s="21">
        <v>1.03666666666667</v>
      </c>
      <c r="P2" s="21">
        <v>0.33</v>
      </c>
      <c r="Q2" s="22">
        <v>1.9733333333333301</v>
      </c>
      <c r="R2" s="22">
        <v>0.28333333333333299</v>
      </c>
      <c r="S2" s="22">
        <v>640.04999999999995</v>
      </c>
    </row>
    <row r="3" spans="1:19" x14ac:dyDescent="0.2">
      <c r="A3" s="6" t="s">
        <v>20</v>
      </c>
      <c r="B3" s="23" t="s">
        <v>32</v>
      </c>
      <c r="C3" s="33">
        <v>0.03</v>
      </c>
      <c r="D3" s="7">
        <v>5</v>
      </c>
      <c r="E3" s="21">
        <v>17.59</v>
      </c>
      <c r="F3" s="21">
        <v>82.383333333333297</v>
      </c>
      <c r="G3" s="22">
        <v>250.46</v>
      </c>
      <c r="H3" s="22">
        <v>20.5</v>
      </c>
      <c r="I3" s="22">
        <v>78.883333333333297</v>
      </c>
      <c r="J3" s="22">
        <v>11.966666666666701</v>
      </c>
      <c r="K3" s="24">
        <v>0.956666666666667</v>
      </c>
      <c r="L3" s="25">
        <v>10.623333333333299</v>
      </c>
      <c r="M3" s="24">
        <v>1.11666666666667</v>
      </c>
      <c r="N3" s="24">
        <v>4.6900000000000004</v>
      </c>
      <c r="O3" s="21">
        <v>0.82</v>
      </c>
      <c r="P3" s="21">
        <v>0.25666666666666699</v>
      </c>
      <c r="Q3" s="22">
        <v>1.54666666666667</v>
      </c>
      <c r="R3" s="22">
        <v>0.22666666666666699</v>
      </c>
      <c r="S3" s="22">
        <v>482.02</v>
      </c>
    </row>
    <row r="4" spans="1:19" x14ac:dyDescent="0.2">
      <c r="A4" s="6" t="s">
        <v>20</v>
      </c>
      <c r="B4" s="23" t="s">
        <v>33</v>
      </c>
      <c r="C4" s="33">
        <v>0.03</v>
      </c>
      <c r="D4" s="7">
        <v>5</v>
      </c>
      <c r="E4" s="21">
        <v>16.649999999999999</v>
      </c>
      <c r="F4" s="21">
        <v>79.88</v>
      </c>
      <c r="G4" s="22">
        <v>243.053333333333</v>
      </c>
      <c r="H4" s="22">
        <v>19.68</v>
      </c>
      <c r="I4" s="22">
        <v>75.716666666666697</v>
      </c>
      <c r="J4" s="22">
        <v>11.3166666666667</v>
      </c>
      <c r="K4" s="24">
        <v>0.96333333333333304</v>
      </c>
      <c r="L4" s="25">
        <v>10.0933333333333</v>
      </c>
      <c r="M4" s="24">
        <v>1.07</v>
      </c>
      <c r="N4" s="24">
        <v>4.4133333333333304</v>
      </c>
      <c r="O4" s="21">
        <v>0.77666666666666695</v>
      </c>
      <c r="P4" s="21">
        <v>0.24666666666666701</v>
      </c>
      <c r="Q4" s="22">
        <v>1.4766666666666699</v>
      </c>
      <c r="R4" s="22">
        <v>0.21333333333333299</v>
      </c>
      <c r="S4" s="22">
        <v>465.55</v>
      </c>
    </row>
    <row r="5" spans="1:19" x14ac:dyDescent="0.2">
      <c r="A5" s="6" t="s">
        <v>34</v>
      </c>
      <c r="B5" s="23" t="s">
        <v>35</v>
      </c>
      <c r="C5" s="33">
        <v>0.03</v>
      </c>
      <c r="D5" s="7">
        <v>5</v>
      </c>
      <c r="E5" s="21">
        <v>31.41</v>
      </c>
      <c r="F5" s="21">
        <v>156.27000000000001</v>
      </c>
      <c r="G5" s="22">
        <v>538.28333333333296</v>
      </c>
      <c r="H5" s="22">
        <v>36.74</v>
      </c>
      <c r="I5" s="22">
        <v>136.91333333333299</v>
      </c>
      <c r="J5" s="22">
        <v>20.766666666666701</v>
      </c>
      <c r="K5" s="24">
        <v>1.69333333333333</v>
      </c>
      <c r="L5" s="25">
        <v>19.003333333333298</v>
      </c>
      <c r="M5" s="24">
        <v>1.9866666666666699</v>
      </c>
      <c r="N5" s="24">
        <v>8.3800000000000008</v>
      </c>
      <c r="O5" s="21">
        <v>1.4566666666666701</v>
      </c>
      <c r="P5" s="21">
        <v>0.44333333333333302</v>
      </c>
      <c r="Q5" s="22">
        <v>2.6766666666666699</v>
      </c>
      <c r="R5" s="22">
        <v>0.37</v>
      </c>
      <c r="S5" s="22">
        <v>956.39333333333298</v>
      </c>
    </row>
    <row r="6" spans="1:19" x14ac:dyDescent="0.2">
      <c r="A6" s="6" t="s">
        <v>34</v>
      </c>
      <c r="B6" s="23" t="s">
        <v>36</v>
      </c>
      <c r="C6" s="33">
        <v>0.03</v>
      </c>
      <c r="D6" s="7">
        <v>5</v>
      </c>
      <c r="E6" s="21">
        <v>24.453333333333301</v>
      </c>
      <c r="F6" s="21">
        <v>126.12333333333299</v>
      </c>
      <c r="G6" s="22">
        <v>416.90333333333302</v>
      </c>
      <c r="H6" s="22">
        <v>28.9033333333333</v>
      </c>
      <c r="I6" s="22">
        <v>108.52</v>
      </c>
      <c r="J6" s="22">
        <v>16.466666666666701</v>
      </c>
      <c r="K6" s="24">
        <v>1.34</v>
      </c>
      <c r="L6" s="25">
        <v>14.876666666666701</v>
      </c>
      <c r="M6" s="24">
        <v>1.54666666666667</v>
      </c>
      <c r="N6" s="24">
        <v>6.4666666666666703</v>
      </c>
      <c r="O6" s="21">
        <v>1.1299999999999999</v>
      </c>
      <c r="P6" s="21">
        <v>0.34666666666666701</v>
      </c>
      <c r="Q6" s="22">
        <v>2.08</v>
      </c>
      <c r="R6" s="22">
        <v>0.293333333333333</v>
      </c>
      <c r="S6" s="22">
        <v>749.45</v>
      </c>
    </row>
    <row r="7" spans="1:19" x14ac:dyDescent="0.2">
      <c r="A7" s="6" t="s">
        <v>34</v>
      </c>
      <c r="B7" s="23" t="s">
        <v>37</v>
      </c>
      <c r="C7" s="33">
        <v>0.03</v>
      </c>
      <c r="D7" s="7">
        <v>5</v>
      </c>
      <c r="E7" s="21">
        <v>30.606666666666701</v>
      </c>
      <c r="F7" s="21">
        <v>158.28</v>
      </c>
      <c r="G7" s="22">
        <v>533.34333333333302</v>
      </c>
      <c r="H7" s="22">
        <v>36.626666666666701</v>
      </c>
      <c r="I7" s="22">
        <v>135.76666666666699</v>
      </c>
      <c r="J7" s="22">
        <v>20.41</v>
      </c>
      <c r="K7" s="24">
        <v>1.6966666666666701</v>
      </c>
      <c r="L7" s="25">
        <v>18.546666666666699</v>
      </c>
      <c r="M7" s="24">
        <v>1.93</v>
      </c>
      <c r="N7" s="24">
        <v>8.08</v>
      </c>
      <c r="O7" s="21">
        <v>1.39333333333333</v>
      </c>
      <c r="P7" s="21">
        <v>0.42666666666666703</v>
      </c>
      <c r="Q7" s="22">
        <v>2.6</v>
      </c>
      <c r="R7" s="22">
        <v>0.36666666666666697</v>
      </c>
      <c r="S7" s="22">
        <v>950.07333333333304</v>
      </c>
    </row>
    <row r="8" spans="1:19" x14ac:dyDescent="0.2">
      <c r="A8" s="6" t="s">
        <v>20</v>
      </c>
      <c r="B8" s="23" t="s">
        <v>38</v>
      </c>
      <c r="C8" s="33">
        <v>0.01</v>
      </c>
      <c r="D8" s="7">
        <v>15</v>
      </c>
      <c r="E8" s="21">
        <v>17.97</v>
      </c>
      <c r="F8" s="21">
        <v>69.72</v>
      </c>
      <c r="G8" s="22">
        <v>231.68</v>
      </c>
      <c r="H8" s="22">
        <v>19.12</v>
      </c>
      <c r="I8" s="22">
        <v>75.06</v>
      </c>
      <c r="J8" s="22">
        <v>11.3</v>
      </c>
      <c r="K8" s="24">
        <v>0.93</v>
      </c>
      <c r="L8" s="25">
        <v>10.02</v>
      </c>
      <c r="M8" s="24">
        <v>1.06</v>
      </c>
      <c r="N8" s="24">
        <v>4.57</v>
      </c>
      <c r="O8" s="21">
        <v>0.83</v>
      </c>
      <c r="P8" s="21">
        <v>0.27</v>
      </c>
      <c r="Q8" s="22">
        <v>1.64</v>
      </c>
      <c r="R8" s="22">
        <v>0.23</v>
      </c>
      <c r="S8" s="22">
        <v>444.4</v>
      </c>
    </row>
    <row r="9" spans="1:19" x14ac:dyDescent="0.2">
      <c r="A9" s="6" t="s">
        <v>20</v>
      </c>
      <c r="B9" s="23" t="s">
        <v>39</v>
      </c>
      <c r="C9" s="33">
        <v>0.01</v>
      </c>
      <c r="D9" s="7">
        <v>15</v>
      </c>
      <c r="E9" s="21">
        <v>17.73</v>
      </c>
      <c r="F9" s="21">
        <v>68.45</v>
      </c>
      <c r="G9" s="22">
        <v>229.59</v>
      </c>
      <c r="H9" s="22">
        <v>18.86</v>
      </c>
      <c r="I9" s="22">
        <v>73.42</v>
      </c>
      <c r="J9" s="22">
        <v>11.12</v>
      </c>
      <c r="K9" s="24">
        <v>0.89</v>
      </c>
      <c r="L9" s="25">
        <v>9.8000000000000007</v>
      </c>
      <c r="M9" s="24">
        <v>1.07</v>
      </c>
      <c r="N9" s="24">
        <v>4.53</v>
      </c>
      <c r="O9" s="21">
        <v>0.82</v>
      </c>
      <c r="P9" s="21">
        <v>0.25</v>
      </c>
      <c r="Q9" s="22">
        <v>1.63</v>
      </c>
      <c r="R9" s="22">
        <v>0.23</v>
      </c>
      <c r="S9" s="22">
        <v>438.39</v>
      </c>
    </row>
    <row r="10" spans="1:19" x14ac:dyDescent="0.2">
      <c r="A10" s="6" t="s">
        <v>20</v>
      </c>
      <c r="B10" s="23" t="s">
        <v>40</v>
      </c>
      <c r="C10" s="33">
        <v>0.01</v>
      </c>
      <c r="D10" s="7">
        <v>15</v>
      </c>
      <c r="E10" s="21">
        <v>18.13</v>
      </c>
      <c r="F10" s="21">
        <v>68.69</v>
      </c>
      <c r="G10" s="22">
        <v>227.58</v>
      </c>
      <c r="H10" s="22">
        <v>18.940000000000001</v>
      </c>
      <c r="I10" s="22">
        <v>75.069999999999993</v>
      </c>
      <c r="J10" s="22">
        <v>11.49</v>
      </c>
      <c r="K10" s="24">
        <v>0.89</v>
      </c>
      <c r="L10" s="25">
        <v>10.06</v>
      </c>
      <c r="M10" s="24">
        <v>1.07</v>
      </c>
      <c r="N10" s="24">
        <v>4.6100000000000003</v>
      </c>
      <c r="O10" s="21">
        <v>0.84</v>
      </c>
      <c r="P10" s="21">
        <v>0.27</v>
      </c>
      <c r="Q10" s="22">
        <v>1.67</v>
      </c>
      <c r="R10" s="22">
        <v>0.24</v>
      </c>
      <c r="S10" s="22">
        <v>439.55</v>
      </c>
    </row>
    <row r="11" spans="1:19" x14ac:dyDescent="0.2">
      <c r="A11" s="6" t="s">
        <v>34</v>
      </c>
      <c r="B11" s="23" t="s">
        <v>41</v>
      </c>
      <c r="C11" s="33">
        <v>0.01</v>
      </c>
      <c r="D11" s="7">
        <v>15</v>
      </c>
      <c r="E11" s="21">
        <v>23.47</v>
      </c>
      <c r="F11" s="21">
        <v>130.86000000000001</v>
      </c>
      <c r="G11" s="22">
        <v>395.69</v>
      </c>
      <c r="H11" s="22">
        <v>29.09</v>
      </c>
      <c r="I11" s="22">
        <v>107.85</v>
      </c>
      <c r="J11" s="22">
        <v>15.99</v>
      </c>
      <c r="K11" s="24">
        <v>1.27</v>
      </c>
      <c r="L11" s="25">
        <v>14.28</v>
      </c>
      <c r="M11" s="24">
        <v>1.48</v>
      </c>
      <c r="N11" s="24">
        <v>6.14</v>
      </c>
      <c r="O11" s="21">
        <v>1.05</v>
      </c>
      <c r="P11" s="21">
        <v>0.31</v>
      </c>
      <c r="Q11" s="22">
        <v>1.94</v>
      </c>
      <c r="R11" s="22">
        <v>0.27</v>
      </c>
      <c r="S11" s="22">
        <v>729.69</v>
      </c>
    </row>
    <row r="12" spans="1:19" x14ac:dyDescent="0.2">
      <c r="A12" s="6" t="s">
        <v>34</v>
      </c>
      <c r="B12" s="23" t="s">
        <v>42</v>
      </c>
      <c r="C12" s="33">
        <v>0.01</v>
      </c>
      <c r="D12" s="7">
        <v>15</v>
      </c>
      <c r="E12" s="21">
        <v>24.07</v>
      </c>
      <c r="F12" s="21">
        <v>137.37</v>
      </c>
      <c r="G12" s="22">
        <v>418.71</v>
      </c>
      <c r="H12" s="22">
        <v>30.15</v>
      </c>
      <c r="I12" s="22">
        <v>112.37</v>
      </c>
      <c r="J12" s="22">
        <v>16.53</v>
      </c>
      <c r="K12" s="24">
        <v>1.35</v>
      </c>
      <c r="L12" s="25">
        <v>14.75</v>
      </c>
      <c r="M12" s="24">
        <v>1.56</v>
      </c>
      <c r="N12" s="24">
        <v>6.38</v>
      </c>
      <c r="O12" s="21">
        <v>1.08</v>
      </c>
      <c r="P12" s="21">
        <v>0.33</v>
      </c>
      <c r="Q12" s="22">
        <v>1.97</v>
      </c>
      <c r="R12" s="22">
        <v>0.28000000000000003</v>
      </c>
      <c r="S12" s="22">
        <v>766.9</v>
      </c>
    </row>
    <row r="13" spans="1:19" x14ac:dyDescent="0.2">
      <c r="A13" s="6" t="s">
        <v>34</v>
      </c>
      <c r="B13" s="23" t="s">
        <v>43</v>
      </c>
      <c r="C13" s="33">
        <v>0.01</v>
      </c>
      <c r="D13" s="7">
        <v>15</v>
      </c>
      <c r="E13" s="21">
        <v>23.18</v>
      </c>
      <c r="F13" s="21">
        <v>135.11000000000001</v>
      </c>
      <c r="G13" s="22">
        <v>416.72</v>
      </c>
      <c r="H13" s="22">
        <v>29.82</v>
      </c>
      <c r="I13" s="22">
        <v>111.05</v>
      </c>
      <c r="J13" s="22">
        <v>16.32</v>
      </c>
      <c r="K13" s="24">
        <v>1.31</v>
      </c>
      <c r="L13" s="25">
        <v>14.43</v>
      </c>
      <c r="M13" s="24">
        <v>1.48</v>
      </c>
      <c r="N13" s="24">
        <v>6.12</v>
      </c>
      <c r="O13" s="21">
        <v>1.05</v>
      </c>
      <c r="P13" s="21">
        <v>0.33</v>
      </c>
      <c r="Q13" s="22">
        <v>1.94</v>
      </c>
      <c r="R13" s="22">
        <v>0.27</v>
      </c>
      <c r="S13" s="22">
        <v>759.13</v>
      </c>
    </row>
    <row r="14" spans="1:19" x14ac:dyDescent="0.2">
      <c r="A14" s="6" t="s">
        <v>20</v>
      </c>
      <c r="B14" s="23" t="s">
        <v>44</v>
      </c>
      <c r="C14" s="34">
        <v>6.0000000000000001E-3</v>
      </c>
      <c r="D14" s="7">
        <v>25</v>
      </c>
      <c r="E14" s="21">
        <v>15.1833333333333</v>
      </c>
      <c r="F14" s="21">
        <v>56.3333333333333</v>
      </c>
      <c r="G14" s="22">
        <v>182.933333333333</v>
      </c>
      <c r="H14" s="22">
        <v>16.3333333333333</v>
      </c>
      <c r="I14" s="22">
        <v>64.966666666666697</v>
      </c>
      <c r="J14" s="22">
        <v>9.68333333333333</v>
      </c>
      <c r="K14" s="24">
        <v>0.86666666666666703</v>
      </c>
      <c r="L14" s="25">
        <v>8.31666666666667</v>
      </c>
      <c r="M14" s="24">
        <v>0.93333333333333302</v>
      </c>
      <c r="N14" s="24">
        <v>3.8666666666666698</v>
      </c>
      <c r="O14" s="21">
        <v>0.75</v>
      </c>
      <c r="P14" s="21">
        <v>0.266666666666667</v>
      </c>
      <c r="Q14" s="22">
        <v>1.55</v>
      </c>
      <c r="R14" s="22">
        <v>0.25</v>
      </c>
      <c r="S14" s="22">
        <v>362.23333333333301</v>
      </c>
    </row>
    <row r="15" spans="1:19" x14ac:dyDescent="0.2">
      <c r="A15" s="6" t="s">
        <v>20</v>
      </c>
      <c r="B15" s="23" t="s">
        <v>45</v>
      </c>
      <c r="C15" s="34">
        <v>6.0000000000000001E-3</v>
      </c>
      <c r="D15" s="7">
        <v>25</v>
      </c>
      <c r="E15" s="21">
        <v>14.966666666666701</v>
      </c>
      <c r="F15" s="21">
        <v>54.65</v>
      </c>
      <c r="G15" s="22">
        <v>178.95</v>
      </c>
      <c r="H15" s="22">
        <v>15.8333333333333</v>
      </c>
      <c r="I15" s="22">
        <v>62.8333333333333</v>
      </c>
      <c r="J15" s="22">
        <v>9.35</v>
      </c>
      <c r="K15" s="24">
        <v>0.8</v>
      </c>
      <c r="L15" s="25">
        <v>8.1999999999999993</v>
      </c>
      <c r="M15" s="24">
        <v>0.88333333333333297</v>
      </c>
      <c r="N15" s="24">
        <v>3.85</v>
      </c>
      <c r="O15" s="21">
        <v>0.7</v>
      </c>
      <c r="P15" s="21">
        <v>0.25</v>
      </c>
      <c r="Q15" s="22">
        <v>1.4666666666666699</v>
      </c>
      <c r="R15" s="22">
        <v>0.21666666666666701</v>
      </c>
      <c r="S15" s="22">
        <v>352.95</v>
      </c>
    </row>
    <row r="16" spans="1:19" x14ac:dyDescent="0.2">
      <c r="A16" s="6" t="s">
        <v>20</v>
      </c>
      <c r="B16" s="23" t="s">
        <v>46</v>
      </c>
      <c r="C16" s="34">
        <v>6.0000000000000001E-3</v>
      </c>
      <c r="D16" s="7">
        <v>25</v>
      </c>
      <c r="E16" s="21">
        <v>13.516666666666699</v>
      </c>
      <c r="F16" s="21">
        <v>49.616666666666703</v>
      </c>
      <c r="G16" s="22">
        <v>166.85</v>
      </c>
      <c r="H16" s="22">
        <v>14.366666666666699</v>
      </c>
      <c r="I16" s="22">
        <v>56.933333333333302</v>
      </c>
      <c r="J16" s="22">
        <v>8.5500000000000007</v>
      </c>
      <c r="K16" s="24">
        <v>0.75</v>
      </c>
      <c r="L16" s="25">
        <v>7.43333333333333</v>
      </c>
      <c r="M16" s="24">
        <v>0.81666666666666698</v>
      </c>
      <c r="N16" s="24">
        <v>3.3833333333333302</v>
      </c>
      <c r="O16" s="21">
        <v>0.65</v>
      </c>
      <c r="P16" s="21">
        <v>0.233333333333333</v>
      </c>
      <c r="Q16" s="22">
        <v>1.3333333333333299</v>
      </c>
      <c r="R16" s="22">
        <v>0.21666666666666701</v>
      </c>
      <c r="S16" s="22">
        <v>324.64999999999998</v>
      </c>
    </row>
    <row r="17" spans="1:19" x14ac:dyDescent="0.2">
      <c r="A17" s="6" t="s">
        <v>34</v>
      </c>
      <c r="B17" s="23" t="s">
        <v>47</v>
      </c>
      <c r="C17" s="34">
        <v>6.0000000000000001E-3</v>
      </c>
      <c r="D17" s="7">
        <v>25</v>
      </c>
      <c r="E17" s="21">
        <v>23.25</v>
      </c>
      <c r="F17" s="21">
        <v>123.1</v>
      </c>
      <c r="G17" s="22">
        <v>389.066666666667</v>
      </c>
      <c r="H17" s="22">
        <v>28.45</v>
      </c>
      <c r="I17" s="22">
        <v>105.75</v>
      </c>
      <c r="J17" s="22">
        <v>15.75</v>
      </c>
      <c r="K17" s="24">
        <v>1.36666666666667</v>
      </c>
      <c r="L17" s="25">
        <v>14.0666666666667</v>
      </c>
      <c r="M17" s="24">
        <v>1.4833333333333301</v>
      </c>
      <c r="N17" s="24">
        <v>6</v>
      </c>
      <c r="O17" s="21">
        <v>1.0833333333333299</v>
      </c>
      <c r="P17" s="21">
        <v>0.36666666666666697</v>
      </c>
      <c r="Q17" s="22">
        <v>1.95</v>
      </c>
      <c r="R17" s="22">
        <v>0.3</v>
      </c>
      <c r="S17" s="22">
        <v>711.98333333333403</v>
      </c>
    </row>
    <row r="18" spans="1:19" x14ac:dyDescent="0.2">
      <c r="A18" s="6" t="s">
        <v>34</v>
      </c>
      <c r="B18" s="23" t="s">
        <v>48</v>
      </c>
      <c r="C18" s="34">
        <v>6.0000000000000001E-3</v>
      </c>
      <c r="D18" s="7">
        <v>25</v>
      </c>
      <c r="E18" s="21">
        <v>23.683333333333302</v>
      </c>
      <c r="F18" s="21">
        <v>128.36666666666699</v>
      </c>
      <c r="G18" s="22">
        <v>402.21666666666698</v>
      </c>
      <c r="H18" s="22">
        <v>29.516666666666701</v>
      </c>
      <c r="I18" s="22">
        <v>110.25</v>
      </c>
      <c r="J18" s="22">
        <v>16.033333333333299</v>
      </c>
      <c r="K18" s="24">
        <v>1.2833333333333301</v>
      </c>
      <c r="L18" s="25">
        <v>14.366666666666699</v>
      </c>
      <c r="M18" s="24">
        <v>1.5</v>
      </c>
      <c r="N18" s="24">
        <v>6.1166666666666698</v>
      </c>
      <c r="O18" s="21">
        <v>1.06666666666667</v>
      </c>
      <c r="P18" s="21">
        <v>0.35</v>
      </c>
      <c r="Q18" s="22">
        <v>1.93333333333333</v>
      </c>
      <c r="R18" s="22">
        <v>0.3</v>
      </c>
      <c r="S18" s="22">
        <v>736.98333333333301</v>
      </c>
    </row>
    <row r="19" spans="1:19" x14ac:dyDescent="0.2">
      <c r="A19" s="6" t="s">
        <v>34</v>
      </c>
      <c r="B19" s="23" t="s">
        <v>49</v>
      </c>
      <c r="C19" s="34">
        <v>6.0000000000000001E-3</v>
      </c>
      <c r="D19" s="7">
        <v>25</v>
      </c>
      <c r="E19" s="21">
        <v>27.016666666666701</v>
      </c>
      <c r="F19" s="21">
        <v>146.85</v>
      </c>
      <c r="G19" s="22">
        <v>461.5</v>
      </c>
      <c r="H19" s="22">
        <v>33.866666666666703</v>
      </c>
      <c r="I19" s="22">
        <v>126.01666666666701</v>
      </c>
      <c r="J19" s="22">
        <v>18.3333333333333</v>
      </c>
      <c r="K19" s="24">
        <v>1.4666666666666699</v>
      </c>
      <c r="L19" s="25">
        <v>16.366666666666699</v>
      </c>
      <c r="M19" s="24">
        <v>1.7166666666666699</v>
      </c>
      <c r="N19" s="24">
        <v>7.06666666666667</v>
      </c>
      <c r="O19" s="21">
        <v>1.2333333333333301</v>
      </c>
      <c r="P19" s="21">
        <v>0.4</v>
      </c>
      <c r="Q19" s="22">
        <v>2.2999999999999998</v>
      </c>
      <c r="R19" s="22">
        <v>0.31666666666666698</v>
      </c>
      <c r="S19" s="22">
        <v>844.45</v>
      </c>
    </row>
    <row r="20" spans="1:19" x14ac:dyDescent="0.2">
      <c r="A20" s="10"/>
      <c r="B20" s="20"/>
      <c r="C20" s="9"/>
      <c r="D20" s="9"/>
      <c r="E20" s="21"/>
      <c r="F20" s="21"/>
      <c r="G20" s="22"/>
      <c r="H20" s="22"/>
      <c r="I20" s="22"/>
      <c r="J20" s="22"/>
      <c r="K20" s="9"/>
      <c r="L20" s="20"/>
      <c r="M20" s="9"/>
      <c r="N20" s="9"/>
      <c r="O20" s="21"/>
      <c r="P20" s="21"/>
      <c r="Q20" s="22"/>
      <c r="R20" s="22"/>
      <c r="S20" s="22"/>
    </row>
    <row r="21" spans="1:19" x14ac:dyDescent="0.2">
      <c r="A21" s="10"/>
      <c r="B21" s="20"/>
      <c r="C21" s="9"/>
      <c r="D21" s="9"/>
      <c r="E21" s="21"/>
      <c r="F21" s="21"/>
      <c r="G21" s="22"/>
      <c r="H21" s="22"/>
      <c r="I21" s="22"/>
      <c r="J21" s="22"/>
      <c r="K21" s="9"/>
      <c r="L21" s="20"/>
      <c r="M21" s="9"/>
      <c r="N21" s="9"/>
      <c r="O21" s="21"/>
      <c r="P21" s="21"/>
      <c r="Q21" s="22"/>
      <c r="R21" s="22"/>
      <c r="S21" s="22"/>
    </row>
    <row r="22" spans="1:19" x14ac:dyDescent="0.2">
      <c r="A22" s="10"/>
      <c r="B22" s="27" t="s">
        <v>52</v>
      </c>
      <c r="C22" s="34">
        <v>1</v>
      </c>
      <c r="D22" s="7">
        <v>0</v>
      </c>
      <c r="E22" s="21">
        <v>149</v>
      </c>
      <c r="F22" s="21">
        <v>729</v>
      </c>
      <c r="G22" s="22">
        <v>1445</v>
      </c>
      <c r="H22" s="22">
        <v>174</v>
      </c>
      <c r="I22" s="22">
        <v>611</v>
      </c>
      <c r="J22" s="22">
        <v>94.3</v>
      </c>
      <c r="K22" s="13">
        <v>10.15</v>
      </c>
      <c r="L22" s="26">
        <v>61.5</v>
      </c>
      <c r="M22" s="13">
        <v>7.59</v>
      </c>
      <c r="N22" s="13">
        <v>36.4</v>
      </c>
      <c r="O22" s="21">
        <v>6.46</v>
      </c>
      <c r="P22" s="21">
        <v>2.2200000000000002</v>
      </c>
      <c r="Q22" s="22">
        <v>14.5</v>
      </c>
      <c r="R22" s="22">
        <v>2.2599999999999998</v>
      </c>
      <c r="S22" s="22">
        <f>SUM(E22:R22)</f>
        <v>3343.3800000000006</v>
      </c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3"/>
  <sheetViews>
    <sheetView showGridLines="0" tabSelected="1" workbookViewId="0">
      <selection activeCell="E6" sqref="E6"/>
    </sheetView>
  </sheetViews>
  <sheetFormatPr baseColWidth="10" defaultColWidth="10.83203125" defaultRowHeight="16" x14ac:dyDescent="0.2"/>
  <cols>
    <col min="1" max="1" width="10.1640625" style="32" bestFit="1" customWidth="1"/>
    <col min="2" max="2" width="12.83203125" style="31" bestFit="1" customWidth="1"/>
    <col min="3" max="3" width="8.33203125" style="31" bestFit="1" customWidth="1"/>
    <col min="4" max="4" width="6.33203125" style="31" bestFit="1" customWidth="1"/>
    <col min="5" max="5" width="11" style="31" bestFit="1" customWidth="1"/>
    <col min="6" max="8" width="12.1640625" style="31" bestFit="1" customWidth="1"/>
    <col min="9" max="10" width="11" style="31" bestFit="1" customWidth="1"/>
    <col min="11" max="11" width="5.1640625" style="31" bestFit="1" customWidth="1"/>
    <col min="12" max="12" width="7.5" style="31" bestFit="1" customWidth="1"/>
    <col min="13" max="13" width="10.83203125" style="19" customWidth="1"/>
    <col min="14" max="16384" width="10.83203125" style="19"/>
  </cols>
  <sheetData>
    <row r="1" spans="1:12" x14ac:dyDescent="0.2">
      <c r="A1" s="28" t="s">
        <v>50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30"/>
    </row>
    <row r="2" spans="1:12" x14ac:dyDescent="0.2">
      <c r="A2" s="11" t="s">
        <v>0</v>
      </c>
      <c r="B2" s="12" t="s">
        <v>1</v>
      </c>
      <c r="C2" s="12" t="s">
        <v>51</v>
      </c>
      <c r="D2" s="12" t="s">
        <v>2</v>
      </c>
      <c r="E2" s="12" t="s">
        <v>3</v>
      </c>
      <c r="F2" s="12" t="s">
        <v>4</v>
      </c>
      <c r="G2" s="12" t="s">
        <v>5</v>
      </c>
      <c r="H2" s="12" t="s">
        <v>6</v>
      </c>
      <c r="I2" s="12" t="s">
        <v>7</v>
      </c>
      <c r="J2" s="12" t="s">
        <v>9</v>
      </c>
      <c r="K2" s="12" t="s">
        <v>11</v>
      </c>
      <c r="L2" s="12" t="s">
        <v>24</v>
      </c>
    </row>
    <row r="3" spans="1:12" x14ac:dyDescent="0.2">
      <c r="A3" s="6" t="s">
        <v>31</v>
      </c>
      <c r="B3" s="7">
        <v>0.03</v>
      </c>
      <c r="C3" s="7">
        <v>5</v>
      </c>
      <c r="D3" s="24">
        <v>22.2366666666667</v>
      </c>
      <c r="E3" s="21">
        <v>109.28</v>
      </c>
      <c r="F3" s="21">
        <v>338.22</v>
      </c>
      <c r="G3" s="22">
        <v>26.6033333333333</v>
      </c>
      <c r="H3" s="22">
        <v>102.303333333333</v>
      </c>
      <c r="I3" s="22">
        <v>15.296666666666701</v>
      </c>
      <c r="J3" s="22">
        <v>13.81</v>
      </c>
      <c r="K3" s="24">
        <v>5.9533333333333296</v>
      </c>
      <c r="L3" s="24">
        <v>633.70333333333303</v>
      </c>
    </row>
    <row r="4" spans="1:12" x14ac:dyDescent="0.2">
      <c r="A4" s="6" t="s">
        <v>32</v>
      </c>
      <c r="B4" s="7">
        <v>0.03</v>
      </c>
      <c r="C4" s="7">
        <v>5</v>
      </c>
      <c r="D4" s="24">
        <v>17.59</v>
      </c>
      <c r="E4" s="21">
        <v>82.383333333333297</v>
      </c>
      <c r="F4" s="21">
        <v>250.46</v>
      </c>
      <c r="G4" s="22">
        <v>20.5</v>
      </c>
      <c r="H4" s="22">
        <v>78.883333333333297</v>
      </c>
      <c r="I4" s="22">
        <v>11.966666666666701</v>
      </c>
      <c r="J4" s="22">
        <v>10.623333333333299</v>
      </c>
      <c r="K4" s="24">
        <v>4.6900000000000004</v>
      </c>
      <c r="L4" s="24">
        <v>477.09666666666698</v>
      </c>
    </row>
    <row r="5" spans="1:12" x14ac:dyDescent="0.2">
      <c r="A5" s="6" t="s">
        <v>33</v>
      </c>
      <c r="B5" s="7">
        <v>0.03</v>
      </c>
      <c r="C5" s="7">
        <v>5</v>
      </c>
      <c r="D5" s="24">
        <v>16.649999999999999</v>
      </c>
      <c r="E5" s="21">
        <v>79.88</v>
      </c>
      <c r="F5" s="21">
        <v>243.053333333333</v>
      </c>
      <c r="G5" s="22">
        <v>19.68</v>
      </c>
      <c r="H5" s="22">
        <v>75.716666666666697</v>
      </c>
      <c r="I5" s="22">
        <v>11.3166666666667</v>
      </c>
      <c r="J5" s="22">
        <v>10.0933333333333</v>
      </c>
      <c r="K5" s="24">
        <v>4.4133333333333304</v>
      </c>
      <c r="L5" s="24">
        <v>460.803333333333</v>
      </c>
    </row>
    <row r="6" spans="1:12" x14ac:dyDescent="0.2">
      <c r="A6" s="6" t="s">
        <v>35</v>
      </c>
      <c r="B6" s="7">
        <v>0.03</v>
      </c>
      <c r="C6" s="7">
        <v>5</v>
      </c>
      <c r="D6" s="24">
        <v>31.41</v>
      </c>
      <c r="E6" s="21">
        <v>156.27000000000001</v>
      </c>
      <c r="F6" s="21">
        <v>538.28333333333296</v>
      </c>
      <c r="G6" s="22">
        <v>36.74</v>
      </c>
      <c r="H6" s="22">
        <v>136.91333333333299</v>
      </c>
      <c r="I6" s="22">
        <v>20.766666666666701</v>
      </c>
      <c r="J6" s="22">
        <v>19.003333333333298</v>
      </c>
      <c r="K6" s="24">
        <v>8.3800000000000008</v>
      </c>
      <c r="L6" s="24">
        <v>947.76666666666699</v>
      </c>
    </row>
    <row r="7" spans="1:12" x14ac:dyDescent="0.2">
      <c r="A7" s="6" t="s">
        <v>36</v>
      </c>
      <c r="B7" s="7">
        <v>0.03</v>
      </c>
      <c r="C7" s="7">
        <v>5</v>
      </c>
      <c r="D7" s="24">
        <v>24.453333333333301</v>
      </c>
      <c r="E7" s="21">
        <v>126.12333333333299</v>
      </c>
      <c r="F7" s="21">
        <v>416.90333333333302</v>
      </c>
      <c r="G7" s="22">
        <v>28.9033333333333</v>
      </c>
      <c r="H7" s="22">
        <v>108.52</v>
      </c>
      <c r="I7" s="22">
        <v>16.466666666666701</v>
      </c>
      <c r="J7" s="22">
        <v>14.876666666666701</v>
      </c>
      <c r="K7" s="24">
        <v>6.4666666666666703</v>
      </c>
      <c r="L7" s="24">
        <v>742.71333333333303</v>
      </c>
    </row>
    <row r="8" spans="1:12" x14ac:dyDescent="0.2">
      <c r="A8" s="6" t="s">
        <v>37</v>
      </c>
      <c r="B8" s="7">
        <v>0.03</v>
      </c>
      <c r="C8" s="7">
        <v>5</v>
      </c>
      <c r="D8" s="24">
        <v>30.606666666666701</v>
      </c>
      <c r="E8" s="21">
        <v>158.28</v>
      </c>
      <c r="F8" s="21">
        <v>533.34333333333302</v>
      </c>
      <c r="G8" s="22">
        <v>36.626666666666701</v>
      </c>
      <c r="H8" s="22">
        <v>135.76666666666699</v>
      </c>
      <c r="I8" s="22">
        <v>20.41</v>
      </c>
      <c r="J8" s="22">
        <v>18.546666666666699</v>
      </c>
      <c r="K8" s="24">
        <v>8.08</v>
      </c>
      <c r="L8" s="24">
        <v>941.66</v>
      </c>
    </row>
    <row r="9" spans="1:12" x14ac:dyDescent="0.2">
      <c r="A9" s="6" t="s">
        <v>38</v>
      </c>
      <c r="B9" s="7">
        <v>0.01</v>
      </c>
      <c r="C9" s="7">
        <v>15</v>
      </c>
      <c r="D9" s="24">
        <v>17.97</v>
      </c>
      <c r="E9" s="21">
        <v>69.72</v>
      </c>
      <c r="F9" s="21">
        <v>231.68</v>
      </c>
      <c r="G9" s="22">
        <v>19.12</v>
      </c>
      <c r="H9" s="22">
        <v>75.06</v>
      </c>
      <c r="I9" s="22">
        <v>11.3</v>
      </c>
      <c r="J9" s="22">
        <v>10.02</v>
      </c>
      <c r="K9" s="24">
        <v>4.57</v>
      </c>
      <c r="L9" s="24">
        <v>439.44</v>
      </c>
    </row>
    <row r="10" spans="1:12" x14ac:dyDescent="0.2">
      <c r="A10" s="6" t="s">
        <v>39</v>
      </c>
      <c r="B10" s="7">
        <v>0.01</v>
      </c>
      <c r="C10" s="7">
        <v>15</v>
      </c>
      <c r="D10" s="24">
        <v>17.73</v>
      </c>
      <c r="E10" s="21">
        <v>68.45</v>
      </c>
      <c r="F10" s="21">
        <v>229.59</v>
      </c>
      <c r="G10" s="22">
        <v>18.86</v>
      </c>
      <c r="H10" s="22">
        <v>73.42</v>
      </c>
      <c r="I10" s="22">
        <v>11.12</v>
      </c>
      <c r="J10" s="22">
        <v>9.8000000000000007</v>
      </c>
      <c r="K10" s="24">
        <v>4.53</v>
      </c>
      <c r="L10" s="24">
        <v>433.5</v>
      </c>
    </row>
    <row r="11" spans="1:12" x14ac:dyDescent="0.2">
      <c r="A11" s="6" t="s">
        <v>40</v>
      </c>
      <c r="B11" s="7">
        <v>0.01</v>
      </c>
      <c r="C11" s="7">
        <v>15</v>
      </c>
      <c r="D11" s="24">
        <v>18.13</v>
      </c>
      <c r="E11" s="21">
        <v>68.69</v>
      </c>
      <c r="F11" s="21">
        <v>227.58</v>
      </c>
      <c r="G11" s="22">
        <v>18.940000000000001</v>
      </c>
      <c r="H11" s="22">
        <v>75.069999999999993</v>
      </c>
      <c r="I11" s="22">
        <v>11.49</v>
      </c>
      <c r="J11" s="22">
        <v>10.06</v>
      </c>
      <c r="K11" s="24">
        <v>4.6100000000000003</v>
      </c>
      <c r="L11" s="24">
        <v>434.57</v>
      </c>
    </row>
    <row r="12" spans="1:12" x14ac:dyDescent="0.2">
      <c r="A12" s="6" t="s">
        <v>41</v>
      </c>
      <c r="B12" s="7">
        <v>0.01</v>
      </c>
      <c r="C12" s="7">
        <v>15</v>
      </c>
      <c r="D12" s="24">
        <v>23.47</v>
      </c>
      <c r="E12" s="21">
        <v>130.86000000000001</v>
      </c>
      <c r="F12" s="21">
        <v>395.69</v>
      </c>
      <c r="G12" s="22">
        <v>29.09</v>
      </c>
      <c r="H12" s="22">
        <v>107.85</v>
      </c>
      <c r="I12" s="22">
        <v>15.99</v>
      </c>
      <c r="J12" s="22">
        <v>14.28</v>
      </c>
      <c r="K12" s="24">
        <v>6.14</v>
      </c>
      <c r="L12" s="24">
        <v>723.37</v>
      </c>
    </row>
    <row r="13" spans="1:12" x14ac:dyDescent="0.2">
      <c r="A13" s="6" t="s">
        <v>42</v>
      </c>
      <c r="B13" s="7">
        <v>0.01</v>
      </c>
      <c r="C13" s="7">
        <v>15</v>
      </c>
      <c r="D13" s="24">
        <v>24.07</v>
      </c>
      <c r="E13" s="21">
        <v>137.37</v>
      </c>
      <c r="F13" s="21">
        <v>418.71</v>
      </c>
      <c r="G13" s="22">
        <v>30.15</v>
      </c>
      <c r="H13" s="22">
        <v>112.37</v>
      </c>
      <c r="I13" s="22">
        <v>16.53</v>
      </c>
      <c r="J13" s="22">
        <v>14.75</v>
      </c>
      <c r="K13" s="24">
        <v>6.38</v>
      </c>
      <c r="L13" s="24">
        <v>760.33</v>
      </c>
    </row>
    <row r="14" spans="1:12" x14ac:dyDescent="0.2">
      <c r="A14" s="6" t="s">
        <v>43</v>
      </c>
      <c r="B14" s="7">
        <v>0.01</v>
      </c>
      <c r="C14" s="7">
        <v>15</v>
      </c>
      <c r="D14" s="24">
        <v>23.18</v>
      </c>
      <c r="E14" s="21">
        <v>135.11000000000001</v>
      </c>
      <c r="F14" s="21">
        <v>416.72</v>
      </c>
      <c r="G14" s="22">
        <v>29.82</v>
      </c>
      <c r="H14" s="22">
        <v>111.05</v>
      </c>
      <c r="I14" s="22">
        <v>16.32</v>
      </c>
      <c r="J14" s="22">
        <v>14.43</v>
      </c>
      <c r="K14" s="24">
        <v>6.12</v>
      </c>
      <c r="L14" s="24">
        <v>752.75</v>
      </c>
    </row>
    <row r="15" spans="1:12" x14ac:dyDescent="0.2">
      <c r="A15" s="6" t="s">
        <v>44</v>
      </c>
      <c r="B15" s="7">
        <v>6.0000000000000001E-3</v>
      </c>
      <c r="C15" s="7">
        <v>25</v>
      </c>
      <c r="D15" s="24">
        <v>15.1833333333333</v>
      </c>
      <c r="E15" s="21">
        <v>56.3333333333333</v>
      </c>
      <c r="F15" s="21">
        <v>182.933333333333</v>
      </c>
      <c r="G15" s="22">
        <v>16.3333333333333</v>
      </c>
      <c r="H15" s="22">
        <v>64.966666666666697</v>
      </c>
      <c r="I15" s="22">
        <v>9.68333333333333</v>
      </c>
      <c r="J15" s="22">
        <v>8.31666666666667</v>
      </c>
      <c r="K15" s="24">
        <v>3.8666666666666698</v>
      </c>
      <c r="L15" s="24">
        <v>357.61666666666702</v>
      </c>
    </row>
    <row r="16" spans="1:12" x14ac:dyDescent="0.2">
      <c r="A16" s="6" t="s">
        <v>45</v>
      </c>
      <c r="B16" s="7">
        <v>6.0000000000000001E-3</v>
      </c>
      <c r="C16" s="7">
        <v>25</v>
      </c>
      <c r="D16" s="24">
        <v>14.966666666666701</v>
      </c>
      <c r="E16" s="21">
        <v>54.65</v>
      </c>
      <c r="F16" s="21">
        <v>178.95</v>
      </c>
      <c r="G16" s="22">
        <v>15.8333333333333</v>
      </c>
      <c r="H16" s="22">
        <v>62.8333333333333</v>
      </c>
      <c r="I16" s="22">
        <v>9.35</v>
      </c>
      <c r="J16" s="22">
        <v>8.1999999999999993</v>
      </c>
      <c r="K16" s="24">
        <v>3.85</v>
      </c>
      <c r="L16" s="24">
        <v>348.63333333333298</v>
      </c>
    </row>
    <row r="17" spans="1:12" x14ac:dyDescent="0.2">
      <c r="A17" s="6" t="s">
        <v>46</v>
      </c>
      <c r="B17" s="7">
        <v>6.0000000000000001E-3</v>
      </c>
      <c r="C17" s="7">
        <v>25</v>
      </c>
      <c r="D17" s="24">
        <v>13.516666666666699</v>
      </c>
      <c r="E17" s="21">
        <v>49.616666666666703</v>
      </c>
      <c r="F17" s="21">
        <v>166.85</v>
      </c>
      <c r="G17" s="22">
        <v>14.366666666666699</v>
      </c>
      <c r="H17" s="22">
        <v>56.933333333333302</v>
      </c>
      <c r="I17" s="22">
        <v>8.5500000000000007</v>
      </c>
      <c r="J17" s="22">
        <v>7.43333333333333</v>
      </c>
      <c r="K17" s="24">
        <v>3.3833333333333302</v>
      </c>
      <c r="L17" s="24">
        <v>320.64999999999998</v>
      </c>
    </row>
    <row r="18" spans="1:12" x14ac:dyDescent="0.2">
      <c r="A18" s="6" t="s">
        <v>47</v>
      </c>
      <c r="B18" s="7">
        <v>6.0000000000000001E-3</v>
      </c>
      <c r="C18" s="7">
        <v>25</v>
      </c>
      <c r="D18" s="24">
        <v>23.25</v>
      </c>
      <c r="E18" s="21">
        <v>123.1</v>
      </c>
      <c r="F18" s="21">
        <v>389.066666666667</v>
      </c>
      <c r="G18" s="22">
        <v>28.45</v>
      </c>
      <c r="H18" s="22">
        <v>105.75</v>
      </c>
      <c r="I18" s="22">
        <v>15.75</v>
      </c>
      <c r="J18" s="22">
        <v>14.0666666666667</v>
      </c>
      <c r="K18" s="24">
        <v>6</v>
      </c>
      <c r="L18" s="24">
        <v>705.43333333333396</v>
      </c>
    </row>
    <row r="19" spans="1:12" x14ac:dyDescent="0.2">
      <c r="A19" s="6" t="s">
        <v>48</v>
      </c>
      <c r="B19" s="7">
        <v>6.0000000000000001E-3</v>
      </c>
      <c r="C19" s="7">
        <v>25</v>
      </c>
      <c r="D19" s="24">
        <v>23.683333333333302</v>
      </c>
      <c r="E19" s="21">
        <v>128.36666666666699</v>
      </c>
      <c r="F19" s="21">
        <v>402.21666666666698</v>
      </c>
      <c r="G19" s="22">
        <v>29.516666666666701</v>
      </c>
      <c r="H19" s="22">
        <v>110.25</v>
      </c>
      <c r="I19" s="22">
        <v>16.033333333333299</v>
      </c>
      <c r="J19" s="22">
        <v>14.366666666666699</v>
      </c>
      <c r="K19" s="24">
        <v>6.1166666666666698</v>
      </c>
      <c r="L19" s="24">
        <v>730.55</v>
      </c>
    </row>
    <row r="20" spans="1:12" x14ac:dyDescent="0.2">
      <c r="A20" s="6" t="s">
        <v>49</v>
      </c>
      <c r="B20" s="7">
        <v>6.0000000000000001E-3</v>
      </c>
      <c r="C20" s="7">
        <v>25</v>
      </c>
      <c r="D20" s="24">
        <v>27.016666666666701</v>
      </c>
      <c r="E20" s="21">
        <v>146.85</v>
      </c>
      <c r="F20" s="21">
        <v>461.5</v>
      </c>
      <c r="G20" s="22">
        <v>33.866666666666703</v>
      </c>
      <c r="H20" s="22">
        <v>126.01666666666701</v>
      </c>
      <c r="I20" s="22">
        <v>18.3333333333333</v>
      </c>
      <c r="J20" s="22">
        <v>16.366666666666699</v>
      </c>
      <c r="K20" s="24">
        <v>7.06666666666667</v>
      </c>
      <c r="L20" s="24">
        <v>837.01666666666699</v>
      </c>
    </row>
    <row r="21" spans="1:12" x14ac:dyDescent="0.2">
      <c r="A21" s="10"/>
      <c r="B21" s="9"/>
      <c r="C21" s="9"/>
      <c r="D21" s="9"/>
      <c r="E21" s="21"/>
      <c r="F21" s="21"/>
      <c r="G21" s="22"/>
      <c r="H21" s="22"/>
      <c r="I21" s="22"/>
      <c r="J21" s="22"/>
      <c r="K21" s="9"/>
      <c r="L21" s="9"/>
    </row>
    <row r="22" spans="1:12" x14ac:dyDescent="0.2">
      <c r="A22" s="10"/>
      <c r="B22" s="9"/>
      <c r="C22" s="9"/>
      <c r="D22" s="12" t="s">
        <v>2</v>
      </c>
      <c r="E22" s="12" t="s">
        <v>3</v>
      </c>
      <c r="F22" s="12" t="s">
        <v>4</v>
      </c>
      <c r="G22" s="12" t="s">
        <v>5</v>
      </c>
      <c r="H22" s="12" t="s">
        <v>6</v>
      </c>
      <c r="I22" s="12" t="s">
        <v>7</v>
      </c>
      <c r="J22" s="12" t="s">
        <v>9</v>
      </c>
      <c r="K22" s="12" t="s">
        <v>11</v>
      </c>
      <c r="L22" s="12" t="s">
        <v>24</v>
      </c>
    </row>
    <row r="23" spans="1:12" x14ac:dyDescent="0.2">
      <c r="A23" s="10"/>
      <c r="B23" s="9"/>
      <c r="C23" s="9"/>
      <c r="D23" s="13">
        <v>149</v>
      </c>
      <c r="E23" s="21">
        <v>729</v>
      </c>
      <c r="F23" s="21">
        <v>1445</v>
      </c>
      <c r="G23" s="22">
        <v>174</v>
      </c>
      <c r="H23" s="22">
        <v>611</v>
      </c>
      <c r="I23" s="22">
        <v>94.3</v>
      </c>
      <c r="J23" s="22">
        <v>61.5</v>
      </c>
      <c r="K23" s="13">
        <v>36.4</v>
      </c>
      <c r="L23" s="13">
        <v>3343.38</v>
      </c>
    </row>
  </sheetData>
  <mergeCells count="1">
    <mergeCell ref="A1:L1"/>
  </mergeCell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Figure 3</vt:lpstr>
      <vt:lpstr>Figure 3 Calculation 1</vt:lpstr>
      <vt:lpstr>Figure 3 Calculation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Buz Barstow</cp:lastModifiedBy>
  <dcterms:modified xsi:type="dcterms:W3CDTF">2023-06-04T17:27:16Z</dcterms:modified>
</cp:coreProperties>
</file>