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2A and 2B" sheetId="2" r:id="rId5"/>
    <sheet name="2C" sheetId="3" r:id="rId6"/>
    <sheet name="Sheet2" sheetId="4" r:id="rId7"/>
  </sheets>
</workbook>
</file>

<file path=xl/sharedStrings.xml><?xml version="1.0" encoding="utf-8"?>
<sst xmlns="http://schemas.openxmlformats.org/spreadsheetml/2006/main" uniqueCount="52">
  <si>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</si>
  <si>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</si>
  <si>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</si>
  <si>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</si>
  <si>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2A and 2B</t>
  </si>
  <si>
    <t>Table 1</t>
  </si>
  <si>
    <t>Sample</t>
  </si>
  <si>
    <t>Y</t>
  </si>
  <si>
    <t>La</t>
  </si>
  <si>
    <t>Ce</t>
  </si>
  <si>
    <t>Pr</t>
  </si>
  <si>
    <t>Nd</t>
  </si>
  <si>
    <t>Sm</t>
  </si>
  <si>
    <t>Eu</t>
  </si>
  <si>
    <t>Gd</t>
  </si>
  <si>
    <t>Tb</t>
  </si>
  <si>
    <t>Dy</t>
  </si>
  <si>
    <t>Ho</t>
  </si>
  <si>
    <t>Er</t>
  </si>
  <si>
    <t>Tm</t>
  </si>
  <si>
    <t>Yb</t>
  </si>
  <si>
    <t>Lu</t>
  </si>
  <si>
    <t>Total</t>
  </si>
  <si>
    <t>Average Extraction</t>
  </si>
  <si>
    <t>Fractional Change in Extraction</t>
  </si>
  <si>
    <t>Significance</t>
  </si>
  <si>
    <t>pH</t>
  </si>
  <si>
    <t>Average pH</t>
  </si>
  <si>
    <t>Change in pH</t>
  </si>
  <si>
    <t>pH vs. wt</t>
  </si>
  <si>
    <t>vs. wt</t>
  </si>
  <si>
    <t>vs. dpsts</t>
  </si>
  <si>
    <t>wt</t>
  </si>
  <si>
    <t>a</t>
  </si>
  <si>
    <t>P_{tufB}:{\it mgdh}</t>
  </si>
  <si>
    <t>bc</t>
  </si>
  <si>
    <t>P_{112}:{\it mgdh}</t>
  </si>
  <si>
    <t>ab</t>
  </si>
  <si>
    <t>P_{114}:{\it mgdh}</t>
  </si>
  <si>
    <t>{\Delta \it pstS}</t>
  </si>
  <si>
    <t>{\Delta \it pstS}, P_{tufB}:{\it mgdh}</t>
  </si>
  <si>
    <t>cd</t>
  </si>
  <si>
    <t>{\Delta \it pstS}, P_{112}:{\it mgdh}</t>
  </si>
  <si>
    <t>d</t>
  </si>
  <si>
    <t>{\Delta \it pstS}, P_{114}:{\it mgdh}</t>
  </si>
  <si>
    <t>2C</t>
  </si>
  <si>
    <t>total</t>
  </si>
  <si>
    <t>Genotype</t>
  </si>
  <si>
    <t>other REE</t>
  </si>
  <si>
    <t>mineral sand</t>
  </si>
  <si>
    <t>Sheet2</t>
  </si>
  <si>
    <t>% difference</t>
  </si>
</sst>
</file>

<file path=xl/styles.xml><?xml version="1.0" encoding="utf-8"?>
<styleSheet xmlns="http://schemas.openxmlformats.org/spreadsheetml/2006/main">
  <numFmts count="5">
    <numFmt numFmtId="0" formatCode="General"/>
    <numFmt numFmtId="59" formatCode="0.000"/>
    <numFmt numFmtId="60" formatCode="0.00000"/>
    <numFmt numFmtId="61" formatCode="0.000000"/>
    <numFmt numFmtId="62" formatCode="0.0"/>
  </numFmts>
  <fonts count="8">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9"/>
      <color indexed="8"/>
      <name val="Helvetica Neue"/>
    </font>
    <font>
      <sz val="9"/>
      <color indexed="8"/>
      <name val="Helvetica Neue"/>
    </font>
    <font>
      <b val="1"/>
      <sz val="12"/>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horizontal="left" vertical="bottom"/>
    </xf>
    <xf numFmtId="49" fontId="5" fillId="4" borderId="1" applyNumberFormat="1" applyFont="1" applyFill="1" applyBorder="1" applyAlignment="1" applyProtection="0">
      <alignment horizontal="center" vertical="bottom"/>
    </xf>
    <xf numFmtId="49" fontId="5" fillId="4" borderId="1" applyNumberFormat="1" applyFont="1" applyFill="1" applyBorder="1" applyAlignment="1" applyProtection="0">
      <alignment horizontal="center" vertical="bottom" wrapText="1"/>
    </xf>
    <xf numFmtId="49" fontId="6" borderId="1" applyNumberFormat="1" applyFont="1" applyFill="0" applyBorder="1" applyAlignment="1" applyProtection="0">
      <alignment horizontal="left" vertical="bottom"/>
    </xf>
    <xf numFmtId="0" fontId="6" borderId="1" applyNumberFormat="1" applyFont="1" applyFill="0" applyBorder="1" applyAlignment="1" applyProtection="0">
      <alignment horizontal="center" vertical="bottom"/>
    </xf>
    <xf numFmtId="59" fontId="6" borderId="1" applyNumberFormat="1" applyFont="1" applyFill="0" applyBorder="1" applyAlignment="1" applyProtection="0">
      <alignment horizontal="center" vertical="bottom"/>
    </xf>
    <xf numFmtId="49" fontId="6" borderId="1" applyNumberFormat="1" applyFont="1" applyFill="0" applyBorder="1" applyAlignment="1" applyProtection="0">
      <alignment horizontal="center" vertical="bottom"/>
    </xf>
    <xf numFmtId="2" fontId="6" borderId="1" applyNumberFormat="1" applyFont="1" applyFill="0" applyBorder="1" applyAlignment="1" applyProtection="0">
      <alignment horizontal="center" vertical="bottom"/>
    </xf>
    <xf numFmtId="60" fontId="6" borderId="1" applyNumberFormat="1" applyFont="1" applyFill="0" applyBorder="1" applyAlignment="1" applyProtection="0">
      <alignment horizontal="center" vertical="bottom"/>
    </xf>
    <xf numFmtId="61" fontId="6" borderId="1"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bottom"/>
    </xf>
    <xf numFmtId="49" fontId="7" fillId="4" borderId="2" applyNumberFormat="1" applyFont="1" applyFill="1" applyBorder="1" applyAlignment="1" applyProtection="0">
      <alignment vertical="bottom"/>
    </xf>
    <xf numFmtId="0" fontId="6" borderId="1" applyNumberFormat="1" applyFont="1" applyFill="0" applyBorder="1" applyAlignment="1" applyProtection="0">
      <alignment vertical="bottom"/>
    </xf>
    <xf numFmtId="0" fontId="0" borderId="2" applyNumberFormat="1" applyFont="1" applyFill="0" applyBorder="1" applyAlignment="1" applyProtection="0">
      <alignment vertical="bottom"/>
    </xf>
    <xf numFmtId="0" fontId="6" borderId="1" applyNumberFormat="0" applyFont="1" applyFill="0" applyBorder="1" applyAlignment="1" applyProtection="0">
      <alignment horizontal="center" vertical="bottom"/>
    </xf>
    <xf numFmtId="0" fontId="6"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49" fontId="6"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2" fontId="6" borderId="1" applyNumberFormat="1" applyFont="1" applyFill="0" applyBorder="1" applyAlignment="1" applyProtection="0">
      <alignment vertical="bottom"/>
    </xf>
    <xf numFmtId="2" fontId="0" borderId="2" applyNumberFormat="1" applyFont="1" applyFill="0" applyBorder="1" applyAlignment="1" applyProtection="0">
      <alignment vertical="bottom"/>
    </xf>
    <xf numFmtId="62" fontId="6" borderId="1" applyNumberFormat="1" applyFont="1" applyFill="0" applyBorder="1" applyAlignment="1" applyProtection="0">
      <alignment vertical="bottom"/>
    </xf>
    <xf numFmtId="62" fontId="6" borderId="1" applyNumberFormat="1" applyFont="1" applyFill="0" applyBorder="1" applyAlignment="1" applyProtection="0">
      <alignment horizontal="center" vertical="bottom"/>
    </xf>
    <xf numFmtId="62" fontId="0" borderId="2" applyNumberFormat="1" applyFont="1" applyFill="0" applyBorder="1" applyAlignment="1" applyProtection="0">
      <alignment horizontal="right" vertical="bottom"/>
    </xf>
    <xf numFmtId="0" fontId="0" applyNumberFormat="1" applyFont="1" applyFill="0" applyBorder="0"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2" fontId="0" borderId="3"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45</v>
      </c>
      <c r="C11" s="3"/>
      <c r="D11" s="3"/>
    </row>
    <row r="12">
      <c r="B12" s="4"/>
      <c r="C12" t="s" s="4">
        <v>5</v>
      </c>
      <c r="D12" t="s" s="5">
        <v>45</v>
      </c>
    </row>
    <row r="13">
      <c r="B13" t="s" s="3">
        <v>50</v>
      </c>
      <c r="C13" s="3"/>
      <c r="D13" s="3"/>
    </row>
    <row r="14">
      <c r="B14" s="4"/>
      <c r="C14" t="s" s="4">
        <v>5</v>
      </c>
      <c r="D14" t="s" s="5">
        <v>50</v>
      </c>
    </row>
  </sheetData>
  <mergeCells count="1">
    <mergeCell ref="B3:D3"/>
  </mergeCells>
  <hyperlinks>
    <hyperlink ref="D10" location="'2A and 2B'!R1C1" tooltip="" display="2A and 2B"/>
    <hyperlink ref="D12" location="'2C'!R1C1" tooltip="" display="2C"/>
    <hyperlink ref="D14" location="'Sheet2'!R1C1" tooltip="" display="Sheet2"/>
  </hyperlinks>
</worksheet>
</file>

<file path=xl/worksheets/sheet2.xml><?xml version="1.0" encoding="utf-8"?>
<worksheet xmlns:r="http://schemas.openxmlformats.org/officeDocument/2006/relationships" xmlns="http://schemas.openxmlformats.org/spreadsheetml/2006/main">
  <dimension ref="A1:Z25"/>
  <sheetViews>
    <sheetView workbookViewId="0" showGridLines="0" defaultGridColor="1"/>
  </sheetViews>
  <sheetFormatPr defaultColWidth="10.8333" defaultRowHeight="16" customHeight="1" outlineLevelRow="0" outlineLevelCol="0"/>
  <cols>
    <col min="1" max="1" width="24.3516" style="6" customWidth="1"/>
    <col min="2" max="16" hidden="1" width="10.8333" style="6" customWidth="1"/>
    <col min="17" max="17" width="10.8516" style="6" customWidth="1"/>
    <col min="18" max="19" width="17.1484" style="6" customWidth="1"/>
    <col min="20" max="26" width="10.8516" style="6" customWidth="1"/>
    <col min="27" max="16384" width="10.8516" style="6" customWidth="1"/>
  </cols>
  <sheetData>
    <row r="1" ht="26.7" customHeight="1">
      <c r="A1" t="s" s="7">
        <v>6</v>
      </c>
      <c r="B1" t="s" s="8">
        <v>7</v>
      </c>
      <c r="C1" t="s" s="8">
        <v>8</v>
      </c>
      <c r="D1" t="s" s="8">
        <v>9</v>
      </c>
      <c r="E1" t="s" s="8">
        <v>10</v>
      </c>
      <c r="F1" t="s" s="8">
        <v>11</v>
      </c>
      <c r="G1" t="s" s="8">
        <v>12</v>
      </c>
      <c r="H1" t="s" s="8">
        <v>13</v>
      </c>
      <c r="I1" t="s" s="8">
        <v>14</v>
      </c>
      <c r="J1" t="s" s="8">
        <v>15</v>
      </c>
      <c r="K1" t="s" s="8">
        <v>16</v>
      </c>
      <c r="L1" t="s" s="8">
        <v>17</v>
      </c>
      <c r="M1" t="s" s="8">
        <v>18</v>
      </c>
      <c r="N1" t="s" s="8">
        <v>19</v>
      </c>
      <c r="O1" t="s" s="8">
        <v>20</v>
      </c>
      <c r="P1" t="s" s="8">
        <v>21</v>
      </c>
      <c r="Q1" t="s" s="8">
        <v>22</v>
      </c>
      <c r="R1" t="s" s="8">
        <v>23</v>
      </c>
      <c r="S1" t="s" s="9">
        <v>24</v>
      </c>
      <c r="T1" t="s" s="8">
        <v>25</v>
      </c>
      <c r="U1" t="s" s="8">
        <v>26</v>
      </c>
      <c r="V1" t="s" s="8">
        <v>27</v>
      </c>
      <c r="W1" t="s" s="8">
        <v>28</v>
      </c>
      <c r="X1" t="s" s="8">
        <v>29</v>
      </c>
      <c r="Y1" t="s" s="8">
        <v>30</v>
      </c>
      <c r="Z1" t="s" s="8">
        <v>31</v>
      </c>
    </row>
    <row r="2" ht="15.7" customHeight="1">
      <c r="A2" t="s" s="10">
        <v>32</v>
      </c>
      <c r="B2" s="11">
        <v>11.08</v>
      </c>
      <c r="C2" s="11">
        <v>73.31100000000001</v>
      </c>
      <c r="D2" s="11">
        <v>215.248</v>
      </c>
      <c r="E2" s="11">
        <v>17.674</v>
      </c>
      <c r="F2" s="11">
        <v>63.378</v>
      </c>
      <c r="G2" s="11">
        <v>9.053000000000001</v>
      </c>
      <c r="H2" s="11">
        <v>0.712</v>
      </c>
      <c r="I2" s="11">
        <v>7.672</v>
      </c>
      <c r="J2" s="11">
        <v>0.773</v>
      </c>
      <c r="K2" s="11">
        <v>3.077</v>
      </c>
      <c r="L2" s="11">
        <v>0.514</v>
      </c>
      <c r="M2" s="11">
        <v>0.331</v>
      </c>
      <c r="N2" s="11">
        <v>0.152</v>
      </c>
      <c r="O2" s="11">
        <v>0.927</v>
      </c>
      <c r="P2" s="11">
        <v>0.13</v>
      </c>
      <c r="Q2" s="11">
        <v>404.032</v>
      </c>
      <c r="R2" s="12"/>
      <c r="S2" s="12"/>
      <c r="T2" t="s" s="13">
        <v>33</v>
      </c>
      <c r="U2" s="11">
        <v>2.32</v>
      </c>
      <c r="V2" s="14"/>
      <c r="W2" s="14"/>
      <c r="X2" s="15"/>
      <c r="Y2" s="16"/>
      <c r="Z2" s="16"/>
    </row>
    <row r="3" ht="15.7" customHeight="1">
      <c r="A3" t="s" s="10">
        <v>32</v>
      </c>
      <c r="B3" s="11">
        <v>11.166</v>
      </c>
      <c r="C3" s="11">
        <v>74.605</v>
      </c>
      <c r="D3" s="11">
        <v>219.973</v>
      </c>
      <c r="E3" s="11">
        <v>17.893</v>
      </c>
      <c r="F3" s="11">
        <v>64.91500000000001</v>
      </c>
      <c r="G3" s="11">
        <v>9.25</v>
      </c>
      <c r="H3" s="11">
        <v>0.721</v>
      </c>
      <c r="I3" s="11">
        <v>7.785</v>
      </c>
      <c r="J3" s="11">
        <v>0.787</v>
      </c>
      <c r="K3" s="11">
        <v>3.108</v>
      </c>
      <c r="L3" s="11">
        <v>0.524</v>
      </c>
      <c r="M3" s="11">
        <v>0.361</v>
      </c>
      <c r="N3" s="11">
        <v>0.155</v>
      </c>
      <c r="O3" s="11">
        <v>0.947</v>
      </c>
      <c r="P3" s="11">
        <v>0.133</v>
      </c>
      <c r="Q3" s="11">
        <v>412.323</v>
      </c>
      <c r="R3" s="12"/>
      <c r="S3" s="12"/>
      <c r="T3" t="s" s="13">
        <v>33</v>
      </c>
      <c r="U3" s="11">
        <v>2.31</v>
      </c>
      <c r="V3" s="14"/>
      <c r="W3" s="14"/>
      <c r="X3" s="15"/>
      <c r="Y3" s="16"/>
      <c r="Z3" s="16"/>
    </row>
    <row r="4" ht="15.7" customHeight="1">
      <c r="A4" t="s" s="10">
        <v>32</v>
      </c>
      <c r="B4" s="11">
        <v>10.737</v>
      </c>
      <c r="C4" s="11">
        <v>71.715</v>
      </c>
      <c r="D4" s="11">
        <v>212.815</v>
      </c>
      <c r="E4" s="11">
        <v>17.301</v>
      </c>
      <c r="F4" s="11">
        <v>62.47</v>
      </c>
      <c r="G4" s="11">
        <v>8.933</v>
      </c>
      <c r="H4" s="11">
        <v>0.696</v>
      </c>
      <c r="I4" s="11">
        <v>7.489</v>
      </c>
      <c r="J4" s="11">
        <v>0.755</v>
      </c>
      <c r="K4" s="11">
        <v>3.004</v>
      </c>
      <c r="L4" s="11">
        <v>0.499</v>
      </c>
      <c r="M4" s="11">
        <v>0.305</v>
      </c>
      <c r="N4" s="11">
        <v>0.149</v>
      </c>
      <c r="O4" s="11">
        <v>0.9</v>
      </c>
      <c r="P4" s="11">
        <v>0.127</v>
      </c>
      <c r="Q4" s="11">
        <v>397.895</v>
      </c>
      <c r="R4" s="12">
        <f>AVERAGE(Q2:Q4)</f>
        <v>404.75</v>
      </c>
      <c r="S4" s="12"/>
      <c r="T4" t="s" s="13">
        <v>33</v>
      </c>
      <c r="U4" s="11">
        <v>2.31</v>
      </c>
      <c r="V4" s="14">
        <f>AVERAGE(U2:U4)</f>
        <v>2.31333333333333</v>
      </c>
      <c r="W4" s="14"/>
      <c r="X4" s="15"/>
      <c r="Y4" s="16"/>
      <c r="Z4" s="16"/>
    </row>
    <row r="5" ht="15.7" customHeight="1">
      <c r="A5" t="s" s="10">
        <v>34</v>
      </c>
      <c r="B5" s="11">
        <v>14.397</v>
      </c>
      <c r="C5" s="11">
        <v>81.295</v>
      </c>
      <c r="D5" s="11">
        <v>267.305</v>
      </c>
      <c r="E5" s="11">
        <v>20.09</v>
      </c>
      <c r="F5" s="11">
        <v>73.55</v>
      </c>
      <c r="G5" s="11">
        <v>10.627</v>
      </c>
      <c r="H5" s="11">
        <v>0.84</v>
      </c>
      <c r="I5" s="11">
        <v>9.193</v>
      </c>
      <c r="J5" s="11">
        <v>0.954</v>
      </c>
      <c r="K5" s="11">
        <v>3.903</v>
      </c>
      <c r="L5" s="11">
        <v>0.664</v>
      </c>
      <c r="M5" s="11">
        <v>0.738</v>
      </c>
      <c r="N5" s="11">
        <v>0.202</v>
      </c>
      <c r="O5" s="11">
        <v>1.223</v>
      </c>
      <c r="P5" s="11">
        <v>0.171</v>
      </c>
      <c r="Q5" s="11">
        <v>485.152</v>
      </c>
      <c r="R5" s="12"/>
      <c r="S5" s="12"/>
      <c r="T5" t="s" s="13">
        <v>35</v>
      </c>
      <c r="U5" s="11">
        <v>2.26</v>
      </c>
      <c r="V5" s="14"/>
      <c r="W5" s="14"/>
      <c r="X5" s="15">
        <f>TTEST(U$2:U$4,U5:U7,2,2)</f>
        <v>0.000274561699993448</v>
      </c>
      <c r="Y5" s="16">
        <f>TTEST(Q$2:Q$4,Q5:Q7,2,2)</f>
        <v>0.000281782792105801</v>
      </c>
      <c r="Z5" s="16"/>
    </row>
    <row r="6" ht="15.7" customHeight="1">
      <c r="A6" t="s" s="10">
        <v>34</v>
      </c>
      <c r="B6" s="11">
        <v>14.533</v>
      </c>
      <c r="C6" s="11">
        <v>83.316</v>
      </c>
      <c r="D6" s="11">
        <v>273.787</v>
      </c>
      <c r="E6" s="11">
        <v>20.511</v>
      </c>
      <c r="F6" s="11">
        <v>76.015</v>
      </c>
      <c r="G6" s="11">
        <v>10.721</v>
      </c>
      <c r="H6" s="11">
        <v>0.85</v>
      </c>
      <c r="I6" s="11">
        <v>9.362</v>
      </c>
      <c r="J6" s="11">
        <v>0.963</v>
      </c>
      <c r="K6" s="11">
        <v>3.935</v>
      </c>
      <c r="L6" s="11">
        <v>0.668</v>
      </c>
      <c r="M6" s="11">
        <v>0.753</v>
      </c>
      <c r="N6" s="11">
        <v>0.204</v>
      </c>
      <c r="O6" s="11">
        <v>1.243</v>
      </c>
      <c r="P6" s="11">
        <v>0.173</v>
      </c>
      <c r="Q6" s="11">
        <v>497.034</v>
      </c>
      <c r="R6" s="12"/>
      <c r="S6" s="12"/>
      <c r="T6" t="s" s="13">
        <v>35</v>
      </c>
      <c r="U6" s="11">
        <v>2.26</v>
      </c>
      <c r="V6" s="14"/>
      <c r="W6" s="14"/>
      <c r="X6" s="15"/>
      <c r="Y6" s="16"/>
      <c r="Z6" s="16"/>
    </row>
    <row r="7" ht="15.7" customHeight="1">
      <c r="A7" t="s" s="10">
        <v>34</v>
      </c>
      <c r="B7" s="11">
        <v>14.159</v>
      </c>
      <c r="C7" s="11">
        <v>80.32599999999999</v>
      </c>
      <c r="D7" s="11">
        <v>263.225</v>
      </c>
      <c r="E7" s="11">
        <v>19.425</v>
      </c>
      <c r="F7" s="11">
        <v>73.45099999999999</v>
      </c>
      <c r="G7" s="11">
        <v>10.303</v>
      </c>
      <c r="H7" s="11">
        <v>0.822</v>
      </c>
      <c r="I7" s="11">
        <v>8.997999999999999</v>
      </c>
      <c r="J7" s="11">
        <v>0.928</v>
      </c>
      <c r="K7" s="11">
        <v>3.813</v>
      </c>
      <c r="L7" s="11">
        <v>0.649</v>
      </c>
      <c r="M7" s="11">
        <v>0.707</v>
      </c>
      <c r="N7" s="11">
        <v>0.197</v>
      </c>
      <c r="O7" s="11">
        <v>1.185</v>
      </c>
      <c r="P7" s="11">
        <v>0.168</v>
      </c>
      <c r="Q7" s="11">
        <v>478.356</v>
      </c>
      <c r="R7" s="12">
        <f>AVERAGE(Q5:Q7)</f>
        <v>486.847333333333</v>
      </c>
      <c r="S7" s="12">
        <f>(R7-$R$4)/$R$4</f>
        <v>0.202834671607988</v>
      </c>
      <c r="T7" t="s" s="13">
        <v>35</v>
      </c>
      <c r="U7" s="11">
        <v>2.25</v>
      </c>
      <c r="V7" s="14">
        <f>AVERAGE(U5:U7)</f>
        <v>2.25666666666667</v>
      </c>
      <c r="W7" s="14">
        <f>V7-$V$4</f>
        <v>-0.05666666666666</v>
      </c>
      <c r="X7" s="15"/>
      <c r="Y7" s="16"/>
      <c r="Z7" s="16"/>
    </row>
    <row r="8" ht="15.7" customHeight="1">
      <c r="A8" t="s" s="10">
        <v>36</v>
      </c>
      <c r="B8" s="11">
        <v>13.433</v>
      </c>
      <c r="C8" s="11">
        <v>79.377</v>
      </c>
      <c r="D8" s="11">
        <v>252.366</v>
      </c>
      <c r="E8" s="11">
        <v>19.255</v>
      </c>
      <c r="F8" s="11">
        <v>70.508</v>
      </c>
      <c r="G8" s="11">
        <v>10.168</v>
      </c>
      <c r="H8" s="11">
        <v>0.8</v>
      </c>
      <c r="I8" s="11">
        <v>8.788</v>
      </c>
      <c r="J8" s="11">
        <v>0.891</v>
      </c>
      <c r="K8" s="11">
        <v>3.627</v>
      </c>
      <c r="L8" s="11">
        <v>0.62</v>
      </c>
      <c r="M8" s="11">
        <v>0.627</v>
      </c>
      <c r="N8" s="11">
        <v>0.187</v>
      </c>
      <c r="O8" s="11">
        <v>1.131</v>
      </c>
      <c r="P8" s="11">
        <v>0.158</v>
      </c>
      <c r="Q8" s="11">
        <v>461.936</v>
      </c>
      <c r="R8" s="12"/>
      <c r="S8" s="12"/>
      <c r="T8" t="s" s="13">
        <v>37</v>
      </c>
      <c r="U8" s="11">
        <v>2.31</v>
      </c>
      <c r="V8" s="14"/>
      <c r="W8" s="14"/>
      <c r="X8" s="15">
        <f>TTEST(U$2:U$4,U8:U10,2,2)</f>
        <v>0.643329963181856</v>
      </c>
      <c r="Y8" s="16">
        <f>TTEST(Q$2:Q$4,Q8:Q10,2,2)</f>
        <v>0.00285405223152062</v>
      </c>
      <c r="Z8" s="16"/>
    </row>
    <row r="9" ht="15.7" customHeight="1">
      <c r="A9" t="s" s="10">
        <v>36</v>
      </c>
      <c r="B9" s="11">
        <v>13.637</v>
      </c>
      <c r="C9" s="11">
        <v>80.28400000000001</v>
      </c>
      <c r="D9" s="11">
        <v>258.133</v>
      </c>
      <c r="E9" s="11">
        <v>19.567</v>
      </c>
      <c r="F9" s="11">
        <v>73.05</v>
      </c>
      <c r="G9" s="11">
        <v>10.344</v>
      </c>
      <c r="H9" s="11">
        <v>0.8090000000000001</v>
      </c>
      <c r="I9" s="11">
        <v>8.885999999999999</v>
      </c>
      <c r="J9" s="11">
        <v>0.91</v>
      </c>
      <c r="K9" s="11">
        <v>3.674</v>
      </c>
      <c r="L9" s="11">
        <v>0.625</v>
      </c>
      <c r="M9" s="11">
        <v>0.641</v>
      </c>
      <c r="N9" s="11">
        <v>0.189</v>
      </c>
      <c r="O9" s="11">
        <v>1.149</v>
      </c>
      <c r="P9" s="11">
        <v>0.16</v>
      </c>
      <c r="Q9" s="11">
        <v>472.058</v>
      </c>
      <c r="R9" s="12"/>
      <c r="S9" s="12"/>
      <c r="T9" t="s" s="13">
        <v>37</v>
      </c>
      <c r="U9" s="11">
        <v>2.32</v>
      </c>
      <c r="V9" s="14"/>
      <c r="W9" s="14"/>
      <c r="X9" s="15"/>
      <c r="Y9" s="16"/>
      <c r="Z9" s="16"/>
    </row>
    <row r="10" ht="15.7" customHeight="1">
      <c r="A10" t="s" s="10">
        <v>36</v>
      </c>
      <c r="B10" s="11">
        <v>14.306</v>
      </c>
      <c r="C10" s="11">
        <v>84.723</v>
      </c>
      <c r="D10" s="11">
        <v>271.037</v>
      </c>
      <c r="E10" s="11">
        <v>20.854</v>
      </c>
      <c r="F10" s="11">
        <v>76.67700000000001</v>
      </c>
      <c r="G10" s="11">
        <v>10.847</v>
      </c>
      <c r="H10" s="11">
        <v>0.85</v>
      </c>
      <c r="I10" s="11">
        <v>9.311</v>
      </c>
      <c r="J10" s="11">
        <v>0.958</v>
      </c>
      <c r="K10" s="11">
        <v>3.874</v>
      </c>
      <c r="L10" s="11">
        <v>0.662</v>
      </c>
      <c r="M10" s="11">
        <v>0.728</v>
      </c>
      <c r="N10" s="11">
        <v>0.199</v>
      </c>
      <c r="O10" s="11">
        <v>1.197</v>
      </c>
      <c r="P10" s="11">
        <v>0.17</v>
      </c>
      <c r="Q10" s="11">
        <v>496.393</v>
      </c>
      <c r="R10" s="12">
        <f>AVERAGE(Q8:Q10)</f>
        <v>476.795666666667</v>
      </c>
      <c r="S10" s="12">
        <f>(R10-$R$4)/$R$4</f>
        <v>0.178000411776818</v>
      </c>
      <c r="T10" t="s" s="13">
        <v>37</v>
      </c>
      <c r="U10" s="11">
        <v>2.3</v>
      </c>
      <c r="V10" s="14">
        <f>AVERAGE(U8:U10)</f>
        <v>2.31</v>
      </c>
      <c r="W10" s="14">
        <f>V10-$V$4</f>
        <v>-0.00333333333333</v>
      </c>
      <c r="X10" s="15"/>
      <c r="Y10" s="16"/>
      <c r="Z10" s="16"/>
    </row>
    <row r="11" ht="15.7" customHeight="1">
      <c r="A11" t="s" s="10">
        <v>38</v>
      </c>
      <c r="B11" s="11">
        <v>13.242</v>
      </c>
      <c r="C11" s="11">
        <v>76.895</v>
      </c>
      <c r="D11" s="11">
        <v>249.564</v>
      </c>
      <c r="E11" s="11">
        <v>19.009</v>
      </c>
      <c r="F11" s="11">
        <v>68.21299999999999</v>
      </c>
      <c r="G11" s="11">
        <v>9.954000000000001</v>
      </c>
      <c r="H11" s="11">
        <v>0.793</v>
      </c>
      <c r="I11" s="11">
        <v>8.564</v>
      </c>
      <c r="J11" s="11">
        <v>0.881</v>
      </c>
      <c r="K11" s="11">
        <v>3.576</v>
      </c>
      <c r="L11" s="11">
        <v>0.61</v>
      </c>
      <c r="M11" s="11">
        <v>0.582</v>
      </c>
      <c r="N11" s="11">
        <v>0.183</v>
      </c>
      <c r="O11" s="11">
        <v>1.119</v>
      </c>
      <c r="P11" s="11">
        <v>0.159</v>
      </c>
      <c r="Q11" s="11">
        <v>453.344</v>
      </c>
      <c r="R11" s="12"/>
      <c r="S11" s="12"/>
      <c r="T11" t="s" s="13">
        <v>37</v>
      </c>
      <c r="U11" s="11">
        <v>2.27</v>
      </c>
      <c r="V11" s="14"/>
      <c r="W11" s="14"/>
      <c r="X11" s="15">
        <f>TTEST(U$2:U$4,U11:U13,2,2)</f>
        <v>0.00147311941520338</v>
      </c>
      <c r="Y11" s="16">
        <f>TTEST(Q$2:Q$4,Q11:Q13,2,2)</f>
        <v>0.00671848215074963</v>
      </c>
      <c r="Z11" s="16"/>
    </row>
    <row r="12" ht="15.7" customHeight="1">
      <c r="A12" t="s" s="10">
        <v>38</v>
      </c>
      <c r="B12" s="11">
        <v>13.83</v>
      </c>
      <c r="C12" s="11">
        <v>80.66200000000001</v>
      </c>
      <c r="D12" s="11">
        <v>260.465</v>
      </c>
      <c r="E12" s="11">
        <v>19.853</v>
      </c>
      <c r="F12" s="11">
        <v>74.45999999999999</v>
      </c>
      <c r="G12" s="11">
        <v>10.403</v>
      </c>
      <c r="H12" s="11">
        <v>0.8149999999999999</v>
      </c>
      <c r="I12" s="11">
        <v>8.909000000000001</v>
      </c>
      <c r="J12" s="11">
        <v>0.915</v>
      </c>
      <c r="K12" s="11">
        <v>3.699</v>
      </c>
      <c r="L12" s="11">
        <v>0.638</v>
      </c>
      <c r="M12" s="11">
        <v>0.654</v>
      </c>
      <c r="N12" s="11">
        <v>0.192</v>
      </c>
      <c r="O12" s="11">
        <v>1.165</v>
      </c>
      <c r="P12" s="11">
        <v>0.163</v>
      </c>
      <c r="Q12" s="11">
        <v>476.823</v>
      </c>
      <c r="R12" s="12"/>
      <c r="S12" s="12"/>
      <c r="T12" t="s" s="13">
        <v>37</v>
      </c>
      <c r="U12" s="11">
        <v>2.28</v>
      </c>
      <c r="V12" s="14"/>
      <c r="W12" s="14"/>
      <c r="X12" s="15"/>
      <c r="Y12" s="16"/>
      <c r="Z12" s="16"/>
    </row>
    <row r="13" ht="15.7" customHeight="1">
      <c r="A13" t="s" s="10">
        <v>38</v>
      </c>
      <c r="B13" s="11">
        <v>14.613</v>
      </c>
      <c r="C13" s="11">
        <v>84.255</v>
      </c>
      <c r="D13" s="11">
        <v>272.68</v>
      </c>
      <c r="E13" s="11">
        <v>20.911</v>
      </c>
      <c r="F13" s="11">
        <v>77.762</v>
      </c>
      <c r="G13" s="11">
        <v>10.921</v>
      </c>
      <c r="H13" s="11">
        <v>0.862</v>
      </c>
      <c r="I13" s="11">
        <v>9.420999999999999</v>
      </c>
      <c r="J13" s="11">
        <v>0.964</v>
      </c>
      <c r="K13" s="11">
        <v>3.915</v>
      </c>
      <c r="L13" s="11">
        <v>0.669</v>
      </c>
      <c r="M13" s="11">
        <v>0.746</v>
      </c>
      <c r="N13" s="11">
        <v>0.202</v>
      </c>
      <c r="O13" s="11">
        <v>1.228</v>
      </c>
      <c r="P13" s="11">
        <v>0.172</v>
      </c>
      <c r="Q13" s="11">
        <v>499.321</v>
      </c>
      <c r="R13" s="12">
        <f>AVERAGE(Q11:Q13)</f>
        <v>476.496</v>
      </c>
      <c r="S13" s="12">
        <f>(R13-$R$4)/$R$4</f>
        <v>0.177260037059914</v>
      </c>
      <c r="T13" t="s" s="13">
        <v>37</v>
      </c>
      <c r="U13" s="11">
        <v>2.28</v>
      </c>
      <c r="V13" s="14">
        <f>AVERAGE(U11:U13)</f>
        <v>2.27666666666667</v>
      </c>
      <c r="W13" s="14">
        <f>V13-$V$4</f>
        <v>-0.03666666666666</v>
      </c>
      <c r="X13" s="15"/>
      <c r="Y13" s="16"/>
      <c r="Z13" s="16"/>
    </row>
    <row r="14" ht="15.7" customHeight="1">
      <c r="A14" t="s" s="10">
        <v>39</v>
      </c>
      <c r="B14" s="11">
        <v>17.465</v>
      </c>
      <c r="C14" s="11">
        <v>95.574</v>
      </c>
      <c r="D14" s="11">
        <v>303.51</v>
      </c>
      <c r="E14" s="11">
        <v>23.074</v>
      </c>
      <c r="F14" s="11">
        <v>86.399</v>
      </c>
      <c r="G14" s="11">
        <v>12.247</v>
      </c>
      <c r="H14" s="11">
        <v>0.953</v>
      </c>
      <c r="I14" s="11">
        <v>10.514</v>
      </c>
      <c r="J14" s="11">
        <v>1.077</v>
      </c>
      <c r="K14" s="11">
        <v>4.437</v>
      </c>
      <c r="L14" s="11">
        <v>0.762</v>
      </c>
      <c r="M14" s="11">
        <v>0.989</v>
      </c>
      <c r="N14" s="11">
        <v>0.227</v>
      </c>
      <c r="O14" s="11">
        <v>1.392</v>
      </c>
      <c r="P14" s="11">
        <v>0.194</v>
      </c>
      <c r="Q14" s="11">
        <v>558.814</v>
      </c>
      <c r="R14" s="12"/>
      <c r="S14" s="12"/>
      <c r="T14" t="s" s="13">
        <v>35</v>
      </c>
      <c r="U14" s="11">
        <v>2.05</v>
      </c>
      <c r="V14" s="14"/>
      <c r="W14" s="14"/>
      <c r="X14" s="15">
        <f>TTEST(U$2:U$4,U14:U16,2,2)</f>
        <v>0.00011741287682375</v>
      </c>
      <c r="Y14" s="16">
        <f>TTEST(Q$2:Q$4,Q14:Q16,2,2)</f>
        <v>0.0104772878801917</v>
      </c>
      <c r="Z14" s="16"/>
    </row>
    <row r="15" ht="15.7" customHeight="1">
      <c r="A15" t="s" s="10">
        <v>39</v>
      </c>
      <c r="B15" s="11">
        <v>17.214</v>
      </c>
      <c r="C15" s="11">
        <v>95.989</v>
      </c>
      <c r="D15" s="11">
        <v>304.687</v>
      </c>
      <c r="E15" s="11">
        <v>23.377</v>
      </c>
      <c r="F15" s="11">
        <v>87.69199999999999</v>
      </c>
      <c r="G15" s="11">
        <v>12.212</v>
      </c>
      <c r="H15" s="11">
        <v>0.972</v>
      </c>
      <c r="I15" s="11">
        <v>10.484</v>
      </c>
      <c r="J15" s="11">
        <v>1.075</v>
      </c>
      <c r="K15" s="11">
        <v>4.401</v>
      </c>
      <c r="L15" s="11">
        <v>0.751</v>
      </c>
      <c r="M15" s="11">
        <v>0.96</v>
      </c>
      <c r="N15" s="11">
        <v>0.229</v>
      </c>
      <c r="O15" s="11">
        <v>1.376</v>
      </c>
      <c r="P15" s="11">
        <v>0.191</v>
      </c>
      <c r="Q15" s="11">
        <v>561.61</v>
      </c>
      <c r="R15" s="12"/>
      <c r="S15" s="12"/>
      <c r="T15" t="s" s="13">
        <v>35</v>
      </c>
      <c r="U15" s="11">
        <v>2.09</v>
      </c>
      <c r="V15" s="14"/>
      <c r="W15" s="14"/>
      <c r="X15" s="15"/>
      <c r="Y15" s="16"/>
      <c r="Z15" s="16"/>
    </row>
    <row r="16" ht="15.7" customHeight="1">
      <c r="A16" t="s" s="10">
        <v>39</v>
      </c>
      <c r="B16" s="11">
        <v>14.141</v>
      </c>
      <c r="C16" s="11">
        <v>82.48099999999999</v>
      </c>
      <c r="D16" s="11">
        <v>258.822</v>
      </c>
      <c r="E16" s="11">
        <v>20.061</v>
      </c>
      <c r="F16" s="11">
        <v>73.569</v>
      </c>
      <c r="G16" s="11">
        <v>10.462</v>
      </c>
      <c r="H16" s="11">
        <v>0.831</v>
      </c>
      <c r="I16" s="11">
        <v>8.997</v>
      </c>
      <c r="J16" s="11">
        <v>0.922</v>
      </c>
      <c r="K16" s="11">
        <v>3.744</v>
      </c>
      <c r="L16" s="11">
        <v>0.641</v>
      </c>
      <c r="M16" s="11">
        <v>0.667</v>
      </c>
      <c r="N16" s="11">
        <v>0.194</v>
      </c>
      <c r="O16" s="11">
        <v>1.167</v>
      </c>
      <c r="P16" s="11">
        <v>0.163</v>
      </c>
      <c r="Q16" s="11">
        <v>476.862</v>
      </c>
      <c r="R16" s="12">
        <f>AVERAGE(Q14:Q16)</f>
        <v>532.428666666667</v>
      </c>
      <c r="S16" s="12">
        <f>(R16-$R$4)/$R$4</f>
        <v>0.315450689726169</v>
      </c>
      <c r="T16" t="s" s="13">
        <v>35</v>
      </c>
      <c r="U16" s="11">
        <v>2.1</v>
      </c>
      <c r="V16" s="14">
        <f>AVERAGE(U14:U16)</f>
        <v>2.08</v>
      </c>
      <c r="W16" s="14">
        <f>V16-$V$4</f>
        <v>-0.23333333333333</v>
      </c>
      <c r="X16" s="15"/>
      <c r="Y16" s="16"/>
      <c r="Z16" s="16"/>
    </row>
    <row r="17" ht="15.7" customHeight="1">
      <c r="A17" t="s" s="10">
        <v>40</v>
      </c>
      <c r="B17" s="11">
        <v>19.112</v>
      </c>
      <c r="C17" s="11">
        <v>97.01000000000001</v>
      </c>
      <c r="D17" s="11">
        <v>329.91</v>
      </c>
      <c r="E17" s="11">
        <v>23.503</v>
      </c>
      <c r="F17" s="11">
        <v>88.53</v>
      </c>
      <c r="G17" s="11">
        <v>12.61</v>
      </c>
      <c r="H17" s="11">
        <v>1.007</v>
      </c>
      <c r="I17" s="11">
        <v>11.011</v>
      </c>
      <c r="J17" s="11">
        <v>1.155</v>
      </c>
      <c r="K17" s="11">
        <v>4.799</v>
      </c>
      <c r="L17" s="11">
        <v>0.83</v>
      </c>
      <c r="M17" s="11">
        <v>1.177</v>
      </c>
      <c r="N17" s="11">
        <v>0.252</v>
      </c>
      <c r="O17" s="11">
        <v>1.523</v>
      </c>
      <c r="P17" s="11">
        <v>0.216</v>
      </c>
      <c r="Q17" s="11">
        <v>592.645</v>
      </c>
      <c r="R17" s="12"/>
      <c r="S17" s="12"/>
      <c r="T17" t="s" s="13">
        <v>41</v>
      </c>
      <c r="U17" s="11">
        <v>2.01</v>
      </c>
      <c r="V17" s="14"/>
      <c r="W17" s="14"/>
      <c r="X17" s="15">
        <f>TTEST(U$2:U$4,U17:U19,2,2)</f>
        <v>3.59439308803698e-05</v>
      </c>
      <c r="Y17" s="16">
        <f>TTEST(Q$2:Q$4,Q17:Q19,2,2)</f>
        <v>0.000734722770088534</v>
      </c>
      <c r="Z17" s="16">
        <f>TTEST(Q$14:Q$16,Q17:Q19,2,2)</f>
        <v>0.433772341505219</v>
      </c>
    </row>
    <row r="18" ht="15.7" customHeight="1">
      <c r="A18" t="s" s="10">
        <v>40</v>
      </c>
      <c r="B18" s="11">
        <v>17.631</v>
      </c>
      <c r="C18" s="11">
        <v>90.621</v>
      </c>
      <c r="D18" s="11">
        <v>300.691</v>
      </c>
      <c r="E18" s="11">
        <v>22.126</v>
      </c>
      <c r="F18" s="11">
        <v>82.101</v>
      </c>
      <c r="G18" s="11">
        <v>11.8</v>
      </c>
      <c r="H18" s="11">
        <v>0.9409999999999999</v>
      </c>
      <c r="I18" s="11">
        <v>10.246</v>
      </c>
      <c r="J18" s="11">
        <v>1.071</v>
      </c>
      <c r="K18" s="11">
        <v>4.412</v>
      </c>
      <c r="L18" s="11">
        <v>0.761</v>
      </c>
      <c r="M18" s="11">
        <v>0.993</v>
      </c>
      <c r="N18" s="11">
        <v>0.23</v>
      </c>
      <c r="O18" s="11">
        <v>1.405</v>
      </c>
      <c r="P18" s="11">
        <v>0.195</v>
      </c>
      <c r="Q18" s="11">
        <v>545.224</v>
      </c>
      <c r="R18" s="12"/>
      <c r="S18" s="12"/>
      <c r="T18" t="s" s="13">
        <v>41</v>
      </c>
      <c r="U18" s="11">
        <v>2.05</v>
      </c>
      <c r="V18" s="14"/>
      <c r="W18" s="14"/>
      <c r="X18" s="15"/>
      <c r="Y18" s="16"/>
      <c r="Z18" s="16"/>
    </row>
    <row r="19" ht="15.7" customHeight="1">
      <c r="A19" t="s" s="10">
        <v>40</v>
      </c>
      <c r="B19" s="11">
        <v>17.357</v>
      </c>
      <c r="C19" s="11">
        <v>90.964</v>
      </c>
      <c r="D19" s="11">
        <v>299.836</v>
      </c>
      <c r="E19" s="11">
        <v>21.88</v>
      </c>
      <c r="F19" s="11">
        <v>81.624</v>
      </c>
      <c r="G19" s="11">
        <v>11.657</v>
      </c>
      <c r="H19" s="11">
        <v>0.922</v>
      </c>
      <c r="I19" s="11">
        <v>10.093</v>
      </c>
      <c r="J19" s="11">
        <v>1.056</v>
      </c>
      <c r="K19" s="11">
        <v>4.35</v>
      </c>
      <c r="L19" s="11">
        <v>0.745</v>
      </c>
      <c r="M19" s="11">
        <v>0.961</v>
      </c>
      <c r="N19" s="11">
        <v>0.229</v>
      </c>
      <c r="O19" s="11">
        <v>1.375</v>
      </c>
      <c r="P19" s="11">
        <v>0.192</v>
      </c>
      <c r="Q19" s="11">
        <v>543.241</v>
      </c>
      <c r="R19" s="12">
        <f>AVERAGE(Q17:Q19)</f>
        <v>560.37</v>
      </c>
      <c r="S19" s="12">
        <f>(R19-$R$4)/$R$4</f>
        <v>0.384484249536751</v>
      </c>
      <c r="T19" t="s" s="13">
        <v>41</v>
      </c>
      <c r="U19" s="11">
        <v>2.05</v>
      </c>
      <c r="V19" s="14">
        <f>AVERAGE(U17:U19)</f>
        <v>2.03666666666667</v>
      </c>
      <c r="W19" s="14">
        <f>V19-$V$4</f>
        <v>-0.27666666666666</v>
      </c>
      <c r="X19" s="15"/>
      <c r="Y19" s="16"/>
      <c r="Z19" s="16"/>
    </row>
    <row r="20" ht="15.7" customHeight="1">
      <c r="A20" t="s" s="10">
        <v>42</v>
      </c>
      <c r="B20" s="11">
        <v>21.501</v>
      </c>
      <c r="C20" s="11">
        <v>107.979</v>
      </c>
      <c r="D20" s="11">
        <v>367.161</v>
      </c>
      <c r="E20" s="11">
        <v>26.167</v>
      </c>
      <c r="F20" s="11">
        <v>98.297</v>
      </c>
      <c r="G20" s="11">
        <v>14.081</v>
      </c>
      <c r="H20" s="11">
        <v>1.129</v>
      </c>
      <c r="I20" s="11">
        <v>12.226</v>
      </c>
      <c r="J20" s="11">
        <v>1.286</v>
      </c>
      <c r="K20" s="11">
        <v>5.361</v>
      </c>
      <c r="L20" s="11">
        <v>0.929</v>
      </c>
      <c r="M20" s="11">
        <v>1.446</v>
      </c>
      <c r="N20" s="11">
        <v>0.283</v>
      </c>
      <c r="O20" s="11">
        <v>1.717</v>
      </c>
      <c r="P20" s="11">
        <v>0.237</v>
      </c>
      <c r="Q20" s="11">
        <v>659.8</v>
      </c>
      <c r="R20" s="12"/>
      <c r="S20" s="12"/>
      <c r="T20" t="s" s="13">
        <v>43</v>
      </c>
      <c r="U20" s="11">
        <v>1.91</v>
      </c>
      <c r="V20" s="14"/>
      <c r="W20" s="14"/>
      <c r="X20" s="15">
        <f>TTEST(U$2:U$4,U20:U22,2,2)</f>
        <v>2.11241812088469e-06</v>
      </c>
      <c r="Y20" s="16">
        <f>TTEST(Q$2:Q$4,Q20:Q22,2,2)</f>
        <v>0.00054089530712812</v>
      </c>
      <c r="Z20" s="16">
        <f>TTEST(Q$14:Q$16,Q20:Q22,2,2)</f>
        <v>0.0657694425303503</v>
      </c>
    </row>
    <row r="21" ht="15.7" customHeight="1">
      <c r="A21" t="s" s="10">
        <v>42</v>
      </c>
      <c r="B21" s="11">
        <v>19.201</v>
      </c>
      <c r="C21" s="11">
        <v>96.366</v>
      </c>
      <c r="D21" s="11">
        <v>327.838</v>
      </c>
      <c r="E21" s="11">
        <v>23.496</v>
      </c>
      <c r="F21" s="11">
        <v>87.977</v>
      </c>
      <c r="G21" s="11">
        <v>12.526</v>
      </c>
      <c r="H21" s="11">
        <v>1</v>
      </c>
      <c r="I21" s="11">
        <v>11.011</v>
      </c>
      <c r="J21" s="11">
        <v>1.156</v>
      </c>
      <c r="K21" s="11">
        <v>4.795</v>
      </c>
      <c r="L21" s="11">
        <v>0.827</v>
      </c>
      <c r="M21" s="11">
        <v>1.178</v>
      </c>
      <c r="N21" s="11">
        <v>0.254</v>
      </c>
      <c r="O21" s="11">
        <v>1.517</v>
      </c>
      <c r="P21" s="11">
        <v>0.211</v>
      </c>
      <c r="Q21" s="11">
        <v>589.353</v>
      </c>
      <c r="R21" s="12"/>
      <c r="S21" s="12"/>
      <c r="T21" t="s" s="13">
        <v>43</v>
      </c>
      <c r="U21" s="11">
        <v>1.93</v>
      </c>
      <c r="V21" s="14"/>
      <c r="W21" s="14"/>
      <c r="X21" s="15"/>
      <c r="Y21" s="16"/>
      <c r="Z21" s="16"/>
    </row>
    <row r="22" ht="15.7" customHeight="1">
      <c r="A22" t="s" s="10">
        <v>42</v>
      </c>
      <c r="B22" s="11">
        <v>20.269</v>
      </c>
      <c r="C22" s="11">
        <v>100.298</v>
      </c>
      <c r="D22" s="11">
        <v>338.525</v>
      </c>
      <c r="E22" s="11">
        <v>24.421</v>
      </c>
      <c r="F22" s="11">
        <v>91.008</v>
      </c>
      <c r="G22" s="11">
        <v>13.058</v>
      </c>
      <c r="H22" s="11">
        <v>1.041</v>
      </c>
      <c r="I22" s="11">
        <v>11.395</v>
      </c>
      <c r="J22" s="11">
        <v>1.19</v>
      </c>
      <c r="K22" s="11">
        <v>4.967</v>
      </c>
      <c r="L22" s="11">
        <v>0.859</v>
      </c>
      <c r="M22" s="11">
        <v>1.256</v>
      </c>
      <c r="N22" s="11">
        <v>0.264</v>
      </c>
      <c r="O22" s="11">
        <v>1.574</v>
      </c>
      <c r="P22" s="11">
        <v>0.219</v>
      </c>
      <c r="Q22" s="11">
        <v>610.3440000000001</v>
      </c>
      <c r="R22" s="12">
        <f>AVERAGE(Q20:Q22)</f>
        <v>619.8323333333331</v>
      </c>
      <c r="S22" s="12">
        <f>(R22-$R$4)/$R$4</f>
        <v>0.5313955116326941</v>
      </c>
      <c r="T22" t="s" s="13">
        <v>43</v>
      </c>
      <c r="U22" s="11">
        <v>1.94</v>
      </c>
      <c r="V22" s="14">
        <f>AVERAGE(U20:U22)</f>
        <v>1.92666666666667</v>
      </c>
      <c r="W22" s="14">
        <f>V22-$V$4</f>
        <v>-0.38666666666666</v>
      </c>
      <c r="X22" s="15"/>
      <c r="Y22" s="16"/>
      <c r="Z22" s="16"/>
    </row>
    <row r="23" ht="15.7" customHeight="1">
      <c r="A23" t="s" s="10">
        <v>44</v>
      </c>
      <c r="B23" s="11">
        <v>15.94</v>
      </c>
      <c r="C23" s="11">
        <v>85.172</v>
      </c>
      <c r="D23" s="11">
        <v>277.759</v>
      </c>
      <c r="E23" s="11">
        <v>20.836</v>
      </c>
      <c r="F23" s="11">
        <v>77.90900000000001</v>
      </c>
      <c r="G23" s="11">
        <v>10.899</v>
      </c>
      <c r="H23" s="11">
        <v>0.86</v>
      </c>
      <c r="I23" s="11">
        <v>9.433</v>
      </c>
      <c r="J23" s="11">
        <v>0.983</v>
      </c>
      <c r="K23" s="11">
        <v>4.016</v>
      </c>
      <c r="L23" s="11">
        <v>0.6820000000000001</v>
      </c>
      <c r="M23" s="11">
        <v>0.785</v>
      </c>
      <c r="N23" s="11">
        <v>0.207</v>
      </c>
      <c r="O23" s="11">
        <v>1.242</v>
      </c>
      <c r="P23" s="11">
        <v>0.176</v>
      </c>
      <c r="Q23" s="11">
        <v>506.899</v>
      </c>
      <c r="R23" s="12"/>
      <c r="S23" s="12"/>
      <c r="T23" t="s" s="13">
        <v>35</v>
      </c>
      <c r="U23" s="11">
        <v>2.1</v>
      </c>
      <c r="V23" s="14"/>
      <c r="W23" s="14"/>
      <c r="X23" s="15">
        <f>TTEST(U$2:U$4,U23:U25,2,2)</f>
        <v>1.26097748060815e-06</v>
      </c>
      <c r="Y23" s="16">
        <f>TTEST(Q$2:Q$4,Q23:Q25,2,2)</f>
        <v>0.000152283607862548</v>
      </c>
      <c r="Z23" s="16">
        <f>TTEST(Q$14:Q$16,Q23:Q25,2,2)</f>
        <v>0.707458019932459</v>
      </c>
    </row>
    <row r="24" ht="15.7" customHeight="1">
      <c r="A24" t="s" s="10">
        <v>44</v>
      </c>
      <c r="B24" s="11">
        <v>16.353</v>
      </c>
      <c r="C24" s="11">
        <v>90.18600000000001</v>
      </c>
      <c r="D24" s="11">
        <v>291.198</v>
      </c>
      <c r="E24" s="11">
        <v>21.633</v>
      </c>
      <c r="F24" s="11">
        <v>80.884</v>
      </c>
      <c r="G24" s="11">
        <v>11.412</v>
      </c>
      <c r="H24" s="11">
        <v>0.898</v>
      </c>
      <c r="I24" s="11">
        <v>9.826000000000001</v>
      </c>
      <c r="J24" s="11">
        <v>1.012</v>
      </c>
      <c r="K24" s="11">
        <v>4.143</v>
      </c>
      <c r="L24" s="11">
        <v>0.708</v>
      </c>
      <c r="M24" s="11">
        <v>0.845</v>
      </c>
      <c r="N24" s="11">
        <v>0.215</v>
      </c>
      <c r="O24" s="11">
        <v>1.291</v>
      </c>
      <c r="P24" s="11">
        <v>0.18</v>
      </c>
      <c r="Q24" s="11">
        <v>530.784</v>
      </c>
      <c r="R24" s="12"/>
      <c r="S24" s="12"/>
      <c r="T24" t="s" s="13">
        <v>35</v>
      </c>
      <c r="U24" s="11">
        <v>2.09</v>
      </c>
      <c r="V24" s="14"/>
      <c r="W24" s="14"/>
      <c r="X24" s="15"/>
      <c r="Y24" s="16"/>
      <c r="Z24" s="16"/>
    </row>
    <row r="25" ht="15.7" customHeight="1">
      <c r="A25" t="s" s="10">
        <v>44</v>
      </c>
      <c r="B25" s="11">
        <v>16.11</v>
      </c>
      <c r="C25" s="11">
        <v>88.83199999999999</v>
      </c>
      <c r="D25" s="11">
        <v>287.831</v>
      </c>
      <c r="E25" s="11">
        <v>21.55</v>
      </c>
      <c r="F25" s="11">
        <v>80.41500000000001</v>
      </c>
      <c r="G25" s="11">
        <v>11.271</v>
      </c>
      <c r="H25" s="11">
        <v>0.891</v>
      </c>
      <c r="I25" s="11">
        <v>9.686</v>
      </c>
      <c r="J25" s="11">
        <v>1</v>
      </c>
      <c r="K25" s="11">
        <v>4.113</v>
      </c>
      <c r="L25" s="11">
        <v>0.7</v>
      </c>
      <c r="M25" s="11">
        <v>0.823</v>
      </c>
      <c r="N25" s="11">
        <v>0.21</v>
      </c>
      <c r="O25" s="11">
        <v>1.273</v>
      </c>
      <c r="P25" s="11">
        <v>0.177</v>
      </c>
      <c r="Q25" s="11">
        <v>524.8819999999999</v>
      </c>
      <c r="R25" s="12">
        <f>AVERAGE(Q23:Q25)</f>
        <v>520.855</v>
      </c>
      <c r="S25" s="12">
        <f>(R25-$R$4)/$R$4</f>
        <v>0.286856084002471</v>
      </c>
      <c r="T25" t="s" s="13">
        <v>35</v>
      </c>
      <c r="U25" s="11">
        <v>2.09</v>
      </c>
      <c r="V25" s="14">
        <f>AVERAGE(U23:U25)</f>
        <v>2.09333333333333</v>
      </c>
      <c r="W25" s="14">
        <f>V25-$V$4</f>
        <v>-0.22</v>
      </c>
      <c r="X25" s="15"/>
      <c r="Y25" s="16"/>
      <c r="Z25"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Q38"/>
  <sheetViews>
    <sheetView workbookViewId="0" showGridLines="0" defaultGridColor="1"/>
  </sheetViews>
  <sheetFormatPr defaultColWidth="10.8333" defaultRowHeight="16" customHeight="1" outlineLevelRow="0" outlineLevelCol="0"/>
  <cols>
    <col min="1" max="1" width="31.5" style="17" customWidth="1"/>
    <col min="2" max="6" width="10.8516" style="17" customWidth="1"/>
    <col min="7" max="16" hidden="1" width="10.8333" style="17" customWidth="1"/>
    <col min="17" max="17" width="10.8516" style="17" customWidth="1"/>
    <col min="18" max="16384" width="10.8516" style="17" customWidth="1"/>
  </cols>
  <sheetData>
    <row r="1" ht="13.7" customHeight="1">
      <c r="A1" t="s" s="8">
        <v>6</v>
      </c>
      <c r="B1" t="s" s="18">
        <v>7</v>
      </c>
      <c r="C1" t="s" s="8">
        <v>8</v>
      </c>
      <c r="D1" t="s" s="8">
        <v>9</v>
      </c>
      <c r="E1" t="s" s="8">
        <v>10</v>
      </c>
      <c r="F1" t="s" s="8">
        <v>11</v>
      </c>
      <c r="G1" t="s" s="19">
        <v>12</v>
      </c>
      <c r="H1" t="s" s="19">
        <v>13</v>
      </c>
      <c r="I1" t="s" s="19">
        <v>14</v>
      </c>
      <c r="J1" t="s" s="19">
        <v>15</v>
      </c>
      <c r="K1" t="s" s="19">
        <v>16</v>
      </c>
      <c r="L1" t="s" s="19">
        <v>17</v>
      </c>
      <c r="M1" t="s" s="19">
        <v>18</v>
      </c>
      <c r="N1" t="s" s="19">
        <v>19</v>
      </c>
      <c r="O1" t="s" s="19">
        <v>20</v>
      </c>
      <c r="P1" t="s" s="19">
        <v>21</v>
      </c>
      <c r="Q1" t="s" s="8">
        <v>46</v>
      </c>
    </row>
    <row r="2" ht="13.7" customHeight="1">
      <c r="A2" t="s" s="13">
        <v>32</v>
      </c>
      <c r="B2" s="20">
        <v>11.08</v>
      </c>
      <c r="C2" s="11">
        <v>73.31100000000001</v>
      </c>
      <c r="D2" s="11">
        <v>215.248</v>
      </c>
      <c r="E2" s="15">
        <v>17.674</v>
      </c>
      <c r="F2" s="15">
        <v>63.378</v>
      </c>
      <c r="G2" s="21">
        <v>9.053000000000001</v>
      </c>
      <c r="H2" s="21">
        <v>0.712</v>
      </c>
      <c r="I2" s="21">
        <v>7.672</v>
      </c>
      <c r="J2" s="21">
        <v>0.773</v>
      </c>
      <c r="K2" s="21">
        <v>3.077</v>
      </c>
      <c r="L2" s="21">
        <v>0.514</v>
      </c>
      <c r="M2" s="21">
        <v>0.331</v>
      </c>
      <c r="N2" s="21">
        <v>0.152</v>
      </c>
      <c r="O2" s="21">
        <v>0.927</v>
      </c>
      <c r="P2" s="21">
        <v>0.13</v>
      </c>
      <c r="Q2" s="16">
        <v>404.032</v>
      </c>
    </row>
    <row r="3" ht="13.7" customHeight="1">
      <c r="A3" t="s" s="13">
        <v>32</v>
      </c>
      <c r="B3" s="20">
        <v>11.166</v>
      </c>
      <c r="C3" s="11">
        <v>74.605</v>
      </c>
      <c r="D3" s="11">
        <v>219.973</v>
      </c>
      <c r="E3" s="15">
        <v>17.893</v>
      </c>
      <c r="F3" s="15">
        <v>64.91500000000001</v>
      </c>
      <c r="G3" s="21">
        <v>9.25</v>
      </c>
      <c r="H3" s="21">
        <v>0.721</v>
      </c>
      <c r="I3" s="21">
        <v>7.785</v>
      </c>
      <c r="J3" s="21">
        <v>0.787</v>
      </c>
      <c r="K3" s="21">
        <v>3.108</v>
      </c>
      <c r="L3" s="21">
        <v>0.524</v>
      </c>
      <c r="M3" s="21">
        <v>0.361</v>
      </c>
      <c r="N3" s="21">
        <v>0.155</v>
      </c>
      <c r="O3" s="21">
        <v>0.947</v>
      </c>
      <c r="P3" s="21">
        <v>0.133</v>
      </c>
      <c r="Q3" s="16">
        <v>412.323</v>
      </c>
    </row>
    <row r="4" ht="13.7" customHeight="1">
      <c r="A4" t="s" s="13">
        <v>32</v>
      </c>
      <c r="B4" s="20">
        <v>10.737</v>
      </c>
      <c r="C4" s="11">
        <v>71.715</v>
      </c>
      <c r="D4" s="11">
        <v>212.815</v>
      </c>
      <c r="E4" s="15">
        <v>17.301</v>
      </c>
      <c r="F4" s="15">
        <v>62.47</v>
      </c>
      <c r="G4" s="21">
        <v>8.933</v>
      </c>
      <c r="H4" s="21">
        <v>0.696</v>
      </c>
      <c r="I4" s="21">
        <v>7.489</v>
      </c>
      <c r="J4" s="21">
        <v>0.755</v>
      </c>
      <c r="K4" s="21">
        <v>3.004</v>
      </c>
      <c r="L4" s="21">
        <v>0.499</v>
      </c>
      <c r="M4" s="21">
        <v>0.305</v>
      </c>
      <c r="N4" s="21">
        <v>0.149</v>
      </c>
      <c r="O4" s="21">
        <v>0.9</v>
      </c>
      <c r="P4" s="21">
        <v>0.127</v>
      </c>
      <c r="Q4" s="16">
        <v>397.895</v>
      </c>
    </row>
    <row r="5" ht="13.7" customHeight="1">
      <c r="A5" t="s" s="13">
        <v>34</v>
      </c>
      <c r="B5" s="20">
        <v>14.397</v>
      </c>
      <c r="C5" s="11">
        <v>81.295</v>
      </c>
      <c r="D5" s="11">
        <v>267.305</v>
      </c>
      <c r="E5" s="15">
        <v>20.09</v>
      </c>
      <c r="F5" s="15">
        <v>73.55</v>
      </c>
      <c r="G5" s="21">
        <v>10.627</v>
      </c>
      <c r="H5" s="21">
        <v>0.84</v>
      </c>
      <c r="I5" s="21">
        <v>9.193</v>
      </c>
      <c r="J5" s="21">
        <v>0.954</v>
      </c>
      <c r="K5" s="21">
        <v>3.903</v>
      </c>
      <c r="L5" s="21">
        <v>0.664</v>
      </c>
      <c r="M5" s="21">
        <v>0.738</v>
      </c>
      <c r="N5" s="21">
        <v>0.202</v>
      </c>
      <c r="O5" s="21">
        <v>1.223</v>
      </c>
      <c r="P5" s="21">
        <v>0.171</v>
      </c>
      <c r="Q5" s="16">
        <v>485.152</v>
      </c>
    </row>
    <row r="6" ht="13.7" customHeight="1">
      <c r="A6" t="s" s="13">
        <v>34</v>
      </c>
      <c r="B6" s="20">
        <v>14.533</v>
      </c>
      <c r="C6" s="11">
        <v>83.316</v>
      </c>
      <c r="D6" s="11">
        <v>273.787</v>
      </c>
      <c r="E6" s="15">
        <v>20.511</v>
      </c>
      <c r="F6" s="15">
        <v>76.015</v>
      </c>
      <c r="G6" s="21">
        <v>10.721</v>
      </c>
      <c r="H6" s="21">
        <v>0.85</v>
      </c>
      <c r="I6" s="21">
        <v>9.362</v>
      </c>
      <c r="J6" s="21">
        <v>0.963</v>
      </c>
      <c r="K6" s="21">
        <v>3.935</v>
      </c>
      <c r="L6" s="21">
        <v>0.668</v>
      </c>
      <c r="M6" s="21">
        <v>0.753</v>
      </c>
      <c r="N6" s="21">
        <v>0.204</v>
      </c>
      <c r="O6" s="21">
        <v>1.243</v>
      </c>
      <c r="P6" s="21">
        <v>0.173</v>
      </c>
      <c r="Q6" s="16">
        <v>497.034</v>
      </c>
    </row>
    <row r="7" ht="13.7" customHeight="1">
      <c r="A7" t="s" s="13">
        <v>34</v>
      </c>
      <c r="B7" s="20">
        <v>14.159</v>
      </c>
      <c r="C7" s="11">
        <v>80.32599999999999</v>
      </c>
      <c r="D7" s="11">
        <v>263.225</v>
      </c>
      <c r="E7" s="15">
        <v>19.425</v>
      </c>
      <c r="F7" s="15">
        <v>73.45099999999999</v>
      </c>
      <c r="G7" s="21">
        <v>10.303</v>
      </c>
      <c r="H7" s="21">
        <v>0.822</v>
      </c>
      <c r="I7" s="21">
        <v>8.997999999999999</v>
      </c>
      <c r="J7" s="21">
        <v>0.928</v>
      </c>
      <c r="K7" s="21">
        <v>3.813</v>
      </c>
      <c r="L7" s="21">
        <v>0.649</v>
      </c>
      <c r="M7" s="21">
        <v>0.707</v>
      </c>
      <c r="N7" s="21">
        <v>0.197</v>
      </c>
      <c r="O7" s="21">
        <v>1.185</v>
      </c>
      <c r="P7" s="21">
        <v>0.168</v>
      </c>
      <c r="Q7" s="16">
        <v>478.356</v>
      </c>
    </row>
    <row r="8" ht="13.7" customHeight="1">
      <c r="A8" t="s" s="13">
        <v>36</v>
      </c>
      <c r="B8" s="20">
        <v>13.433</v>
      </c>
      <c r="C8" s="11">
        <v>79.377</v>
      </c>
      <c r="D8" s="11">
        <v>252.366</v>
      </c>
      <c r="E8" s="15">
        <v>19.255</v>
      </c>
      <c r="F8" s="15">
        <v>70.508</v>
      </c>
      <c r="G8" s="21">
        <v>10.168</v>
      </c>
      <c r="H8" s="21">
        <v>0.8</v>
      </c>
      <c r="I8" s="21">
        <v>8.788</v>
      </c>
      <c r="J8" s="21">
        <v>0.891</v>
      </c>
      <c r="K8" s="21">
        <v>3.627</v>
      </c>
      <c r="L8" s="21">
        <v>0.62</v>
      </c>
      <c r="M8" s="21">
        <v>0.627</v>
      </c>
      <c r="N8" s="21">
        <v>0.187</v>
      </c>
      <c r="O8" s="21">
        <v>1.131</v>
      </c>
      <c r="P8" s="21">
        <v>0.158</v>
      </c>
      <c r="Q8" s="16">
        <v>461.936</v>
      </c>
    </row>
    <row r="9" ht="13.7" customHeight="1">
      <c r="A9" t="s" s="13">
        <v>36</v>
      </c>
      <c r="B9" s="20">
        <v>13.637</v>
      </c>
      <c r="C9" s="11">
        <v>80.28400000000001</v>
      </c>
      <c r="D9" s="11">
        <v>258.133</v>
      </c>
      <c r="E9" s="15">
        <v>19.567</v>
      </c>
      <c r="F9" s="15">
        <v>73.05</v>
      </c>
      <c r="G9" s="21">
        <v>10.344</v>
      </c>
      <c r="H9" s="21">
        <v>0.8090000000000001</v>
      </c>
      <c r="I9" s="21">
        <v>8.885999999999999</v>
      </c>
      <c r="J9" s="21">
        <v>0.91</v>
      </c>
      <c r="K9" s="21">
        <v>3.674</v>
      </c>
      <c r="L9" s="21">
        <v>0.625</v>
      </c>
      <c r="M9" s="21">
        <v>0.641</v>
      </c>
      <c r="N9" s="21">
        <v>0.189</v>
      </c>
      <c r="O9" s="21">
        <v>1.149</v>
      </c>
      <c r="P9" s="21">
        <v>0.16</v>
      </c>
      <c r="Q9" s="16">
        <v>472.058</v>
      </c>
    </row>
    <row r="10" ht="13.7" customHeight="1">
      <c r="A10" t="s" s="13">
        <v>36</v>
      </c>
      <c r="B10" s="20">
        <v>14.306</v>
      </c>
      <c r="C10" s="11">
        <v>84.723</v>
      </c>
      <c r="D10" s="11">
        <v>271.037</v>
      </c>
      <c r="E10" s="15">
        <v>20.854</v>
      </c>
      <c r="F10" s="15">
        <v>76.67700000000001</v>
      </c>
      <c r="G10" s="21">
        <v>10.847</v>
      </c>
      <c r="H10" s="21">
        <v>0.85</v>
      </c>
      <c r="I10" s="21">
        <v>9.311</v>
      </c>
      <c r="J10" s="21">
        <v>0.958</v>
      </c>
      <c r="K10" s="21">
        <v>3.874</v>
      </c>
      <c r="L10" s="21">
        <v>0.662</v>
      </c>
      <c r="M10" s="21">
        <v>0.728</v>
      </c>
      <c r="N10" s="21">
        <v>0.199</v>
      </c>
      <c r="O10" s="21">
        <v>1.197</v>
      </c>
      <c r="P10" s="21">
        <v>0.17</v>
      </c>
      <c r="Q10" s="16">
        <v>496.393</v>
      </c>
    </row>
    <row r="11" ht="13.7" customHeight="1">
      <c r="A11" t="s" s="13">
        <v>38</v>
      </c>
      <c r="B11" s="20">
        <v>13.242</v>
      </c>
      <c r="C11" s="11">
        <v>76.895</v>
      </c>
      <c r="D11" s="11">
        <v>249.564</v>
      </c>
      <c r="E11" s="15">
        <v>19.009</v>
      </c>
      <c r="F11" s="15">
        <v>68.21299999999999</v>
      </c>
      <c r="G11" s="21">
        <v>9.954000000000001</v>
      </c>
      <c r="H11" s="21">
        <v>0.793</v>
      </c>
      <c r="I11" s="21">
        <v>8.564</v>
      </c>
      <c r="J11" s="21">
        <v>0.881</v>
      </c>
      <c r="K11" s="21">
        <v>3.576</v>
      </c>
      <c r="L11" s="21">
        <v>0.61</v>
      </c>
      <c r="M11" s="21">
        <v>0.582</v>
      </c>
      <c r="N11" s="21">
        <v>0.183</v>
      </c>
      <c r="O11" s="21">
        <v>1.119</v>
      </c>
      <c r="P11" s="21">
        <v>0.159</v>
      </c>
      <c r="Q11" s="16">
        <v>453.344</v>
      </c>
    </row>
    <row r="12" ht="13.7" customHeight="1">
      <c r="A12" t="s" s="13">
        <v>38</v>
      </c>
      <c r="B12" s="20">
        <v>13.83</v>
      </c>
      <c r="C12" s="11">
        <v>80.66200000000001</v>
      </c>
      <c r="D12" s="11">
        <v>260.465</v>
      </c>
      <c r="E12" s="15">
        <v>19.853</v>
      </c>
      <c r="F12" s="15">
        <v>74.45999999999999</v>
      </c>
      <c r="G12" s="21">
        <v>10.403</v>
      </c>
      <c r="H12" s="21">
        <v>0.8149999999999999</v>
      </c>
      <c r="I12" s="21">
        <v>8.909000000000001</v>
      </c>
      <c r="J12" s="21">
        <v>0.915</v>
      </c>
      <c r="K12" s="21">
        <v>3.699</v>
      </c>
      <c r="L12" s="21">
        <v>0.638</v>
      </c>
      <c r="M12" s="21">
        <v>0.654</v>
      </c>
      <c r="N12" s="21">
        <v>0.192</v>
      </c>
      <c r="O12" s="21">
        <v>1.165</v>
      </c>
      <c r="P12" s="21">
        <v>0.163</v>
      </c>
      <c r="Q12" s="16">
        <v>476.823</v>
      </c>
    </row>
    <row r="13" ht="13.7" customHeight="1">
      <c r="A13" t="s" s="13">
        <v>38</v>
      </c>
      <c r="B13" s="20">
        <v>14.613</v>
      </c>
      <c r="C13" s="11">
        <v>84.255</v>
      </c>
      <c r="D13" s="11">
        <v>272.68</v>
      </c>
      <c r="E13" s="15">
        <v>20.911</v>
      </c>
      <c r="F13" s="15">
        <v>77.762</v>
      </c>
      <c r="G13" s="21">
        <v>10.921</v>
      </c>
      <c r="H13" s="21">
        <v>0.862</v>
      </c>
      <c r="I13" s="21">
        <v>9.420999999999999</v>
      </c>
      <c r="J13" s="21">
        <v>0.964</v>
      </c>
      <c r="K13" s="21">
        <v>3.915</v>
      </c>
      <c r="L13" s="21">
        <v>0.669</v>
      </c>
      <c r="M13" s="21">
        <v>0.746</v>
      </c>
      <c r="N13" s="21">
        <v>0.202</v>
      </c>
      <c r="O13" s="21">
        <v>1.228</v>
      </c>
      <c r="P13" s="21">
        <v>0.172</v>
      </c>
      <c r="Q13" s="16">
        <v>499.321</v>
      </c>
    </row>
    <row r="14" ht="13.7" customHeight="1">
      <c r="A14" t="s" s="13">
        <v>39</v>
      </c>
      <c r="B14" s="20">
        <v>17.465</v>
      </c>
      <c r="C14" s="11">
        <v>95.574</v>
      </c>
      <c r="D14" s="11">
        <v>303.51</v>
      </c>
      <c r="E14" s="15">
        <v>23.074</v>
      </c>
      <c r="F14" s="15">
        <v>86.399</v>
      </c>
      <c r="G14" s="21">
        <v>12.247</v>
      </c>
      <c r="H14" s="21">
        <v>0.953</v>
      </c>
      <c r="I14" s="21">
        <v>10.514</v>
      </c>
      <c r="J14" s="21">
        <v>1.077</v>
      </c>
      <c r="K14" s="21">
        <v>4.437</v>
      </c>
      <c r="L14" s="21">
        <v>0.762</v>
      </c>
      <c r="M14" s="21">
        <v>0.989</v>
      </c>
      <c r="N14" s="21">
        <v>0.227</v>
      </c>
      <c r="O14" s="21">
        <v>1.392</v>
      </c>
      <c r="P14" s="21">
        <v>0.194</v>
      </c>
      <c r="Q14" s="16">
        <v>558.814</v>
      </c>
    </row>
    <row r="15" ht="13.7" customHeight="1">
      <c r="A15" t="s" s="13">
        <v>39</v>
      </c>
      <c r="B15" s="20">
        <v>17.214</v>
      </c>
      <c r="C15" s="11">
        <v>95.989</v>
      </c>
      <c r="D15" s="11">
        <v>304.687</v>
      </c>
      <c r="E15" s="15">
        <v>23.377</v>
      </c>
      <c r="F15" s="15">
        <v>87.69199999999999</v>
      </c>
      <c r="G15" s="21">
        <v>12.212</v>
      </c>
      <c r="H15" s="21">
        <v>0.972</v>
      </c>
      <c r="I15" s="21">
        <v>10.484</v>
      </c>
      <c r="J15" s="21">
        <v>1.075</v>
      </c>
      <c r="K15" s="21">
        <v>4.401</v>
      </c>
      <c r="L15" s="21">
        <v>0.751</v>
      </c>
      <c r="M15" s="21">
        <v>0.96</v>
      </c>
      <c r="N15" s="21">
        <v>0.229</v>
      </c>
      <c r="O15" s="21">
        <v>1.376</v>
      </c>
      <c r="P15" s="21">
        <v>0.191</v>
      </c>
      <c r="Q15" s="16">
        <v>561.61</v>
      </c>
    </row>
    <row r="16" ht="13.7" customHeight="1">
      <c r="A16" t="s" s="13">
        <v>39</v>
      </c>
      <c r="B16" s="20">
        <v>14.141</v>
      </c>
      <c r="C16" s="11">
        <v>82.48099999999999</v>
      </c>
      <c r="D16" s="11">
        <v>258.822</v>
      </c>
      <c r="E16" s="15">
        <v>20.061</v>
      </c>
      <c r="F16" s="15">
        <v>73.569</v>
      </c>
      <c r="G16" s="21">
        <v>10.462</v>
      </c>
      <c r="H16" s="21">
        <v>0.831</v>
      </c>
      <c r="I16" s="21">
        <v>8.997</v>
      </c>
      <c r="J16" s="21">
        <v>0.922</v>
      </c>
      <c r="K16" s="21">
        <v>3.744</v>
      </c>
      <c r="L16" s="21">
        <v>0.641</v>
      </c>
      <c r="M16" s="21">
        <v>0.667</v>
      </c>
      <c r="N16" s="21">
        <v>0.194</v>
      </c>
      <c r="O16" s="21">
        <v>1.167</v>
      </c>
      <c r="P16" s="21">
        <v>0.163</v>
      </c>
      <c r="Q16" s="16">
        <v>476.862</v>
      </c>
    </row>
    <row r="17" ht="13.7" customHeight="1">
      <c r="A17" t="s" s="13">
        <v>40</v>
      </c>
      <c r="B17" s="20">
        <v>19.112</v>
      </c>
      <c r="C17" s="11">
        <v>97.01000000000001</v>
      </c>
      <c r="D17" s="11">
        <v>329.91</v>
      </c>
      <c r="E17" s="15">
        <v>23.503</v>
      </c>
      <c r="F17" s="15">
        <v>88.53</v>
      </c>
      <c r="G17" s="21">
        <v>12.61</v>
      </c>
      <c r="H17" s="21">
        <v>1.007</v>
      </c>
      <c r="I17" s="21">
        <v>11.011</v>
      </c>
      <c r="J17" s="21">
        <v>1.155</v>
      </c>
      <c r="K17" s="21">
        <v>4.799</v>
      </c>
      <c r="L17" s="21">
        <v>0.83</v>
      </c>
      <c r="M17" s="21">
        <v>1.177</v>
      </c>
      <c r="N17" s="21">
        <v>0.252</v>
      </c>
      <c r="O17" s="21">
        <v>1.523</v>
      </c>
      <c r="P17" s="21">
        <v>0.216</v>
      </c>
      <c r="Q17" s="16">
        <v>592.645</v>
      </c>
    </row>
    <row r="18" ht="13.7" customHeight="1">
      <c r="A18" t="s" s="13">
        <v>40</v>
      </c>
      <c r="B18" s="20">
        <v>17.631</v>
      </c>
      <c r="C18" s="11">
        <v>90.621</v>
      </c>
      <c r="D18" s="11">
        <v>300.691</v>
      </c>
      <c r="E18" s="15">
        <v>22.126</v>
      </c>
      <c r="F18" s="15">
        <v>82.101</v>
      </c>
      <c r="G18" s="21">
        <v>11.8</v>
      </c>
      <c r="H18" s="21">
        <v>0.9409999999999999</v>
      </c>
      <c r="I18" s="21">
        <v>10.246</v>
      </c>
      <c r="J18" s="21">
        <v>1.071</v>
      </c>
      <c r="K18" s="21">
        <v>4.412</v>
      </c>
      <c r="L18" s="21">
        <v>0.761</v>
      </c>
      <c r="M18" s="21">
        <v>0.993</v>
      </c>
      <c r="N18" s="21">
        <v>0.23</v>
      </c>
      <c r="O18" s="21">
        <v>1.405</v>
      </c>
      <c r="P18" s="21">
        <v>0.195</v>
      </c>
      <c r="Q18" s="16">
        <v>545.224</v>
      </c>
    </row>
    <row r="19" ht="13.7" customHeight="1">
      <c r="A19" t="s" s="13">
        <v>40</v>
      </c>
      <c r="B19" s="20">
        <v>17.357</v>
      </c>
      <c r="C19" s="11">
        <v>90.964</v>
      </c>
      <c r="D19" s="11">
        <v>299.836</v>
      </c>
      <c r="E19" s="15">
        <v>21.88</v>
      </c>
      <c r="F19" s="15">
        <v>81.624</v>
      </c>
      <c r="G19" s="21">
        <v>11.657</v>
      </c>
      <c r="H19" s="21">
        <v>0.922</v>
      </c>
      <c r="I19" s="21">
        <v>10.093</v>
      </c>
      <c r="J19" s="21">
        <v>1.056</v>
      </c>
      <c r="K19" s="21">
        <v>4.35</v>
      </c>
      <c r="L19" s="21">
        <v>0.745</v>
      </c>
      <c r="M19" s="21">
        <v>0.961</v>
      </c>
      <c r="N19" s="21">
        <v>0.229</v>
      </c>
      <c r="O19" s="21">
        <v>1.375</v>
      </c>
      <c r="P19" s="21">
        <v>0.192</v>
      </c>
      <c r="Q19" s="16">
        <v>543.241</v>
      </c>
    </row>
    <row r="20" ht="13.7" customHeight="1">
      <c r="A20" t="s" s="13">
        <v>42</v>
      </c>
      <c r="B20" s="20">
        <v>21.501</v>
      </c>
      <c r="C20" s="11">
        <v>107.979</v>
      </c>
      <c r="D20" s="11">
        <v>367.161</v>
      </c>
      <c r="E20" s="15">
        <v>26.167</v>
      </c>
      <c r="F20" s="15">
        <v>98.297</v>
      </c>
      <c r="G20" s="21">
        <v>14.081</v>
      </c>
      <c r="H20" s="21">
        <v>1.129</v>
      </c>
      <c r="I20" s="21">
        <v>12.226</v>
      </c>
      <c r="J20" s="21">
        <v>1.286</v>
      </c>
      <c r="K20" s="21">
        <v>5.361</v>
      </c>
      <c r="L20" s="21">
        <v>0.929</v>
      </c>
      <c r="M20" s="21">
        <v>1.446</v>
      </c>
      <c r="N20" s="21">
        <v>0.283</v>
      </c>
      <c r="O20" s="21">
        <v>1.717</v>
      </c>
      <c r="P20" s="21">
        <v>0.237</v>
      </c>
      <c r="Q20" s="16">
        <v>659.8</v>
      </c>
    </row>
    <row r="21" ht="13.7" customHeight="1">
      <c r="A21" t="s" s="13">
        <v>42</v>
      </c>
      <c r="B21" s="20">
        <v>19.201</v>
      </c>
      <c r="C21" s="11">
        <v>96.366</v>
      </c>
      <c r="D21" s="11">
        <v>327.838</v>
      </c>
      <c r="E21" s="15">
        <v>23.496</v>
      </c>
      <c r="F21" s="15">
        <v>87.977</v>
      </c>
      <c r="G21" s="21">
        <v>12.526</v>
      </c>
      <c r="H21" s="21">
        <v>1</v>
      </c>
      <c r="I21" s="21">
        <v>11.011</v>
      </c>
      <c r="J21" s="21">
        <v>1.156</v>
      </c>
      <c r="K21" s="21">
        <v>4.795</v>
      </c>
      <c r="L21" s="21">
        <v>0.827</v>
      </c>
      <c r="M21" s="21">
        <v>1.178</v>
      </c>
      <c r="N21" s="21">
        <v>0.254</v>
      </c>
      <c r="O21" s="21">
        <v>1.517</v>
      </c>
      <c r="P21" s="21">
        <v>0.211</v>
      </c>
      <c r="Q21" s="16">
        <v>589.353</v>
      </c>
    </row>
    <row r="22" ht="13.7" customHeight="1">
      <c r="A22" t="s" s="13">
        <v>42</v>
      </c>
      <c r="B22" s="20">
        <v>20.269</v>
      </c>
      <c r="C22" s="11">
        <v>100.298</v>
      </c>
      <c r="D22" s="11">
        <v>338.525</v>
      </c>
      <c r="E22" s="15">
        <v>24.421</v>
      </c>
      <c r="F22" s="15">
        <v>91.008</v>
      </c>
      <c r="G22" s="21">
        <v>13.058</v>
      </c>
      <c r="H22" s="21">
        <v>1.041</v>
      </c>
      <c r="I22" s="21">
        <v>11.395</v>
      </c>
      <c r="J22" s="21">
        <v>1.19</v>
      </c>
      <c r="K22" s="21">
        <v>4.967</v>
      </c>
      <c r="L22" s="21">
        <v>0.859</v>
      </c>
      <c r="M22" s="21">
        <v>1.256</v>
      </c>
      <c r="N22" s="21">
        <v>0.264</v>
      </c>
      <c r="O22" s="21">
        <v>1.574</v>
      </c>
      <c r="P22" s="21">
        <v>0.219</v>
      </c>
      <c r="Q22" s="16">
        <v>610.3440000000001</v>
      </c>
    </row>
    <row r="23" ht="13.7" customHeight="1">
      <c r="A23" t="s" s="13">
        <v>44</v>
      </c>
      <c r="B23" s="20">
        <v>15.94</v>
      </c>
      <c r="C23" s="11">
        <v>85.172</v>
      </c>
      <c r="D23" s="11">
        <v>277.759</v>
      </c>
      <c r="E23" s="15">
        <v>20.836</v>
      </c>
      <c r="F23" s="15">
        <v>77.90900000000001</v>
      </c>
      <c r="G23" s="21">
        <v>10.899</v>
      </c>
      <c r="H23" s="21">
        <v>0.86</v>
      </c>
      <c r="I23" s="21">
        <v>9.433</v>
      </c>
      <c r="J23" s="21">
        <v>0.983</v>
      </c>
      <c r="K23" s="21">
        <v>4.016</v>
      </c>
      <c r="L23" s="21">
        <v>0.6820000000000001</v>
      </c>
      <c r="M23" s="21">
        <v>0.785</v>
      </c>
      <c r="N23" s="21">
        <v>0.207</v>
      </c>
      <c r="O23" s="21">
        <v>1.242</v>
      </c>
      <c r="P23" s="21">
        <v>0.176</v>
      </c>
      <c r="Q23" s="16">
        <v>506.899</v>
      </c>
    </row>
    <row r="24" ht="13.7" customHeight="1">
      <c r="A24" t="s" s="13">
        <v>44</v>
      </c>
      <c r="B24" s="20">
        <v>16.353</v>
      </c>
      <c r="C24" s="11">
        <v>90.18600000000001</v>
      </c>
      <c r="D24" s="11">
        <v>291.198</v>
      </c>
      <c r="E24" s="15">
        <v>21.633</v>
      </c>
      <c r="F24" s="15">
        <v>80.884</v>
      </c>
      <c r="G24" s="21">
        <v>11.412</v>
      </c>
      <c r="H24" s="21">
        <v>0.898</v>
      </c>
      <c r="I24" s="21">
        <v>9.826000000000001</v>
      </c>
      <c r="J24" s="21">
        <v>1.012</v>
      </c>
      <c r="K24" s="21">
        <v>4.143</v>
      </c>
      <c r="L24" s="21">
        <v>0.708</v>
      </c>
      <c r="M24" s="21">
        <v>0.845</v>
      </c>
      <c r="N24" s="21">
        <v>0.215</v>
      </c>
      <c r="O24" s="21">
        <v>1.291</v>
      </c>
      <c r="P24" s="21">
        <v>0.18</v>
      </c>
      <c r="Q24" s="16">
        <v>530.784</v>
      </c>
    </row>
    <row r="25" ht="13.7" customHeight="1">
      <c r="A25" t="s" s="13">
        <v>44</v>
      </c>
      <c r="B25" s="20">
        <v>16.11</v>
      </c>
      <c r="C25" s="11">
        <v>88.83199999999999</v>
      </c>
      <c r="D25" s="11">
        <v>287.831</v>
      </c>
      <c r="E25" s="15">
        <v>21.55</v>
      </c>
      <c r="F25" s="15">
        <v>80.41500000000001</v>
      </c>
      <c r="G25" s="21">
        <v>11.271</v>
      </c>
      <c r="H25" s="21">
        <v>0.891</v>
      </c>
      <c r="I25" s="21">
        <v>9.686</v>
      </c>
      <c r="J25" s="21">
        <v>1</v>
      </c>
      <c r="K25" s="21">
        <v>4.113</v>
      </c>
      <c r="L25" s="21">
        <v>0.7</v>
      </c>
      <c r="M25" s="21">
        <v>0.823</v>
      </c>
      <c r="N25" s="21">
        <v>0.21</v>
      </c>
      <c r="O25" s="21">
        <v>1.273</v>
      </c>
      <c r="P25" s="21">
        <v>0.177</v>
      </c>
      <c r="Q25" s="16">
        <v>524.8819999999999</v>
      </c>
    </row>
    <row r="26" ht="13.7" customHeight="1">
      <c r="A26" s="22"/>
      <c r="B26" s="23"/>
      <c r="C26" s="22"/>
      <c r="D26" s="22"/>
      <c r="E26" s="15"/>
      <c r="F26" s="15"/>
      <c r="G26" s="24"/>
      <c r="H26" s="24"/>
      <c r="I26" s="24"/>
      <c r="J26" s="24"/>
      <c r="K26" s="24"/>
      <c r="L26" s="24"/>
      <c r="M26" s="24"/>
      <c r="N26" s="24"/>
      <c r="O26" s="24"/>
      <c r="P26" s="24"/>
      <c r="Q26" s="16"/>
    </row>
    <row r="27" ht="13.7" customHeight="1">
      <c r="A27" s="22"/>
      <c r="B27" s="23"/>
      <c r="C27" s="22"/>
      <c r="D27" s="22"/>
      <c r="E27" s="15"/>
      <c r="F27" s="15"/>
      <c r="G27" s="24"/>
      <c r="H27" s="24"/>
      <c r="I27" s="24"/>
      <c r="J27" s="24"/>
      <c r="K27" s="24"/>
      <c r="L27" s="24"/>
      <c r="M27" s="24"/>
      <c r="N27" s="24"/>
      <c r="O27" s="24"/>
      <c r="P27" s="24"/>
      <c r="Q27" s="16"/>
    </row>
    <row r="28" ht="13.7" customHeight="1">
      <c r="A28" s="22"/>
      <c r="B28" s="23"/>
      <c r="C28" s="22"/>
      <c r="D28" s="22"/>
      <c r="E28" s="15"/>
      <c r="F28" s="15"/>
      <c r="G28" s="24"/>
      <c r="H28" s="24"/>
      <c r="I28" s="24"/>
      <c r="J28" s="24"/>
      <c r="K28" s="24"/>
      <c r="L28" s="24"/>
      <c r="M28" s="24"/>
      <c r="N28" s="24"/>
      <c r="O28" s="24"/>
      <c r="P28" s="24"/>
      <c r="Q28" s="16"/>
    </row>
    <row r="29" ht="13.7" customHeight="1">
      <c r="A29" t="s" s="13">
        <v>47</v>
      </c>
      <c r="B29" t="s" s="25">
        <v>7</v>
      </c>
      <c r="C29" t="s" s="13">
        <v>8</v>
      </c>
      <c r="D29" t="s" s="13">
        <v>9</v>
      </c>
      <c r="E29" t="s" s="13">
        <v>10</v>
      </c>
      <c r="F29" t="s" s="13">
        <v>11</v>
      </c>
      <c r="G29" t="s" s="26">
        <v>12</v>
      </c>
      <c r="H29" t="s" s="26">
        <v>13</v>
      </c>
      <c r="I29" t="s" s="26">
        <v>14</v>
      </c>
      <c r="J29" t="s" s="26">
        <v>15</v>
      </c>
      <c r="K29" t="s" s="26">
        <v>16</v>
      </c>
      <c r="L29" t="s" s="26">
        <v>17</v>
      </c>
      <c r="M29" t="s" s="26">
        <v>18</v>
      </c>
      <c r="N29" t="s" s="26">
        <v>19</v>
      </c>
      <c r="O29" t="s" s="26">
        <v>20</v>
      </c>
      <c r="P29" t="s" s="26">
        <v>21</v>
      </c>
      <c r="Q29" t="s" s="13">
        <v>48</v>
      </c>
    </row>
    <row r="30" ht="13.7" customHeight="1">
      <c r="A30" t="s" s="13">
        <v>32</v>
      </c>
      <c r="B30" s="27">
        <f>_xlfn.AVERAGEIF($A$2:$A$25,$A30,B$2:B$25)</f>
        <v>10.9943333333333</v>
      </c>
      <c r="C30" s="14">
        <f>_xlfn.AVERAGEIF($A$2:$A$25,$A30,C$2:C$25)</f>
        <v>73.2103333333333</v>
      </c>
      <c r="D30" s="14">
        <f>_xlfn.AVERAGEIF($A$2:$A$25,$A30,D$2:D$25)</f>
        <v>216.012</v>
      </c>
      <c r="E30" s="15">
        <f>_xlfn.AVERAGEIF($A$2:$A$25,$A30,E$2:E$25)</f>
        <v>17.6226666666667</v>
      </c>
      <c r="F30" s="15">
        <f>_xlfn.AVERAGEIF($A$2:$A$25,$A30,F$2:F$25)</f>
        <v>63.5876666666667</v>
      </c>
      <c r="G30" s="28">
        <f>_xlfn.AVERAGEIF($A$2:$A$25,$A30,G$2:G$25)</f>
        <v>9.07866666666667</v>
      </c>
      <c r="H30" s="28">
        <f>_xlfn.AVERAGEIF($A$2:$A$25,$A30,H$2:H$25)</f>
        <v>0.709666666666667</v>
      </c>
      <c r="I30" s="28">
        <f>_xlfn.AVERAGEIF($A$2:$A$25,$A30,I$2:I$25)</f>
        <v>7.64866666666667</v>
      </c>
      <c r="J30" s="28">
        <f>_xlfn.AVERAGEIF($A$2:$A$25,$A30,J$2:J$25)</f>
        <v>0.7716666666666669</v>
      </c>
      <c r="K30" s="28">
        <f>_xlfn.AVERAGEIF($A$2:$A$25,$A30,K$2:K$25)</f>
        <v>3.063</v>
      </c>
      <c r="L30" s="28">
        <f>_xlfn.AVERAGEIF($A$2:$A$25,$A30,L$2:L$25)</f>
        <v>0.512333333333333</v>
      </c>
      <c r="M30" s="28">
        <f>_xlfn.AVERAGEIF($A$2:$A$25,$A30,M$2:M$25)</f>
        <v>0.332333333333333</v>
      </c>
      <c r="N30" s="28">
        <f>_xlfn.AVERAGEIF($A$2:$A$25,$A30,N$2:N$25)</f>
        <v>0.152</v>
      </c>
      <c r="O30" s="28">
        <f>_xlfn.AVERAGEIF($A$2:$A$25,$A30,O$2:O$25)</f>
        <v>0.924666666666667</v>
      </c>
      <c r="P30" s="28">
        <f>_xlfn.AVERAGEIF($A$2:$A$25,$A30,P$2:P$25)</f>
        <v>0.13</v>
      </c>
      <c r="Q30" s="16">
        <f>SUM(G30:P30)</f>
        <v>23.323</v>
      </c>
    </row>
    <row r="31" ht="13.7" customHeight="1">
      <c r="A31" t="s" s="13">
        <v>34</v>
      </c>
      <c r="B31" s="27">
        <f>_xlfn.AVERAGEIF($A$2:$A$25,$A31,B$2:B$25)</f>
        <v>14.363</v>
      </c>
      <c r="C31" s="14">
        <f>_xlfn.AVERAGEIF($A$2:$A$25,$A31,C$2:C$25)</f>
        <v>81.6456666666667</v>
      </c>
      <c r="D31" s="14">
        <f>_xlfn.AVERAGEIF($A$2:$A$25,$A31,D$2:D$25)</f>
        <v>268.105666666667</v>
      </c>
      <c r="E31" s="15">
        <f>_xlfn.AVERAGEIF($A$2:$A$25,$A31,E$2:E$25)</f>
        <v>20.0086666666667</v>
      </c>
      <c r="F31" s="15">
        <f>_xlfn.AVERAGEIF($A$2:$A$25,$A31,F$2:F$25)</f>
        <v>74.3386666666667</v>
      </c>
      <c r="G31" s="28">
        <f>_xlfn.AVERAGEIF($A$2:$A$25,$A31,G$2:G$25)</f>
        <v>10.5503333333333</v>
      </c>
      <c r="H31" s="28">
        <f>_xlfn.AVERAGEIF($A$2:$A$25,$A31,H$2:H$25)</f>
        <v>0.837333333333333</v>
      </c>
      <c r="I31" s="28">
        <f>_xlfn.AVERAGEIF($A$2:$A$25,$A31,I$2:I$25)</f>
        <v>9.184333333333329</v>
      </c>
      <c r="J31" s="28">
        <f>_xlfn.AVERAGEIF($A$2:$A$25,$A31,J$2:J$25)</f>
        <v>0.948333333333333</v>
      </c>
      <c r="K31" s="28">
        <f>_xlfn.AVERAGEIF($A$2:$A$25,$A31,K$2:K$25)</f>
        <v>3.88366666666667</v>
      </c>
      <c r="L31" s="28">
        <f>_xlfn.AVERAGEIF($A$2:$A$25,$A31,L$2:L$25)</f>
        <v>0.660333333333333</v>
      </c>
      <c r="M31" s="28">
        <f>_xlfn.AVERAGEIF($A$2:$A$25,$A31,M$2:M$25)</f>
        <v>0.732666666666667</v>
      </c>
      <c r="N31" s="28">
        <f>_xlfn.AVERAGEIF($A$2:$A$25,$A31,N$2:N$25)</f>
        <v>0.201</v>
      </c>
      <c r="O31" s="28">
        <f>_xlfn.AVERAGEIF($A$2:$A$25,$A31,O$2:O$25)</f>
        <v>1.217</v>
      </c>
      <c r="P31" s="28">
        <f>_xlfn.AVERAGEIF($A$2:$A$25,$A31,P$2:P$25)</f>
        <v>0.170666666666667</v>
      </c>
      <c r="Q31" s="16">
        <f>SUM(G31:P31)</f>
        <v>28.3856666666666</v>
      </c>
    </row>
    <row r="32" ht="13.7" customHeight="1">
      <c r="A32" t="s" s="13">
        <v>36</v>
      </c>
      <c r="B32" s="27">
        <f>_xlfn.AVERAGEIF($A$2:$A$25,$A32,B$2:B$25)</f>
        <v>13.792</v>
      </c>
      <c r="C32" s="14">
        <f>_xlfn.AVERAGEIF($A$2:$A$25,$A32,C$2:C$25)</f>
        <v>81.4613333333333</v>
      </c>
      <c r="D32" s="14">
        <f>_xlfn.AVERAGEIF($A$2:$A$25,$A32,D$2:D$25)</f>
        <v>260.512</v>
      </c>
      <c r="E32" s="15">
        <f>_xlfn.AVERAGEIF($A$2:$A$25,$A32,E$2:E$25)</f>
        <v>19.892</v>
      </c>
      <c r="F32" s="15">
        <f>_xlfn.AVERAGEIF($A$2:$A$25,$A32,F$2:F$25)</f>
        <v>73.4116666666667</v>
      </c>
      <c r="G32" s="28">
        <f>_xlfn.AVERAGEIF($A$2:$A$25,$A32,G$2:G$25)</f>
        <v>10.453</v>
      </c>
      <c r="H32" s="28">
        <f>_xlfn.AVERAGEIF($A$2:$A$25,$A32,H$2:H$25)</f>
        <v>0.819666666666667</v>
      </c>
      <c r="I32" s="28">
        <f>_xlfn.AVERAGEIF($A$2:$A$25,$A32,I$2:I$25)</f>
        <v>8.994999999999999</v>
      </c>
      <c r="J32" s="28">
        <f>_xlfn.AVERAGEIF($A$2:$A$25,$A32,J$2:J$25)</f>
        <v>0.919666666666667</v>
      </c>
      <c r="K32" s="28">
        <f>_xlfn.AVERAGEIF($A$2:$A$25,$A32,K$2:K$25)</f>
        <v>3.725</v>
      </c>
      <c r="L32" s="28">
        <f>_xlfn.AVERAGEIF($A$2:$A$25,$A32,L$2:L$25)</f>
        <v>0.635666666666667</v>
      </c>
      <c r="M32" s="28">
        <f>_xlfn.AVERAGEIF($A$2:$A$25,$A32,M$2:M$25)</f>
        <v>0.665333333333333</v>
      </c>
      <c r="N32" s="28">
        <f>_xlfn.AVERAGEIF($A$2:$A$25,$A32,N$2:N$25)</f>
        <v>0.191666666666667</v>
      </c>
      <c r="O32" s="28">
        <f>_xlfn.AVERAGEIF($A$2:$A$25,$A32,O$2:O$25)</f>
        <v>1.159</v>
      </c>
      <c r="P32" s="28">
        <f>_xlfn.AVERAGEIF($A$2:$A$25,$A32,P$2:P$25)</f>
        <v>0.162666666666667</v>
      </c>
      <c r="Q32" s="16">
        <f>SUM(G32:P32)</f>
        <v>27.7266666666667</v>
      </c>
    </row>
    <row r="33" ht="13.7" customHeight="1">
      <c r="A33" t="s" s="13">
        <v>38</v>
      </c>
      <c r="B33" s="27">
        <f>_xlfn.AVERAGEIF($A$2:$A$25,$A33,B$2:B$25)</f>
        <v>13.895</v>
      </c>
      <c r="C33" s="14">
        <f>_xlfn.AVERAGEIF($A$2:$A$25,$A33,C$2:C$25)</f>
        <v>80.604</v>
      </c>
      <c r="D33" s="14">
        <f>_xlfn.AVERAGEIF($A$2:$A$25,$A33,D$2:D$25)</f>
        <v>260.903</v>
      </c>
      <c r="E33" s="15">
        <f>_xlfn.AVERAGEIF($A$2:$A$25,$A33,E$2:E$25)</f>
        <v>19.9243333333333</v>
      </c>
      <c r="F33" s="15">
        <f>_xlfn.AVERAGEIF($A$2:$A$25,$A33,F$2:F$25)</f>
        <v>73.4783333333333</v>
      </c>
      <c r="G33" s="28">
        <f>_xlfn.AVERAGEIF($A$2:$A$25,$A33,G$2:G$25)</f>
        <v>10.426</v>
      </c>
      <c r="H33" s="28">
        <f>_xlfn.AVERAGEIF($A$2:$A$25,$A33,H$2:H$25)</f>
        <v>0.823333333333333</v>
      </c>
      <c r="I33" s="28">
        <f>_xlfn.AVERAGEIF($A$2:$A$25,$A33,I$2:I$25)</f>
        <v>8.96466666666667</v>
      </c>
      <c r="J33" s="28">
        <f>_xlfn.AVERAGEIF($A$2:$A$25,$A33,J$2:J$25)</f>
        <v>0.92</v>
      </c>
      <c r="K33" s="28">
        <f>_xlfn.AVERAGEIF($A$2:$A$25,$A33,K$2:K$25)</f>
        <v>3.73</v>
      </c>
      <c r="L33" s="28">
        <f>_xlfn.AVERAGEIF($A$2:$A$25,$A33,L$2:L$25)</f>
        <v>0.639</v>
      </c>
      <c r="M33" s="28">
        <f>_xlfn.AVERAGEIF($A$2:$A$25,$A33,M$2:M$25)</f>
        <v>0.660666666666667</v>
      </c>
      <c r="N33" s="28">
        <f>_xlfn.AVERAGEIF($A$2:$A$25,$A33,N$2:N$25)</f>
        <v>0.192333333333333</v>
      </c>
      <c r="O33" s="28">
        <f>_xlfn.AVERAGEIF($A$2:$A$25,$A33,O$2:O$25)</f>
        <v>1.17066666666667</v>
      </c>
      <c r="P33" s="28">
        <f>_xlfn.AVERAGEIF($A$2:$A$25,$A33,P$2:P$25)</f>
        <v>0.164666666666667</v>
      </c>
      <c r="Q33" s="16">
        <f>SUM(G33:P33)</f>
        <v>27.6913333333333</v>
      </c>
    </row>
    <row r="34" ht="13.7" customHeight="1">
      <c r="A34" t="s" s="13">
        <v>39</v>
      </c>
      <c r="B34" s="27">
        <f>_xlfn.AVERAGEIF($A$2:$A$25,$A34,B$2:B$25)</f>
        <v>16.2733333333333</v>
      </c>
      <c r="C34" s="14">
        <f>_xlfn.AVERAGEIF($A$2:$A$25,$A34,C$2:C$25)</f>
        <v>91.348</v>
      </c>
      <c r="D34" s="14">
        <f>_xlfn.AVERAGEIF($A$2:$A$25,$A34,D$2:D$25)</f>
        <v>289.006333333333</v>
      </c>
      <c r="E34" s="15">
        <f>_xlfn.AVERAGEIF($A$2:$A$25,$A34,E$2:E$25)</f>
        <v>22.1706666666667</v>
      </c>
      <c r="F34" s="15">
        <f>_xlfn.AVERAGEIF($A$2:$A$25,$A34,F$2:F$25)</f>
        <v>82.5533333333333</v>
      </c>
      <c r="G34" s="28">
        <f>_xlfn.AVERAGEIF($A$2:$A$25,$A34,G$2:G$25)</f>
        <v>11.6403333333333</v>
      </c>
      <c r="H34" s="28">
        <f>_xlfn.AVERAGEIF($A$2:$A$25,$A34,H$2:H$25)</f>
        <v>0.918666666666667</v>
      </c>
      <c r="I34" s="28">
        <f>_xlfn.AVERAGEIF($A$2:$A$25,$A34,I$2:I$25)</f>
        <v>9.99833333333333</v>
      </c>
      <c r="J34" s="28">
        <f>_xlfn.AVERAGEIF($A$2:$A$25,$A34,J$2:J$25)</f>
        <v>1.02466666666667</v>
      </c>
      <c r="K34" s="28">
        <f>_xlfn.AVERAGEIF($A$2:$A$25,$A34,K$2:K$25)</f>
        <v>4.194</v>
      </c>
      <c r="L34" s="28">
        <f>_xlfn.AVERAGEIF($A$2:$A$25,$A34,L$2:L$25)</f>
        <v>0.718</v>
      </c>
      <c r="M34" s="28">
        <f>_xlfn.AVERAGEIF($A$2:$A$25,$A34,M$2:M$25)</f>
        <v>0.872</v>
      </c>
      <c r="N34" s="28">
        <f>_xlfn.AVERAGEIF($A$2:$A$25,$A34,N$2:N$25)</f>
        <v>0.216666666666667</v>
      </c>
      <c r="O34" s="28">
        <f>_xlfn.AVERAGEIF($A$2:$A$25,$A34,O$2:O$25)</f>
        <v>1.31166666666667</v>
      </c>
      <c r="P34" s="28">
        <f>_xlfn.AVERAGEIF($A$2:$A$25,$A34,P$2:P$25)</f>
        <v>0.182666666666667</v>
      </c>
      <c r="Q34" s="16">
        <f>SUM(G34:P34)</f>
        <v>31.077</v>
      </c>
    </row>
    <row r="35" ht="13.7" customHeight="1">
      <c r="A35" t="s" s="13">
        <v>40</v>
      </c>
      <c r="B35" s="27">
        <f>_xlfn.AVERAGEIF($A$2:$A$25,$A35,B$2:B$25)</f>
        <v>18.0333333333333</v>
      </c>
      <c r="C35" s="14">
        <f>_xlfn.AVERAGEIF($A$2:$A$25,$A35,C$2:C$25)</f>
        <v>92.86499999999999</v>
      </c>
      <c r="D35" s="14">
        <f>_xlfn.AVERAGEIF($A$2:$A$25,$A35,D$2:D$25)</f>
        <v>310.145666666667</v>
      </c>
      <c r="E35" s="15">
        <f>_xlfn.AVERAGEIF($A$2:$A$25,$A35,E$2:E$25)</f>
        <v>22.503</v>
      </c>
      <c r="F35" s="15">
        <f>_xlfn.AVERAGEIF($A$2:$A$25,$A35,F$2:F$25)</f>
        <v>84.08499999999999</v>
      </c>
      <c r="G35" s="28">
        <f>_xlfn.AVERAGEIF($A$2:$A$25,$A35,G$2:G$25)</f>
        <v>12.0223333333333</v>
      </c>
      <c r="H35" s="28">
        <f>_xlfn.AVERAGEIF($A$2:$A$25,$A35,H$2:H$25)</f>
        <v>0.956666666666667</v>
      </c>
      <c r="I35" s="28">
        <f>_xlfn.AVERAGEIF($A$2:$A$25,$A35,I$2:I$25)</f>
        <v>10.45</v>
      </c>
      <c r="J35" s="28">
        <f>_xlfn.AVERAGEIF($A$2:$A$25,$A35,J$2:J$25)</f>
        <v>1.094</v>
      </c>
      <c r="K35" s="28">
        <f>_xlfn.AVERAGEIF($A$2:$A$25,$A35,K$2:K$25)</f>
        <v>4.52033333333333</v>
      </c>
      <c r="L35" s="28">
        <f>_xlfn.AVERAGEIF($A$2:$A$25,$A35,L$2:L$25)</f>
        <v>0.778666666666667</v>
      </c>
      <c r="M35" s="28">
        <f>_xlfn.AVERAGEIF($A$2:$A$25,$A35,M$2:M$25)</f>
        <v>1.04366666666667</v>
      </c>
      <c r="N35" s="28">
        <f>_xlfn.AVERAGEIF($A$2:$A$25,$A35,N$2:N$25)</f>
        <v>0.237</v>
      </c>
      <c r="O35" s="28">
        <f>_xlfn.AVERAGEIF($A$2:$A$25,$A35,O$2:O$25)</f>
        <v>1.43433333333333</v>
      </c>
      <c r="P35" s="28">
        <f>_xlfn.AVERAGEIF($A$2:$A$25,$A35,P$2:P$25)</f>
        <v>0.201</v>
      </c>
      <c r="Q35" s="16">
        <f>SUM(G35:P35)</f>
        <v>32.738</v>
      </c>
    </row>
    <row r="36" ht="13.7" customHeight="1">
      <c r="A36" t="s" s="13">
        <v>42</v>
      </c>
      <c r="B36" s="27">
        <f>_xlfn.AVERAGEIF($A$2:$A$25,$A36,B$2:B$25)</f>
        <v>20.3236666666667</v>
      </c>
      <c r="C36" s="14">
        <f>_xlfn.AVERAGEIF($A$2:$A$25,$A36,C$2:C$25)</f>
        <v>101.547666666667</v>
      </c>
      <c r="D36" s="14">
        <f>_xlfn.AVERAGEIF($A$2:$A$25,$A36,D$2:D$25)</f>
        <v>344.508</v>
      </c>
      <c r="E36" s="15">
        <f>_xlfn.AVERAGEIF($A$2:$A$25,$A36,E$2:E$25)</f>
        <v>24.6946666666667</v>
      </c>
      <c r="F36" s="15">
        <f>_xlfn.AVERAGEIF($A$2:$A$25,$A36,F$2:F$25)</f>
        <v>92.42733333333329</v>
      </c>
      <c r="G36" s="28">
        <f>_xlfn.AVERAGEIF($A$2:$A$25,$A36,G$2:G$25)</f>
        <v>13.2216666666667</v>
      </c>
      <c r="H36" s="28">
        <f>_xlfn.AVERAGEIF($A$2:$A$25,$A36,H$2:H$25)</f>
        <v>1.05666666666667</v>
      </c>
      <c r="I36" s="28">
        <f>_xlfn.AVERAGEIF($A$2:$A$25,$A36,I$2:I$25)</f>
        <v>11.544</v>
      </c>
      <c r="J36" s="28">
        <f>_xlfn.AVERAGEIF($A$2:$A$25,$A36,J$2:J$25)</f>
        <v>1.21066666666667</v>
      </c>
      <c r="K36" s="28">
        <f>_xlfn.AVERAGEIF($A$2:$A$25,$A36,K$2:K$25)</f>
        <v>5.041</v>
      </c>
      <c r="L36" s="28">
        <f>_xlfn.AVERAGEIF($A$2:$A$25,$A36,L$2:L$25)</f>
        <v>0.871666666666667</v>
      </c>
      <c r="M36" s="28">
        <f>_xlfn.AVERAGEIF($A$2:$A$25,$A36,M$2:M$25)</f>
        <v>1.29333333333333</v>
      </c>
      <c r="N36" s="28">
        <f>_xlfn.AVERAGEIF($A$2:$A$25,$A36,N$2:N$25)</f>
        <v>0.267</v>
      </c>
      <c r="O36" s="28">
        <f>_xlfn.AVERAGEIF($A$2:$A$25,$A36,O$2:O$25)</f>
        <v>1.60266666666667</v>
      </c>
      <c r="P36" s="28">
        <f>_xlfn.AVERAGEIF($A$2:$A$25,$A36,P$2:P$25)</f>
        <v>0.222333333333333</v>
      </c>
      <c r="Q36" s="16">
        <f>SUM(G36:P36)</f>
        <v>36.331</v>
      </c>
    </row>
    <row r="37" ht="13.7" customHeight="1">
      <c r="A37" t="s" s="13">
        <v>44</v>
      </c>
      <c r="B37" s="27">
        <f>_xlfn.AVERAGEIF($A$2:$A$25,$A37,B$2:B$25)</f>
        <v>16.1343333333333</v>
      </c>
      <c r="C37" s="14">
        <f>_xlfn.AVERAGEIF($A$2:$A$25,$A37,C$2:C$25)</f>
        <v>88.0633333333333</v>
      </c>
      <c r="D37" s="14">
        <f>_xlfn.AVERAGEIF($A$2:$A$25,$A37,D$2:D$25)</f>
        <v>285.596</v>
      </c>
      <c r="E37" s="15">
        <f>_xlfn.AVERAGEIF($A$2:$A$25,$A37,E$2:E$25)</f>
        <v>21.3396666666667</v>
      </c>
      <c r="F37" s="15">
        <f>_xlfn.AVERAGEIF($A$2:$A$25,$A37,F$2:F$25)</f>
        <v>79.736</v>
      </c>
      <c r="G37" s="28">
        <f>_xlfn.AVERAGEIF($A$2:$A$25,$A37,G$2:G$25)</f>
        <v>11.194</v>
      </c>
      <c r="H37" s="28">
        <f>_xlfn.AVERAGEIF($A$2:$A$25,$A37,H$2:H$25)</f>
        <v>0.883</v>
      </c>
      <c r="I37" s="28">
        <f>_xlfn.AVERAGEIF($A$2:$A$25,$A37,I$2:I$25)</f>
        <v>9.64833333333333</v>
      </c>
      <c r="J37" s="28">
        <f>_xlfn.AVERAGEIF($A$2:$A$25,$A37,J$2:J$25)</f>
        <v>0.998333333333333</v>
      </c>
      <c r="K37" s="28">
        <f>_xlfn.AVERAGEIF($A$2:$A$25,$A37,K$2:K$25)</f>
        <v>4.09066666666667</v>
      </c>
      <c r="L37" s="28">
        <f>_xlfn.AVERAGEIF($A$2:$A$25,$A37,L$2:L$25)</f>
        <v>0.696666666666667</v>
      </c>
      <c r="M37" s="28">
        <f>_xlfn.AVERAGEIF($A$2:$A$25,$A37,M$2:M$25)</f>
        <v>0.817666666666667</v>
      </c>
      <c r="N37" s="28">
        <f>_xlfn.AVERAGEIF($A$2:$A$25,$A37,N$2:N$25)</f>
        <v>0.210666666666667</v>
      </c>
      <c r="O37" s="28">
        <f>_xlfn.AVERAGEIF($A$2:$A$25,$A37,O$2:O$25)</f>
        <v>1.26866666666667</v>
      </c>
      <c r="P37" s="28">
        <f>_xlfn.AVERAGEIF($A$2:$A$25,$A37,P$2:P$25)</f>
        <v>0.177666666666667</v>
      </c>
      <c r="Q37" s="16">
        <f>SUM(G37:P37)</f>
        <v>29.9856666666667</v>
      </c>
    </row>
    <row r="38" ht="13.7" customHeight="1">
      <c r="A38" t="s" s="13">
        <v>49</v>
      </c>
      <c r="B38" s="29">
        <v>149</v>
      </c>
      <c r="C38" s="30">
        <v>729</v>
      </c>
      <c r="D38" s="30">
        <v>1445</v>
      </c>
      <c r="E38" s="15">
        <v>174</v>
      </c>
      <c r="F38" s="15">
        <v>611</v>
      </c>
      <c r="G38" s="31">
        <v>94.3</v>
      </c>
      <c r="H38" s="31">
        <v>10.15</v>
      </c>
      <c r="I38" s="31">
        <v>61.5</v>
      </c>
      <c r="J38" s="31">
        <v>7.59</v>
      </c>
      <c r="K38" s="31">
        <v>36.4</v>
      </c>
      <c r="L38" s="31">
        <v>6.46</v>
      </c>
      <c r="M38" s="31">
        <v>16.9</v>
      </c>
      <c r="N38" s="31">
        <v>2.22</v>
      </c>
      <c r="O38" s="31">
        <v>14.5</v>
      </c>
      <c r="P38" s="31">
        <v>2.26</v>
      </c>
      <c r="Q38" s="16">
        <f>SUM(G38:P38)</f>
        <v>252.28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Q29"/>
  <sheetViews>
    <sheetView workbookViewId="0" showGridLines="0" defaultGridColor="1"/>
  </sheetViews>
  <sheetFormatPr defaultColWidth="10.8333" defaultRowHeight="16" customHeight="1" outlineLevelRow="0" outlineLevelCol="0"/>
  <cols>
    <col min="1" max="1" width="34.3516" style="32" customWidth="1"/>
    <col min="2" max="2" hidden="1" width="10.8333" style="32" customWidth="1"/>
    <col min="3" max="6" width="10.8516" style="32" customWidth="1"/>
    <col min="7" max="16" hidden="1" width="10.8333" style="32" customWidth="1"/>
    <col min="17" max="17" width="10.8516" style="32" customWidth="1"/>
    <col min="18" max="16384" width="10.8516" style="32" customWidth="1"/>
  </cols>
  <sheetData>
    <row r="1" ht="15.35" customHeight="1">
      <c r="A1" t="s" s="33">
        <v>6</v>
      </c>
      <c r="B1" t="s" s="33">
        <v>7</v>
      </c>
      <c r="C1" t="s" s="33">
        <v>8</v>
      </c>
      <c r="D1" t="s" s="33">
        <v>9</v>
      </c>
      <c r="E1" t="s" s="33">
        <v>10</v>
      </c>
      <c r="F1" t="s" s="33">
        <v>11</v>
      </c>
      <c r="G1" t="s" s="33">
        <v>12</v>
      </c>
      <c r="H1" t="s" s="33">
        <v>13</v>
      </c>
      <c r="I1" t="s" s="33">
        <v>14</v>
      </c>
      <c r="J1" t="s" s="33">
        <v>15</v>
      </c>
      <c r="K1" t="s" s="33">
        <v>16</v>
      </c>
      <c r="L1" t="s" s="33">
        <v>17</v>
      </c>
      <c r="M1" t="s" s="33">
        <v>18</v>
      </c>
      <c r="N1" t="s" s="33">
        <v>19</v>
      </c>
      <c r="O1" t="s" s="33">
        <v>20</v>
      </c>
      <c r="P1" t="s" s="33">
        <v>21</v>
      </c>
      <c r="Q1" t="s" s="33">
        <v>46</v>
      </c>
    </row>
    <row r="2" ht="15.35" customHeight="1">
      <c r="A2" t="s" s="33">
        <v>32</v>
      </c>
      <c r="B2" s="34">
        <v>11.08</v>
      </c>
      <c r="C2" s="34">
        <v>73.31100000000001</v>
      </c>
      <c r="D2" s="34">
        <v>215.248</v>
      </c>
      <c r="E2" s="34">
        <v>17.674</v>
      </c>
      <c r="F2" s="34">
        <v>63.378</v>
      </c>
      <c r="G2" s="34">
        <v>9.053000000000001</v>
      </c>
      <c r="H2" s="34">
        <v>0.712</v>
      </c>
      <c r="I2" s="34">
        <v>7.672</v>
      </c>
      <c r="J2" s="34">
        <v>0.773</v>
      </c>
      <c r="K2" s="34">
        <v>3.077</v>
      </c>
      <c r="L2" s="34">
        <v>0.514</v>
      </c>
      <c r="M2" s="34">
        <v>0.331</v>
      </c>
      <c r="N2" s="34">
        <v>0.152</v>
      </c>
      <c r="O2" s="34">
        <v>0.927</v>
      </c>
      <c r="P2" s="34">
        <v>0.13</v>
      </c>
      <c r="Q2" s="34">
        <v>404.032</v>
      </c>
    </row>
    <row r="3" ht="15.35" customHeight="1">
      <c r="A3" t="s" s="33">
        <v>32</v>
      </c>
      <c r="B3" s="34">
        <v>11.166</v>
      </c>
      <c r="C3" s="34">
        <v>74.605</v>
      </c>
      <c r="D3" s="34">
        <v>219.973</v>
      </c>
      <c r="E3" s="34">
        <v>17.893</v>
      </c>
      <c r="F3" s="34">
        <v>64.91500000000001</v>
      </c>
      <c r="G3" s="34">
        <v>9.25</v>
      </c>
      <c r="H3" s="34">
        <v>0.721</v>
      </c>
      <c r="I3" s="34">
        <v>7.785</v>
      </c>
      <c r="J3" s="34">
        <v>0.787</v>
      </c>
      <c r="K3" s="34">
        <v>3.108</v>
      </c>
      <c r="L3" s="34">
        <v>0.524</v>
      </c>
      <c r="M3" s="34">
        <v>0.361</v>
      </c>
      <c r="N3" s="34">
        <v>0.155</v>
      </c>
      <c r="O3" s="34">
        <v>0.947</v>
      </c>
      <c r="P3" s="34">
        <v>0.133</v>
      </c>
      <c r="Q3" s="34">
        <v>412.323</v>
      </c>
    </row>
    <row r="4" ht="15.35" customHeight="1">
      <c r="A4" t="s" s="33">
        <v>32</v>
      </c>
      <c r="B4" s="34">
        <v>10.737</v>
      </c>
      <c r="C4" s="34">
        <v>71.715</v>
      </c>
      <c r="D4" s="34">
        <v>212.815</v>
      </c>
      <c r="E4" s="34">
        <v>17.301</v>
      </c>
      <c r="F4" s="34">
        <v>62.47</v>
      </c>
      <c r="G4" s="34">
        <v>8.933</v>
      </c>
      <c r="H4" s="34">
        <v>0.696</v>
      </c>
      <c r="I4" s="34">
        <v>7.489</v>
      </c>
      <c r="J4" s="34">
        <v>0.755</v>
      </c>
      <c r="K4" s="34">
        <v>3.004</v>
      </c>
      <c r="L4" s="34">
        <v>0.499</v>
      </c>
      <c r="M4" s="34">
        <v>0.305</v>
      </c>
      <c r="N4" s="34">
        <v>0.149</v>
      </c>
      <c r="O4" s="34">
        <v>0.9</v>
      </c>
      <c r="P4" s="34">
        <v>0.127</v>
      </c>
      <c r="Q4" s="34">
        <v>397.895</v>
      </c>
    </row>
    <row r="5" ht="15.35" customHeight="1">
      <c r="A5" t="s" s="33">
        <v>36</v>
      </c>
      <c r="B5" s="34">
        <v>13.433</v>
      </c>
      <c r="C5" s="34">
        <v>79.377</v>
      </c>
      <c r="D5" s="34">
        <v>252.366</v>
      </c>
      <c r="E5" s="34">
        <v>19.255</v>
      </c>
      <c r="F5" s="34">
        <v>70.508</v>
      </c>
      <c r="G5" s="34">
        <v>10.168</v>
      </c>
      <c r="H5" s="34">
        <v>0.8</v>
      </c>
      <c r="I5" s="34">
        <v>8.788</v>
      </c>
      <c r="J5" s="34">
        <v>0.891</v>
      </c>
      <c r="K5" s="34">
        <v>3.627</v>
      </c>
      <c r="L5" s="34">
        <v>0.62</v>
      </c>
      <c r="M5" s="34">
        <v>0.627</v>
      </c>
      <c r="N5" s="34">
        <v>0.187</v>
      </c>
      <c r="O5" s="34">
        <v>1.131</v>
      </c>
      <c r="P5" s="34">
        <v>0.158</v>
      </c>
      <c r="Q5" s="34">
        <v>461.936</v>
      </c>
    </row>
    <row r="6" ht="15.35" customHeight="1">
      <c r="A6" t="s" s="33">
        <v>36</v>
      </c>
      <c r="B6" s="34">
        <v>13.637</v>
      </c>
      <c r="C6" s="34">
        <v>80.28400000000001</v>
      </c>
      <c r="D6" s="34">
        <v>258.133</v>
      </c>
      <c r="E6" s="34">
        <v>19.567</v>
      </c>
      <c r="F6" s="34">
        <v>73.05</v>
      </c>
      <c r="G6" s="34">
        <v>10.344</v>
      </c>
      <c r="H6" s="34">
        <v>0.8090000000000001</v>
      </c>
      <c r="I6" s="34">
        <v>8.885999999999999</v>
      </c>
      <c r="J6" s="34">
        <v>0.91</v>
      </c>
      <c r="K6" s="34">
        <v>3.674</v>
      </c>
      <c r="L6" s="34">
        <v>0.625</v>
      </c>
      <c r="M6" s="34">
        <v>0.641</v>
      </c>
      <c r="N6" s="34">
        <v>0.189</v>
      </c>
      <c r="O6" s="34">
        <v>1.149</v>
      </c>
      <c r="P6" s="34">
        <v>0.16</v>
      </c>
      <c r="Q6" s="34">
        <v>472.058</v>
      </c>
    </row>
    <row r="7" ht="15.35" customHeight="1">
      <c r="A7" t="s" s="33">
        <v>36</v>
      </c>
      <c r="B7" s="34">
        <v>14.306</v>
      </c>
      <c r="C7" s="34">
        <v>84.723</v>
      </c>
      <c r="D7" s="34">
        <v>271.037</v>
      </c>
      <c r="E7" s="34">
        <v>20.854</v>
      </c>
      <c r="F7" s="34">
        <v>76.67700000000001</v>
      </c>
      <c r="G7" s="34">
        <v>10.847</v>
      </c>
      <c r="H7" s="34">
        <v>0.85</v>
      </c>
      <c r="I7" s="34">
        <v>9.311</v>
      </c>
      <c r="J7" s="34">
        <v>0.958</v>
      </c>
      <c r="K7" s="34">
        <v>3.874</v>
      </c>
      <c r="L7" s="34">
        <v>0.662</v>
      </c>
      <c r="M7" s="34">
        <v>0.728</v>
      </c>
      <c r="N7" s="34">
        <v>0.199</v>
      </c>
      <c r="O7" s="34">
        <v>1.197</v>
      </c>
      <c r="P7" s="34">
        <v>0.17</v>
      </c>
      <c r="Q7" s="34">
        <v>496.393</v>
      </c>
    </row>
    <row r="8" ht="15.35" customHeight="1">
      <c r="A8" t="s" s="33">
        <v>39</v>
      </c>
      <c r="B8" s="34">
        <v>17.465</v>
      </c>
      <c r="C8" s="34">
        <v>95.574</v>
      </c>
      <c r="D8" s="34">
        <v>303.51</v>
      </c>
      <c r="E8" s="34">
        <v>23.074</v>
      </c>
      <c r="F8" s="34">
        <v>86.399</v>
      </c>
      <c r="G8" s="34">
        <v>12.247</v>
      </c>
      <c r="H8" s="34">
        <v>0.953</v>
      </c>
      <c r="I8" s="34">
        <v>10.514</v>
      </c>
      <c r="J8" s="34">
        <v>1.077</v>
      </c>
      <c r="K8" s="34">
        <v>4.437</v>
      </c>
      <c r="L8" s="34">
        <v>0.762</v>
      </c>
      <c r="M8" s="34">
        <v>0.989</v>
      </c>
      <c r="N8" s="34">
        <v>0.227</v>
      </c>
      <c r="O8" s="34">
        <v>1.392</v>
      </c>
      <c r="P8" s="34">
        <v>0.194</v>
      </c>
      <c r="Q8" s="34">
        <v>558.814</v>
      </c>
    </row>
    <row r="9" ht="15.35" customHeight="1">
      <c r="A9" t="s" s="33">
        <v>39</v>
      </c>
      <c r="B9" s="34">
        <v>17.214</v>
      </c>
      <c r="C9" s="34">
        <v>95.989</v>
      </c>
      <c r="D9" s="34">
        <v>304.687</v>
      </c>
      <c r="E9" s="34">
        <v>23.377</v>
      </c>
      <c r="F9" s="34">
        <v>87.69199999999999</v>
      </c>
      <c r="G9" s="34">
        <v>12.212</v>
      </c>
      <c r="H9" s="34">
        <v>0.972</v>
      </c>
      <c r="I9" s="34">
        <v>10.484</v>
      </c>
      <c r="J9" s="34">
        <v>1.075</v>
      </c>
      <c r="K9" s="34">
        <v>4.401</v>
      </c>
      <c r="L9" s="34">
        <v>0.751</v>
      </c>
      <c r="M9" s="34">
        <v>0.96</v>
      </c>
      <c r="N9" s="34">
        <v>0.229</v>
      </c>
      <c r="O9" s="34">
        <v>1.376</v>
      </c>
      <c r="P9" s="34">
        <v>0.191</v>
      </c>
      <c r="Q9" s="34">
        <v>561.61</v>
      </c>
    </row>
    <row r="10" ht="15.35" customHeight="1">
      <c r="A10" t="s" s="33">
        <v>39</v>
      </c>
      <c r="B10" s="34">
        <v>14.141</v>
      </c>
      <c r="C10" s="34">
        <v>82.48099999999999</v>
      </c>
      <c r="D10" s="34">
        <v>258.822</v>
      </c>
      <c r="E10" s="34">
        <v>20.061</v>
      </c>
      <c r="F10" s="34">
        <v>73.569</v>
      </c>
      <c r="G10" s="34">
        <v>10.462</v>
      </c>
      <c r="H10" s="34">
        <v>0.831</v>
      </c>
      <c r="I10" s="34">
        <v>8.997</v>
      </c>
      <c r="J10" s="34">
        <v>0.922</v>
      </c>
      <c r="K10" s="34">
        <v>3.744</v>
      </c>
      <c r="L10" s="34">
        <v>0.641</v>
      </c>
      <c r="M10" s="34">
        <v>0.667</v>
      </c>
      <c r="N10" s="34">
        <v>0.194</v>
      </c>
      <c r="O10" s="34">
        <v>1.167</v>
      </c>
      <c r="P10" s="34">
        <v>0.163</v>
      </c>
      <c r="Q10" s="34">
        <v>476.862</v>
      </c>
    </row>
    <row r="11" ht="15.35" customHeight="1">
      <c r="A11" t="s" s="33">
        <v>42</v>
      </c>
      <c r="B11" s="34">
        <v>21.501</v>
      </c>
      <c r="C11" s="34">
        <v>107.979</v>
      </c>
      <c r="D11" s="34">
        <v>367.161</v>
      </c>
      <c r="E11" s="34">
        <v>26.167</v>
      </c>
      <c r="F11" s="34">
        <v>98.297</v>
      </c>
      <c r="G11" s="34">
        <v>14.081</v>
      </c>
      <c r="H11" s="34">
        <v>1.129</v>
      </c>
      <c r="I11" s="34">
        <v>12.226</v>
      </c>
      <c r="J11" s="34">
        <v>1.286</v>
      </c>
      <c r="K11" s="34">
        <v>5.361</v>
      </c>
      <c r="L11" s="34">
        <v>0.929</v>
      </c>
      <c r="M11" s="34">
        <v>1.446</v>
      </c>
      <c r="N11" s="34">
        <v>0.283</v>
      </c>
      <c r="O11" s="34">
        <v>1.717</v>
      </c>
      <c r="P11" s="34">
        <v>0.237</v>
      </c>
      <c r="Q11" s="34">
        <v>659.8</v>
      </c>
    </row>
    <row r="12" ht="15.35" customHeight="1">
      <c r="A12" t="s" s="33">
        <v>42</v>
      </c>
      <c r="B12" s="34">
        <v>19.201</v>
      </c>
      <c r="C12" s="34">
        <v>96.366</v>
      </c>
      <c r="D12" s="34">
        <v>327.838</v>
      </c>
      <c r="E12" s="34">
        <v>23.496</v>
      </c>
      <c r="F12" s="34">
        <v>87.977</v>
      </c>
      <c r="G12" s="34">
        <v>12.526</v>
      </c>
      <c r="H12" s="34">
        <v>1</v>
      </c>
      <c r="I12" s="34">
        <v>11.011</v>
      </c>
      <c r="J12" s="34">
        <v>1.156</v>
      </c>
      <c r="K12" s="34">
        <v>4.795</v>
      </c>
      <c r="L12" s="34">
        <v>0.827</v>
      </c>
      <c r="M12" s="34">
        <v>1.178</v>
      </c>
      <c r="N12" s="34">
        <v>0.254</v>
      </c>
      <c r="O12" s="34">
        <v>1.517</v>
      </c>
      <c r="P12" s="34">
        <v>0.211</v>
      </c>
      <c r="Q12" s="34">
        <v>589.353</v>
      </c>
    </row>
    <row r="13" ht="15.35" customHeight="1">
      <c r="A13" t="s" s="33">
        <v>42</v>
      </c>
      <c r="B13" s="34">
        <v>20.269</v>
      </c>
      <c r="C13" s="34">
        <v>100.298</v>
      </c>
      <c r="D13" s="34">
        <v>338.525</v>
      </c>
      <c r="E13" s="34">
        <v>24.421</v>
      </c>
      <c r="F13" s="34">
        <v>91.008</v>
      </c>
      <c r="G13" s="34">
        <v>13.058</v>
      </c>
      <c r="H13" s="34">
        <v>1.041</v>
      </c>
      <c r="I13" s="34">
        <v>11.395</v>
      </c>
      <c r="J13" s="34">
        <v>1.19</v>
      </c>
      <c r="K13" s="34">
        <v>4.967</v>
      </c>
      <c r="L13" s="34">
        <v>0.859</v>
      </c>
      <c r="M13" s="34">
        <v>1.256</v>
      </c>
      <c r="N13" s="34">
        <v>0.264</v>
      </c>
      <c r="O13" s="34">
        <v>1.574</v>
      </c>
      <c r="P13" s="34">
        <v>0.219</v>
      </c>
      <c r="Q13" s="34">
        <v>610.3440000000001</v>
      </c>
    </row>
    <row r="14" ht="15.35" customHeight="1">
      <c r="A14" s="35"/>
      <c r="B14" s="35"/>
      <c r="C14" s="35"/>
      <c r="D14" s="35"/>
      <c r="E14" s="35"/>
      <c r="F14" s="35"/>
      <c r="G14" s="35"/>
      <c r="H14" s="35"/>
      <c r="I14" s="35"/>
      <c r="J14" s="35"/>
      <c r="K14" s="35"/>
      <c r="L14" s="35"/>
      <c r="M14" s="35"/>
      <c r="N14" s="35"/>
      <c r="O14" s="35"/>
      <c r="P14" s="35"/>
      <c r="Q14" s="35"/>
    </row>
    <row r="15" ht="15.35" customHeight="1">
      <c r="A15" s="35"/>
      <c r="B15" s="35"/>
      <c r="C15" s="34">
        <f>AVERAGE(C2:C4)</f>
        <v>73.2103333333333</v>
      </c>
      <c r="D15" s="34">
        <f>AVERAGE(D2:D4)</f>
        <v>216.012</v>
      </c>
      <c r="E15" s="34">
        <f>AVERAGE(E2:E4)</f>
        <v>17.6226666666667</v>
      </c>
      <c r="F15" s="34">
        <f>AVERAGE(F2:F4)</f>
        <v>63.5876666666667</v>
      </c>
      <c r="G15" s="35"/>
      <c r="H15" s="35"/>
      <c r="I15" s="35"/>
      <c r="J15" s="35"/>
      <c r="K15" s="35"/>
      <c r="L15" s="35"/>
      <c r="M15" s="35"/>
      <c r="N15" s="35"/>
      <c r="O15" s="35"/>
      <c r="P15" s="35"/>
      <c r="Q15" s="34">
        <f>AVERAGE(Q2:Q4)</f>
        <v>404.75</v>
      </c>
    </row>
    <row r="16" ht="15.35" customHeight="1">
      <c r="A16" s="35"/>
      <c r="B16" s="35"/>
      <c r="C16" s="35"/>
      <c r="D16" s="35"/>
      <c r="E16" s="35"/>
      <c r="F16" s="35"/>
      <c r="G16" s="35"/>
      <c r="H16" s="35"/>
      <c r="I16" s="35"/>
      <c r="J16" s="35"/>
      <c r="K16" s="35"/>
      <c r="L16" s="35"/>
      <c r="M16" s="35"/>
      <c r="N16" s="35"/>
      <c r="O16" s="35"/>
      <c r="P16" s="35"/>
      <c r="Q16" s="35"/>
    </row>
    <row r="17" ht="15.35" customHeight="1">
      <c r="A17" t="s" s="33">
        <v>51</v>
      </c>
      <c r="B17" s="35"/>
      <c r="C17" t="s" s="33">
        <v>8</v>
      </c>
      <c r="D17" t="s" s="33">
        <v>9</v>
      </c>
      <c r="E17" t="s" s="33">
        <v>10</v>
      </c>
      <c r="F17" t="s" s="33">
        <v>11</v>
      </c>
      <c r="G17" s="35"/>
      <c r="H17" s="35"/>
      <c r="I17" s="35"/>
      <c r="J17" s="35"/>
      <c r="K17" s="35"/>
      <c r="L17" s="35"/>
      <c r="M17" s="35"/>
      <c r="N17" s="35"/>
      <c r="O17" s="35"/>
      <c r="P17" s="35"/>
      <c r="Q17" t="s" s="33">
        <v>46</v>
      </c>
    </row>
    <row r="18" ht="15.35" customHeight="1">
      <c r="A18" t="s" s="33">
        <v>32</v>
      </c>
      <c r="B18" s="35"/>
      <c r="C18" s="36">
        <f>(C2-C$15)/C$15*100</f>
        <v>0.137503357904895</v>
      </c>
      <c r="D18" s="36">
        <f>(D2-D$15)/D$15*100</f>
        <v>-0.35368405458956</v>
      </c>
      <c r="E18" s="36">
        <f>(E2-E$15)/E$15*100</f>
        <v>0.291291518498713</v>
      </c>
      <c r="F18" s="36">
        <f>(F2-F$15)/F$15*100</f>
        <v>-0.329728511294171</v>
      </c>
      <c r="G18" s="36">
        <f>(G2-G$15)/G$15*100</f>
      </c>
      <c r="H18" s="36">
        <f>(H2-H$15)/H$15*100</f>
      </c>
      <c r="I18" s="36">
        <f>(I2-I$15)/I$15*100</f>
      </c>
      <c r="J18" s="36">
        <f>(J2-J$15)/J$15*100</f>
      </c>
      <c r="K18" s="36">
        <f>(K2-K$15)/K$15*100</f>
      </c>
      <c r="L18" s="36">
        <f>(L2-L$15)/L$15*100</f>
      </c>
      <c r="M18" s="36">
        <f>(M2-M$15)/M$15*100</f>
      </c>
      <c r="N18" s="36">
        <f>(N2-N$15)/N$15*100</f>
      </c>
      <c r="O18" s="36">
        <f>(O2-O$15)/O$15*100</f>
      </c>
      <c r="P18" s="36">
        <f>(P2-P$15)/P$15*100</f>
      </c>
      <c r="Q18" s="36">
        <f>(Q2-Q$15)/Q$15*100</f>
        <v>-0.17739345274861</v>
      </c>
    </row>
    <row r="19" ht="15.35" customHeight="1">
      <c r="A19" t="s" s="33">
        <v>32</v>
      </c>
      <c r="B19" s="35"/>
      <c r="C19" s="36">
        <f>(C3-C$15)/C$15*100</f>
        <v>1.90501340885399</v>
      </c>
      <c r="D19" s="36">
        <f>(D3-D$15)/D$15*100</f>
        <v>1.83369442438383</v>
      </c>
      <c r="E19" s="36">
        <f>(E3-E$15)/E$15*100</f>
        <v>1.53400923053624</v>
      </c>
      <c r="F19" s="36">
        <f>(F3-F$15)/F$15*100</f>
        <v>2.08740688707973</v>
      </c>
      <c r="G19" s="36">
        <f>(G3-G$15)/G$15*100</f>
      </c>
      <c r="H19" s="36">
        <f>(H3-H$15)/H$15*100</f>
      </c>
      <c r="I19" s="36">
        <f>(I3-I$15)/I$15*100</f>
      </c>
      <c r="J19" s="36">
        <f>(J3-J$15)/J$15*100</f>
      </c>
      <c r="K19" s="36">
        <f>(K3-K$15)/K$15*100</f>
      </c>
      <c r="L19" s="36">
        <f>(L3-L$15)/L$15*100</f>
      </c>
      <c r="M19" s="36">
        <f>(M3-M$15)/M$15*100</f>
      </c>
      <c r="N19" s="36">
        <f>(N3-N$15)/N$15*100</f>
      </c>
      <c r="O19" s="36">
        <f>(O3-O$15)/O$15*100</f>
      </c>
      <c r="P19" s="36">
        <f>(P3-P$15)/P$15*100</f>
      </c>
      <c r="Q19" s="36">
        <f>(Q3-Q$15)/Q$15*100</f>
        <v>1.8710315009265</v>
      </c>
    </row>
    <row r="20" ht="15.35" customHeight="1">
      <c r="A20" t="s" s="33">
        <v>32</v>
      </c>
      <c r="B20" s="35"/>
      <c r="C20" s="36">
        <f>(C4-C$15)/C$15*100</f>
        <v>-2.04251676675875</v>
      </c>
      <c r="D20" s="36">
        <f>(D4-D$15)/D$15*100</f>
        <v>-1.48001036979427</v>
      </c>
      <c r="E20" s="36">
        <f>(E4-E$15)/E$15*100</f>
        <v>-1.82530074903552</v>
      </c>
      <c r="F20" s="36">
        <f>(F4-F$15)/F$15*100</f>
        <v>-1.75767837578571</v>
      </c>
      <c r="G20" s="36">
        <f>(G4-G$15)/G$15*100</f>
      </c>
      <c r="H20" s="36">
        <f>(H4-H$15)/H$15*100</f>
      </c>
      <c r="I20" s="36">
        <f>(I4-I$15)/I$15*100</f>
      </c>
      <c r="J20" s="36">
        <f>(J4-J$15)/J$15*100</f>
      </c>
      <c r="K20" s="36">
        <f>(K4-K$15)/K$15*100</f>
      </c>
      <c r="L20" s="36">
        <f>(L4-L$15)/L$15*100</f>
      </c>
      <c r="M20" s="36">
        <f>(M4-M$15)/M$15*100</f>
      </c>
      <c r="N20" s="36">
        <f>(N4-N$15)/N$15*100</f>
      </c>
      <c r="O20" s="36">
        <f>(O4-O$15)/O$15*100</f>
      </c>
      <c r="P20" s="36">
        <f>(P4-P$15)/P$15*100</f>
      </c>
      <c r="Q20" s="36">
        <f>(Q4-Q$15)/Q$15*100</f>
        <v>-1.69363804817789</v>
      </c>
    </row>
    <row r="21" ht="15.35" customHeight="1">
      <c r="A21" t="s" s="33">
        <v>36</v>
      </c>
      <c r="B21" s="35"/>
      <c r="C21" s="36">
        <f>(C5-C$15)/C$15*100</f>
        <v>8.42321894450242</v>
      </c>
      <c r="D21" s="36">
        <f>(D5-D$15)/D$15*100</f>
        <v>16.8296205766346</v>
      </c>
      <c r="E21" s="36">
        <f>(E5-E$15)/E$15*100</f>
        <v>9.262691987591531</v>
      </c>
      <c r="F21" s="36">
        <f>(F5-F$15)/F$15*100</f>
        <v>10.883137715385</v>
      </c>
      <c r="G21" s="36">
        <f>(G5-G$15)/G$15*100</f>
      </c>
      <c r="H21" s="36">
        <f>(H5-H$15)/H$15*100</f>
      </c>
      <c r="I21" s="36">
        <f>(I5-I$15)/I$15*100</f>
      </c>
      <c r="J21" s="36">
        <f>(J5-J$15)/J$15*100</f>
      </c>
      <c r="K21" s="36">
        <f>(K5-K$15)/K$15*100</f>
      </c>
      <c r="L21" s="36">
        <f>(L5-L$15)/L$15*100</f>
      </c>
      <c r="M21" s="36">
        <f>(M5-M$15)/M$15*100</f>
      </c>
      <c r="N21" s="36">
        <f>(N5-N$15)/N$15*100</f>
      </c>
      <c r="O21" s="36">
        <f>(O5-O$15)/O$15*100</f>
      </c>
      <c r="P21" s="36">
        <f>(P5-P$15)/P$15*100</f>
      </c>
      <c r="Q21" s="36">
        <f>(Q5-Q$15)/Q$15*100</f>
        <v>14.1287214329833</v>
      </c>
    </row>
    <row r="22" ht="15.35" customHeight="1">
      <c r="A22" t="s" s="33">
        <v>36</v>
      </c>
      <c r="B22" s="35"/>
      <c r="C22" s="36">
        <f>(C6-C$15)/C$15*100</f>
        <v>9.66211509304247</v>
      </c>
      <c r="D22" s="36">
        <f>(D6-D$15)/D$15*100</f>
        <v>19.4993796640927</v>
      </c>
      <c r="E22" s="36">
        <f>(E6-E$15)/E$15*100</f>
        <v>11.0331391389875</v>
      </c>
      <c r="F22" s="36">
        <f>(F6-F$15)/F$15*100</f>
        <v>14.8807682831576</v>
      </c>
      <c r="G22" s="36">
        <f>(G6-G$15)/G$15*100</f>
      </c>
      <c r="H22" s="36">
        <f>(H6-H$15)/H$15*100</f>
      </c>
      <c r="I22" s="36">
        <f>(I6-I$15)/I$15*100</f>
      </c>
      <c r="J22" s="36">
        <f>(J6-J$15)/J$15*100</f>
      </c>
      <c r="K22" s="36">
        <f>(K6-K$15)/K$15*100</f>
      </c>
      <c r="L22" s="36">
        <f>(L6-L$15)/L$15*100</f>
      </c>
      <c r="M22" s="36">
        <f>(M6-M$15)/M$15*100</f>
      </c>
      <c r="N22" s="36">
        <f>(N6-N$15)/N$15*100</f>
      </c>
      <c r="O22" s="36">
        <f>(O6-O$15)/O$15*100</f>
      </c>
      <c r="P22" s="36">
        <f>(P6-P$15)/P$15*100</f>
      </c>
      <c r="Q22" s="36">
        <f>(Q6-Q$15)/Q$15*100</f>
        <v>16.6295243977764</v>
      </c>
    </row>
    <row r="23" ht="15.35" customHeight="1">
      <c r="A23" t="s" s="33">
        <v>36</v>
      </c>
      <c r="B23" s="35"/>
      <c r="C23" s="36">
        <f>(C7-C$15)/C$15*100</f>
        <v>15.7254668056878</v>
      </c>
      <c r="D23" s="36">
        <f>(D7-D$15)/D$15*100</f>
        <v>25.4731218636002</v>
      </c>
      <c r="E23" s="36">
        <f>(E7-E$15)/E$15*100</f>
        <v>18.3362336384957</v>
      </c>
      <c r="F23" s="36">
        <f>(F7-F$15)/F$15*100</f>
        <v>20.584704581077</v>
      </c>
      <c r="G23" s="36">
        <f>(G7-G$15)/G$15*100</f>
      </c>
      <c r="H23" s="36">
        <f>(H7-H$15)/H$15*100</f>
      </c>
      <c r="I23" s="36">
        <f>(I7-I$15)/I$15*100</f>
      </c>
      <c r="J23" s="36">
        <f>(J7-J$15)/J$15*100</f>
      </c>
      <c r="K23" s="36">
        <f>(K7-K$15)/K$15*100</f>
      </c>
      <c r="L23" s="36">
        <f>(L7-L$15)/L$15*100</f>
      </c>
      <c r="M23" s="36">
        <f>(M7-M$15)/M$15*100</f>
      </c>
      <c r="N23" s="36">
        <f>(N7-N$15)/N$15*100</f>
      </c>
      <c r="O23" s="36">
        <f>(O7-O$15)/O$15*100</f>
      </c>
      <c r="P23" s="36">
        <f>(P7-P$15)/P$15*100</f>
      </c>
      <c r="Q23" s="36">
        <f>(Q7-Q$15)/Q$15*100</f>
        <v>22.6418777022854</v>
      </c>
    </row>
    <row r="24" ht="15.35" customHeight="1">
      <c r="A24" t="s" s="33">
        <v>39</v>
      </c>
      <c r="B24" s="35"/>
      <c r="C24" s="36">
        <f>(C8-C$15)/C$15*100</f>
        <v>30.547144984087</v>
      </c>
      <c r="D24" s="36">
        <f>(D8-D$15)/D$15*100</f>
        <v>40.5060829953891</v>
      </c>
      <c r="E24" s="36">
        <f>(E8-E$15)/E$15*100</f>
        <v>30.9336460618897</v>
      </c>
      <c r="F24" s="36">
        <f>(F8-F$15)/F$15*100</f>
        <v>35.8738329759963</v>
      </c>
      <c r="G24" s="36">
        <f>(G8-G$15)/G$15*100</f>
      </c>
      <c r="H24" s="36">
        <f>(H8-H$15)/H$15*100</f>
      </c>
      <c r="I24" s="36">
        <f>(I8-I$15)/I$15*100</f>
      </c>
      <c r="J24" s="36">
        <f>(J8-J$15)/J$15*100</f>
      </c>
      <c r="K24" s="36">
        <f>(K8-K$15)/K$15*100</f>
      </c>
      <c r="L24" s="36">
        <f>(L8-L$15)/L$15*100</f>
      </c>
      <c r="M24" s="36">
        <f>(M8-M$15)/M$15*100</f>
      </c>
      <c r="N24" s="36">
        <f>(N8-N$15)/N$15*100</f>
      </c>
      <c r="O24" s="36">
        <f>(O8-O$15)/O$15*100</f>
      </c>
      <c r="P24" s="36">
        <f>(P8-P$15)/P$15*100</f>
      </c>
      <c r="Q24" s="36">
        <f>(Q8-Q$15)/Q$15*100</f>
        <v>38.0639901173564</v>
      </c>
    </row>
    <row r="25" ht="15.35" customHeight="1">
      <c r="A25" t="s" s="33">
        <v>39</v>
      </c>
      <c r="B25" s="35"/>
      <c r="C25" s="36">
        <f>(C9-C$15)/C$15*100</f>
        <v>31.1140048535954</v>
      </c>
      <c r="D25" s="36">
        <f>(D9-D$15)/D$15*100</f>
        <v>41.0509601318445</v>
      </c>
      <c r="E25" s="36">
        <f>(E9-E$15)/E$15*100</f>
        <v>32.653022622380</v>
      </c>
      <c r="F25" s="36">
        <f>(F9-F$15)/F$15*100</f>
        <v>37.9072461640884</v>
      </c>
      <c r="G25" s="36">
        <f>(G9-G$15)/G$15*100</f>
      </c>
      <c r="H25" s="36">
        <f>(H9-H$15)/H$15*100</f>
      </c>
      <c r="I25" s="36">
        <f>(I9-I$15)/I$15*100</f>
      </c>
      <c r="J25" s="36">
        <f>(J9-J$15)/J$15*100</f>
      </c>
      <c r="K25" s="36">
        <f>(K9-K$15)/K$15*100</f>
      </c>
      <c r="L25" s="36">
        <f>(L9-L$15)/L$15*100</f>
      </c>
      <c r="M25" s="36">
        <f>(M9-M$15)/M$15*100</f>
      </c>
      <c r="N25" s="36">
        <f>(N9-N$15)/N$15*100</f>
      </c>
      <c r="O25" s="36">
        <f>(O9-O$15)/O$15*100</f>
      </c>
      <c r="P25" s="36">
        <f>(P9-P$15)/P$15*100</f>
      </c>
      <c r="Q25" s="36">
        <f>(Q9-Q$15)/Q$15*100</f>
        <v>38.7547869054972</v>
      </c>
    </row>
    <row r="26" ht="15.35" customHeight="1">
      <c r="A26" t="s" s="33">
        <v>39</v>
      </c>
      <c r="B26" s="35"/>
      <c r="C26" s="36">
        <f>(C10-C$15)/C$15*100</f>
        <v>12.663057582946</v>
      </c>
      <c r="D26" s="36">
        <f>(D10-D$15)/D$15*100</f>
        <v>19.8183434253653</v>
      </c>
      <c r="E26" s="36">
        <f>(E10-E$15)/E$15*100</f>
        <v>13.8363471286977</v>
      </c>
      <c r="F26" s="36">
        <f>(F10-F$15)/F$15*100</f>
        <v>15.6969642960112</v>
      </c>
      <c r="G26" s="36">
        <f>(G10-G$15)/G$15*100</f>
      </c>
      <c r="H26" s="36">
        <f>(H10-H$15)/H$15*100</f>
      </c>
      <c r="I26" s="36">
        <f>(I10-I$15)/I$15*100</f>
      </c>
      <c r="J26" s="36">
        <f>(J10-J$15)/J$15*100</f>
      </c>
      <c r="K26" s="36">
        <f>(K10-K$15)/K$15*100</f>
      </c>
      <c r="L26" s="36">
        <f>(L10-L$15)/L$15*100</f>
      </c>
      <c r="M26" s="36">
        <f>(M10-M$15)/M$15*100</f>
      </c>
      <c r="N26" s="36">
        <f>(N10-N$15)/N$15*100</f>
      </c>
      <c r="O26" s="36">
        <f>(O10-O$15)/O$15*100</f>
      </c>
      <c r="P26" s="36">
        <f>(P10-P$15)/P$15*100</f>
      </c>
      <c r="Q26" s="36">
        <f>(Q10-Q$15)/Q$15*100</f>
        <v>17.8164298949969</v>
      </c>
    </row>
    <row r="27" ht="15.35" customHeight="1">
      <c r="A27" t="s" s="33">
        <v>42</v>
      </c>
      <c r="B27" s="35"/>
      <c r="C27" s="36">
        <f>(C11-C$15)/C$15*100</f>
        <v>47.4914743365008</v>
      </c>
      <c r="D27" s="36">
        <f>(D11-D$15)/D$15*100</f>
        <v>69.9725015276929</v>
      </c>
      <c r="E27" s="36">
        <f>(E11-E$15)/E$15*100</f>
        <v>48.484905803132</v>
      </c>
      <c r="F27" s="36">
        <f>(F11-F$15)/F$15*100</f>
        <v>54.5850086232654</v>
      </c>
      <c r="G27" s="36">
        <f>(G11-G$15)/G$15*100</f>
      </c>
      <c r="H27" s="36">
        <f>(H11-H$15)/H$15*100</f>
      </c>
      <c r="I27" s="36">
        <f>(I11-I$15)/I$15*100</f>
      </c>
      <c r="J27" s="36">
        <f>(J11-J$15)/J$15*100</f>
      </c>
      <c r="K27" s="36">
        <f>(K11-K$15)/K$15*100</f>
      </c>
      <c r="L27" s="36">
        <f>(L11-L$15)/L$15*100</f>
      </c>
      <c r="M27" s="36">
        <f>(M11-M$15)/M$15*100</f>
      </c>
      <c r="N27" s="36">
        <f>(N11-N$15)/N$15*100</f>
      </c>
      <c r="O27" s="36">
        <f>(O11-O$15)/O$15*100</f>
      </c>
      <c r="P27" s="36">
        <f>(P11-P$15)/P$15*100</f>
      </c>
      <c r="Q27" s="36">
        <f>(Q11-Q$15)/Q$15*100</f>
        <v>63.0142063001853</v>
      </c>
    </row>
    <row r="28" ht="15.35" customHeight="1">
      <c r="A28" t="s" s="33">
        <v>42</v>
      </c>
      <c r="B28" s="35"/>
      <c r="C28" s="36">
        <f>(C12-C$15)/C$15*100</f>
        <v>31.6289594820404</v>
      </c>
      <c r="D28" s="36">
        <f>(D12-D$15)/D$15*100</f>
        <v>51.7684202729478</v>
      </c>
      <c r="E28" s="36">
        <f>(E12-E$15)/E$15*100</f>
        <v>33.3282893243547</v>
      </c>
      <c r="F28" s="36">
        <f>(F12-F$15)/F$15*100</f>
        <v>38.3554462867536</v>
      </c>
      <c r="G28" s="36">
        <f>(G12-G$15)/G$15*100</f>
      </c>
      <c r="H28" s="36">
        <f>(H12-H$15)/H$15*100</f>
      </c>
      <c r="I28" s="36">
        <f>(I12-I$15)/I$15*100</f>
      </c>
      <c r="J28" s="36">
        <f>(J12-J$15)/J$15*100</f>
      </c>
      <c r="K28" s="36">
        <f>(K12-K$15)/K$15*100</f>
      </c>
      <c r="L28" s="36">
        <f>(L12-L$15)/L$15*100</f>
      </c>
      <c r="M28" s="36">
        <f>(M12-M$15)/M$15*100</f>
      </c>
      <c r="N28" s="36">
        <f>(N12-N$15)/N$15*100</f>
      </c>
      <c r="O28" s="36">
        <f>(O12-O$15)/O$15*100</f>
      </c>
      <c r="P28" s="36">
        <f>(P12-P$15)/P$15*100</f>
      </c>
      <c r="Q28" s="36">
        <f>(Q12-Q$15)/Q$15*100</f>
        <v>45.6091414453366</v>
      </c>
    </row>
    <row r="29" ht="15.35" customHeight="1">
      <c r="A29" t="s" s="33">
        <v>42</v>
      </c>
      <c r="B29" s="35"/>
      <c r="C29" s="36">
        <f>(C13-C$15)/C$15*100</f>
        <v>36.999786004708</v>
      </c>
      <c r="D29" s="36">
        <f>(D13-D$15)/D$15*100</f>
        <v>56.7158306020036</v>
      </c>
      <c r="E29" s="36">
        <f>(E13-E$15)/E$15*100</f>
        <v>38.5772111674356</v>
      </c>
      <c r="F29" s="36">
        <f>(F13-F$15)/F$15*100</f>
        <v>43.1220939070993</v>
      </c>
      <c r="G29" s="36">
        <f>(G13-G$15)/G$15*100</f>
      </c>
      <c r="H29" s="36">
        <f>(H13-H$15)/H$15*100</f>
      </c>
      <c r="I29" s="36">
        <f>(I13-I$15)/I$15*100</f>
      </c>
      <c r="J29" s="36">
        <f>(J13-J$15)/J$15*100</f>
      </c>
      <c r="K29" s="36">
        <f>(K13-K$15)/K$15*100</f>
      </c>
      <c r="L29" s="36">
        <f>(L13-L$15)/L$15*100</f>
      </c>
      <c r="M29" s="36">
        <f>(M13-M$15)/M$15*100</f>
      </c>
      <c r="N29" s="36">
        <f>(N13-N$15)/N$15*100</f>
      </c>
      <c r="O29" s="36">
        <f>(O13-O$15)/O$15*100</f>
      </c>
      <c r="P29" s="36">
        <f>(P13-P$15)/P$15*100</f>
      </c>
      <c r="Q29" s="36">
        <f>(Q13-Q$15)/Q$15*100</f>
        <v>50.7953057442866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