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artek\dev\other\informatyka-frycz\matury\xxxxpr_operon\"/>
    </mc:Choice>
  </mc:AlternateContent>
  <xr:revisionPtr revIDLastSave="0" documentId="13_ncr:1_{A1AAE957-776C-4472-9153-04B3A92D025C}" xr6:coauthVersionLast="46" xr6:coauthVersionMax="46" xr10:uidLastSave="{00000000-0000-0000-0000-000000000000}"/>
  <bookViews>
    <workbookView xWindow="690" yWindow="3015" windowWidth="20730" windowHeight="14910" xr2:uid="{00000000-000D-0000-FFFF-FFFF00000000}"/>
  </bookViews>
  <sheets>
    <sheet name="Sheet1" sheetId="1" r:id="rId1"/>
  </sheets>
  <definedNames>
    <definedName name="rajd" localSheetId="0">Sheet1!$A$1:$B$61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L50" i="1" s="1"/>
  <c r="J51" i="1"/>
  <c r="J52" i="1"/>
  <c r="J53" i="1"/>
  <c r="L53" i="1" s="1"/>
  <c r="J54" i="1"/>
  <c r="L54" i="1" s="1"/>
  <c r="M54" i="1" s="1"/>
  <c r="J47" i="1"/>
  <c r="J3" i="1"/>
  <c r="F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1" i="1"/>
  <c r="N55" i="1"/>
  <c r="N56" i="1"/>
  <c r="N57" i="1"/>
  <c r="N58" i="1"/>
  <c r="N59" i="1"/>
  <c r="N60" i="1"/>
  <c r="N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5" i="1"/>
  <c r="M56" i="1"/>
  <c r="M57" i="1"/>
  <c r="M58" i="1"/>
  <c r="M59" i="1"/>
  <c r="M60" i="1"/>
  <c r="M61" i="1"/>
  <c r="M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M51" i="1" s="1"/>
  <c r="L52" i="1"/>
  <c r="N52" i="1" s="1"/>
  <c r="L55" i="1"/>
  <c r="L56" i="1"/>
  <c r="L57" i="1"/>
  <c r="L58" i="1"/>
  <c r="L59" i="1"/>
  <c r="L60" i="1"/>
  <c r="L6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L3" i="1"/>
  <c r="L4" i="1"/>
  <c r="L5" i="1"/>
  <c r="L2" i="1"/>
  <c r="K3" i="1"/>
  <c r="K4" i="1"/>
  <c r="K5" i="1"/>
  <c r="K2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3" i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  <c r="C4" i="1"/>
  <c r="C5" i="1"/>
  <c r="C6" i="1"/>
  <c r="C7" i="1"/>
  <c r="C8" i="1"/>
  <c r="C9" i="1"/>
  <c r="C10" i="1"/>
  <c r="C11" i="1"/>
  <c r="C12" i="1"/>
  <c r="C13" i="1"/>
  <c r="C2" i="1"/>
  <c r="N53" i="1" l="1"/>
  <c r="M53" i="1"/>
  <c r="M50" i="1"/>
  <c r="N50" i="1"/>
  <c r="M52" i="1"/>
  <c r="N54" i="1"/>
  <c r="I4" i="1"/>
  <c r="J4" i="1" s="1"/>
  <c r="I3" i="1"/>
  <c r="M62" i="1" l="1"/>
  <c r="M63" i="1" s="1"/>
  <c r="I5" i="1"/>
  <c r="J5" i="1" s="1"/>
  <c r="I6" i="1" l="1"/>
  <c r="J6" i="1" s="1"/>
  <c r="I7" i="1" l="1"/>
  <c r="J7" i="1" s="1"/>
  <c r="I8" i="1" l="1"/>
  <c r="J8" i="1" s="1"/>
  <c r="I9" i="1" l="1"/>
  <c r="J9" i="1" s="1"/>
  <c r="I10" i="1" l="1"/>
  <c r="J10" i="1" s="1"/>
  <c r="I11" i="1" l="1"/>
  <c r="J11" i="1" s="1"/>
  <c r="I12" i="1" l="1"/>
  <c r="J12" i="1" s="1"/>
  <c r="I13" i="1" l="1"/>
  <c r="J13" i="1" s="1"/>
  <c r="I14" i="1" l="1"/>
  <c r="J14" i="1" s="1"/>
  <c r="I15" i="1" l="1"/>
  <c r="J15" i="1" s="1"/>
  <c r="I16" i="1" l="1"/>
  <c r="J16" i="1" s="1"/>
  <c r="I17" i="1" l="1"/>
  <c r="J17" i="1" s="1"/>
  <c r="I18" i="1" l="1"/>
  <c r="J18" i="1" s="1"/>
  <c r="I19" i="1" l="1"/>
  <c r="J19" i="1" s="1"/>
  <c r="I20" i="1" l="1"/>
  <c r="J20" i="1" s="1"/>
  <c r="I21" i="1" l="1"/>
  <c r="J21" i="1" s="1"/>
  <c r="I22" i="1" l="1"/>
  <c r="J22" i="1" s="1"/>
  <c r="I23" i="1" l="1"/>
  <c r="J23" i="1" s="1"/>
  <c r="I24" i="1" l="1"/>
  <c r="J24" i="1" s="1"/>
  <c r="I25" i="1" l="1"/>
  <c r="J25" i="1" s="1"/>
  <c r="I26" i="1" l="1"/>
  <c r="J26" i="1" s="1"/>
  <c r="I27" i="1" l="1"/>
  <c r="J27" i="1" s="1"/>
  <c r="I28" i="1" l="1"/>
  <c r="J28" i="1" s="1"/>
  <c r="I29" i="1" l="1"/>
  <c r="J29" i="1" s="1"/>
  <c r="I30" i="1" l="1"/>
  <c r="J30" i="1" s="1"/>
  <c r="I31" i="1" l="1"/>
  <c r="J31" i="1" s="1"/>
  <c r="I32" i="1" l="1"/>
  <c r="J32" i="1" s="1"/>
  <c r="I33" i="1" l="1"/>
  <c r="J33" i="1" s="1"/>
  <c r="I34" i="1" l="1"/>
  <c r="J34" i="1" s="1"/>
  <c r="I35" i="1" l="1"/>
  <c r="J35" i="1" s="1"/>
  <c r="I36" i="1" l="1"/>
  <c r="J36" i="1" s="1"/>
  <c r="I37" i="1" l="1"/>
  <c r="J37" i="1" s="1"/>
  <c r="I38" i="1" l="1"/>
  <c r="J38" i="1" s="1"/>
  <c r="I39" i="1" l="1"/>
  <c r="J39" i="1" s="1"/>
  <c r="I40" i="1" l="1"/>
  <c r="J40" i="1" s="1"/>
  <c r="I41" i="1" l="1"/>
  <c r="J41" i="1" s="1"/>
  <c r="I42" i="1" l="1"/>
  <c r="J42" i="1" s="1"/>
  <c r="I43" i="1" l="1"/>
  <c r="J43" i="1" s="1"/>
  <c r="I44" i="1" l="1"/>
  <c r="J44" i="1" s="1"/>
  <c r="I45" i="1" l="1"/>
  <c r="J45" i="1" s="1"/>
  <c r="I46" i="1" l="1"/>
  <c r="J46" i="1" s="1"/>
  <c r="I47" i="1" l="1"/>
  <c r="I48" i="1" l="1"/>
  <c r="J48" i="1" s="1"/>
  <c r="I49" i="1" l="1"/>
  <c r="J49" i="1" s="1"/>
  <c r="I50" i="1" l="1"/>
  <c r="I51" i="1" l="1"/>
  <c r="I52" i="1" l="1"/>
  <c r="I53" i="1" l="1"/>
  <c r="I54" i="1" l="1"/>
  <c r="I55" i="1" l="1"/>
  <c r="J55" i="1" s="1"/>
  <c r="I56" i="1" l="1"/>
  <c r="J56" i="1" s="1"/>
  <c r="I57" i="1" l="1"/>
  <c r="J57" i="1" s="1"/>
  <c r="I58" i="1" l="1"/>
  <c r="J58" i="1" s="1"/>
  <c r="I59" i="1" l="1"/>
  <c r="J59" i="1" s="1"/>
  <c r="I61" i="1" l="1"/>
  <c r="J61" i="1" s="1"/>
  <c r="I60" i="1"/>
  <c r="J6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7EAAFF-19C1-44AD-8CEC-72F798B6017D}" name="rajd" type="6" refreshedVersion="7" background="1" saveData="1">
    <textPr codePage="437" sourceFile="C:\Users\Bartek\dev\other\informatyka-frycz\matury\xxxxpr_operon\dane\rajd.txt" thousands=" " tab="0" semicolon="1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<sst xmlns="http://schemas.openxmlformats.org/spreadsheetml/2006/main" count="21" uniqueCount="21">
  <si>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DATA</t>
  </si>
  <si>
    <t>PRZERWA NA OBIAD</t>
  </si>
  <si>
    <t>dzień tygodnia</t>
  </si>
  <si>
    <t>czas jazdy ogólnie</t>
  </si>
  <si>
    <t>sprawność silnika</t>
  </si>
  <si>
    <t>2=silnik się jebie</t>
  </si>
  <si>
    <t>uszkodzenia silnika</t>
  </si>
  <si>
    <t>naprawy silnika</t>
  </si>
  <si>
    <t>czas jazdy na silniku</t>
  </si>
  <si>
    <t>czas jazdy ręcznie</t>
  </si>
  <si>
    <t>odległość na silniku</t>
  </si>
  <si>
    <t>odległość ręcznie</t>
  </si>
  <si>
    <t>odległość łącznie</t>
  </si>
  <si>
    <t>suma (km)</t>
  </si>
  <si>
    <t>suma (m)</t>
  </si>
  <si>
    <t>wiecej na silniku niż ręcznie?</t>
  </si>
  <si>
    <t>zad61</t>
  </si>
  <si>
    <t>zad6.3</t>
  </si>
  <si>
    <t>zad62</t>
  </si>
  <si>
    <t>środa, 12 sierpnia</t>
  </si>
  <si>
    <t>zad64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</si>
</sst>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0"/>
    <numFmt numFmtId="166" formatCode="yyyy\-mm\-dd;@"/>
    <numFmt numFmtId="167" formatCode="[$-415]d\ m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0" fontId="0" fillId="0" borderId="0" xfId="0" applyNumberFormat="1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2" fontId="0" fillId="2" borderId="0" xfId="0" applyNumberFormat="1" applyFill="1"/>
    <xf numFmtId="165" fontId="0" fillId="2" borderId="0" xfId="0" applyNumberFormat="1" applyFill="1"/>
    <xf numFmtId="9" fontId="0" fillId="2" borderId="0" xfId="1" applyFont="1" applyFill="1" applyAlignment="1">
      <alignment horizontal="right"/>
    </xf>
    <xf numFmtId="9" fontId="0" fillId="2" borderId="0" xfId="1" applyFont="1" applyFill="1"/>
    <xf numFmtId="0" fontId="0" fillId="3" borderId="0" xfId="0" applyFill="1"/>
    <xf numFmtId="166" fontId="0" fillId="0" borderId="0" xfId="0" applyNumberFormat="1"/>
    <xf numFmtId="167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odległość na silniku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[$-415]d\ mmm;@</c:formatCode>
                <c:ptCount val="6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</c:numCache>
            </c:numRef>
          </c:cat>
          <c:val>
            <c:numRef>
              <c:f>Sheet1!$K$2:$K$61</c:f>
              <c:numCache>
                <c:formatCode>0.00</c:formatCode>
                <c:ptCount val="6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144</c:v>
                </c:pt>
                <c:pt idx="4">
                  <c:v>144</c:v>
                </c:pt>
                <c:pt idx="5">
                  <c:v>145.5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130.5</c:v>
                </c:pt>
                <c:pt idx="13">
                  <c:v>132</c:v>
                </c:pt>
                <c:pt idx="14">
                  <c:v>132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120</c:v>
                </c:pt>
                <c:pt idx="19">
                  <c:v>121.5</c:v>
                </c:pt>
                <c:pt idx="20">
                  <c:v>123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111</c:v>
                </c:pt>
                <c:pt idx="25">
                  <c:v>111</c:v>
                </c:pt>
                <c:pt idx="26">
                  <c:v>112.5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97.5</c:v>
                </c:pt>
                <c:pt idx="34">
                  <c:v>99</c:v>
                </c:pt>
                <c:pt idx="35">
                  <c:v>99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87</c:v>
                </c:pt>
                <c:pt idx="40">
                  <c:v>88.5</c:v>
                </c:pt>
                <c:pt idx="41">
                  <c:v>90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78</c:v>
                </c:pt>
                <c:pt idx="46">
                  <c:v>78</c:v>
                </c:pt>
                <c:pt idx="47">
                  <c:v>79.5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64.5</c:v>
                </c:pt>
                <c:pt idx="55">
                  <c:v>66</c:v>
                </c:pt>
                <c:pt idx="56">
                  <c:v>66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9-4B46-A685-F0F9DD84AF6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odległość ręcznie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[$-415]d\ mmm;@</c:formatCode>
                <c:ptCount val="6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</c:numCache>
            </c:numRef>
          </c:cat>
          <c:val>
            <c:numRef>
              <c:f>Sheet1!$L$2:$L$61</c:f>
              <c:numCache>
                <c:formatCode>0.00</c:formatCode>
                <c:ptCount val="60"/>
                <c:pt idx="0">
                  <c:v>71.25</c:v>
                </c:pt>
                <c:pt idx="1">
                  <c:v>71.25</c:v>
                </c:pt>
                <c:pt idx="2">
                  <c:v>71.25</c:v>
                </c:pt>
                <c:pt idx="3">
                  <c:v>60.8</c:v>
                </c:pt>
                <c:pt idx="4">
                  <c:v>3.8</c:v>
                </c:pt>
                <c:pt idx="5">
                  <c:v>12.35</c:v>
                </c:pt>
                <c:pt idx="6">
                  <c:v>72.2</c:v>
                </c:pt>
                <c:pt idx="7">
                  <c:v>72.2</c:v>
                </c:pt>
                <c:pt idx="8">
                  <c:v>72.2</c:v>
                </c:pt>
                <c:pt idx="9">
                  <c:v>85.5</c:v>
                </c:pt>
                <c:pt idx="10">
                  <c:v>85.5</c:v>
                </c:pt>
                <c:pt idx="11">
                  <c:v>28.5</c:v>
                </c:pt>
                <c:pt idx="12">
                  <c:v>31.35</c:v>
                </c:pt>
                <c:pt idx="13">
                  <c:v>81.066666666666663</c:v>
                </c:pt>
                <c:pt idx="14">
                  <c:v>81.066666666666663</c:v>
                </c:pt>
                <c:pt idx="15">
                  <c:v>84.866666666666674</c:v>
                </c:pt>
                <c:pt idx="16">
                  <c:v>84.866666666666674</c:v>
                </c:pt>
                <c:pt idx="17">
                  <c:v>81.7</c:v>
                </c:pt>
                <c:pt idx="18">
                  <c:v>28.5</c:v>
                </c:pt>
                <c:pt idx="19">
                  <c:v>27.549999999999997</c:v>
                </c:pt>
                <c:pt idx="20">
                  <c:v>86.766666666666666</c:v>
                </c:pt>
                <c:pt idx="21">
                  <c:v>90.566666666666663</c:v>
                </c:pt>
                <c:pt idx="22">
                  <c:v>90.566666666666663</c:v>
                </c:pt>
                <c:pt idx="23">
                  <c:v>92.15</c:v>
                </c:pt>
                <c:pt idx="24">
                  <c:v>95.95</c:v>
                </c:pt>
                <c:pt idx="25">
                  <c:v>38.950000000000003</c:v>
                </c:pt>
                <c:pt idx="26">
                  <c:v>23.75</c:v>
                </c:pt>
                <c:pt idx="27">
                  <c:v>83.6</c:v>
                </c:pt>
                <c:pt idx="28">
                  <c:v>83.6</c:v>
                </c:pt>
                <c:pt idx="29">
                  <c:v>83.6</c:v>
                </c:pt>
                <c:pt idx="30">
                  <c:v>100.06666666666666</c:v>
                </c:pt>
                <c:pt idx="31">
                  <c:v>100.06666666666666</c:v>
                </c:pt>
                <c:pt idx="32">
                  <c:v>43.066666666666663</c:v>
                </c:pt>
                <c:pt idx="33">
                  <c:v>45.916666666666664</c:v>
                </c:pt>
                <c:pt idx="34">
                  <c:v>98.8</c:v>
                </c:pt>
                <c:pt idx="35">
                  <c:v>98.8</c:v>
                </c:pt>
                <c:pt idx="36">
                  <c:v>102.6</c:v>
                </c:pt>
                <c:pt idx="37">
                  <c:v>102.6</c:v>
                </c:pt>
                <c:pt idx="38">
                  <c:v>97.85</c:v>
                </c:pt>
                <c:pt idx="39">
                  <c:v>44.65</c:v>
                </c:pt>
                <c:pt idx="40">
                  <c:v>43.7</c:v>
                </c:pt>
                <c:pt idx="41">
                  <c:v>109.25</c:v>
                </c:pt>
                <c:pt idx="42">
                  <c:v>113.05</c:v>
                </c:pt>
                <c:pt idx="43">
                  <c:v>113.05</c:v>
                </c:pt>
                <c:pt idx="44">
                  <c:v>113.05</c:v>
                </c:pt>
                <c:pt idx="45">
                  <c:v>116.85</c:v>
                </c:pt>
                <c:pt idx="46">
                  <c:v>59.85</c:v>
                </c:pt>
                <c:pt idx="47">
                  <c:v>58.9</c:v>
                </c:pt>
                <c:pt idx="48">
                  <c:v>99.75</c:v>
                </c:pt>
                <c:pt idx="49">
                  <c:v>99.75</c:v>
                </c:pt>
                <c:pt idx="50">
                  <c:v>99.75</c:v>
                </c:pt>
                <c:pt idx="51">
                  <c:v>117.8</c:v>
                </c:pt>
                <c:pt idx="52">
                  <c:v>117.8</c:v>
                </c:pt>
                <c:pt idx="53">
                  <c:v>60.8</c:v>
                </c:pt>
                <c:pt idx="54">
                  <c:v>63.65</c:v>
                </c:pt>
                <c:pt idx="55">
                  <c:v>119.7</c:v>
                </c:pt>
                <c:pt idx="56">
                  <c:v>121.28333333333333</c:v>
                </c:pt>
                <c:pt idx="57">
                  <c:v>125.08333333333333</c:v>
                </c:pt>
                <c:pt idx="58">
                  <c:v>125.08333333333333</c:v>
                </c:pt>
                <c:pt idx="59">
                  <c:v>125.08333333333333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9-4B46-A685-F0F9DD84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594079"/>
        <c:axId val="2047594911"/>
      </c:lineChart>
      <c:dateAx>
        <c:axId val="204759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14744836456286"/>
              <c:y val="0.88106330864486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15]d\ mmm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94911"/>
        <c:crosses val="autoZero"/>
        <c:auto val="1"/>
        <c:lblOffset val="100"/>
        <c:baseTimeUnit val="days"/>
      </c:dateAx>
      <c:valAx>
        <c:axId val="204759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przejechana odległośc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1115668</xdr:colOff>
      <xdr:row>70</xdr:row>
      <xdr:rowOff>0</xdr:rowOff>
    </xdr:from>
    <xdr:to>
      <xdr:col>17</xdr:col>
      <xdr:colOff>247650</xdr:colOff>
      <xdr:row>96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096860-F8BC-4A93-89C9-68B18928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jd" connectionId="1" xr16:uid="{00D7D032-F2C3-4A3E-9184-F3BD5F457B5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zoomScaleNormal="100" workbookViewId="0">
      <selection activeCell="E2" sqref="E2"/>
    </sheetView>
  </sheetViews>
  <sheetFormatPr defaultRowHeight="15" x14ac:dyDescent="0.25"/>
  <cols>
    <col min="1" max="1" width="15.5703125" style="12" customWidth="1"/>
    <col min="2" max="2" width="19.140625" bestFit="1" customWidth="1"/>
    <col min="3" max="3" width="15.5703125" customWidth="1"/>
    <col min="4" max="4" width="17" customWidth="1"/>
    <col min="5" max="5" width="16.7109375" customWidth="1"/>
    <col min="6" max="6" width="16.140625" style="3" customWidth="1"/>
    <col min="7" max="7" width="17.28515625" style="3" customWidth="1"/>
    <col min="8" max="8" width="16.85546875" style="3" customWidth="1"/>
    <col min="9" max="9" width="17.85546875" customWidth="1"/>
    <col min="10" max="10" width="15.5703125" customWidth="1"/>
    <col min="11" max="11" width="18" customWidth="1"/>
    <col min="12" max="12" width="15.5703125" customWidth="1"/>
    <col min="13" max="13" width="15.42578125" customWidth="1"/>
    <col min="14" max="14" width="27.42578125" customWidth="1"/>
  </cols>
  <sheetData>
    <row r="1" spans="1:14" x14ac:dyDescent="0.25">
      <c r="A1" s="12" t="s">
        <v>0</v>
      </c>
      <c r="B1" t="s">
        <v>1</v>
      </c>
      <c r="C1" t="s">
        <v>2</v>
      </c>
      <c r="D1" t="s">
        <v>3</v>
      </c>
      <c r="E1" t="s">
        <v>5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15</v>
      </c>
    </row>
    <row r="2" spans="1:14" x14ac:dyDescent="0.25">
      <c r="A2" s="13">
        <v>44019</v>
      </c>
      <c r="B2" s="1">
        <v>5.2083333333333336E-2</v>
      </c>
      <c r="C2">
        <f t="shared" ref="C2:C33" si="0">WEEKDAY(A2,2 )</f>
        <v>2</v>
      </c>
      <c r="D2" s="2">
        <f>IF(OR(C2=6, C2=7), TIME(7, 0, 0)-B2, TIME(10, 0, 0)-B2)</f>
        <v>0.36458333333333337</v>
      </c>
      <c r="E2">
        <f>MOD(ROW(A2)-2, 3)</f>
        <v>0</v>
      </c>
      <c r="F2" s="3">
        <v>1</v>
      </c>
      <c r="G2" s="3">
        <v>0</v>
      </c>
      <c r="H2" s="3">
        <v>0</v>
      </c>
      <c r="I2" s="2">
        <f>TIME(5,0,0)*F2</f>
        <v>0.20833333333333334</v>
      </c>
      <c r="J2" s="2">
        <f>D2-I2</f>
        <v>0.15625000000000003</v>
      </c>
      <c r="K2" s="4">
        <f>30*HOUR(I2) + (30/60)*MINUTE(I2)</f>
        <v>150</v>
      </c>
      <c r="L2" s="4">
        <f>19*HOUR(J2) + (19/60)*MINUTE(J2)</f>
        <v>71.25</v>
      </c>
      <c r="M2" s="4">
        <f>K2+L2</f>
        <v>221.25</v>
      </c>
      <c r="N2" t="str">
        <f>IF(L2&gt;K2, "tak", "")</f>
        <v/>
      </c>
    </row>
    <row r="3" spans="1:14" x14ac:dyDescent="0.25">
      <c r="A3" s="13">
        <v>44020</v>
      </c>
      <c r="B3" s="1">
        <v>5.2083333333333336E-2</v>
      </c>
      <c r="C3">
        <f t="shared" si="0"/>
        <v>3</v>
      </c>
      <c r="D3" s="2">
        <f t="shared" ref="D3:D61" si="1">IF(OR(C3=6, C3=7), TIME(7, 0, 0)-B3, TIME(10, 0, 0)-B3)</f>
        <v>0.36458333333333337</v>
      </c>
      <c r="E3">
        <f t="shared" ref="E3:E61" si="2">MOD(ROW(A3)-2, 3)</f>
        <v>1</v>
      </c>
      <c r="F3" s="3">
        <f>F2-G2+H2</f>
        <v>1</v>
      </c>
      <c r="G3" s="3">
        <f t="shared" ref="G3:G61" si="3">IF(E3=2, 0.04, 0)</f>
        <v>0</v>
      </c>
      <c r="H3" s="3">
        <f t="shared" ref="H3:H61" si="4">IF(OR(C3=6, C3=7), 0.01, 0)</f>
        <v>0</v>
      </c>
      <c r="I3" s="2">
        <f t="shared" ref="I3:I61" si="5">TIME(5,0,0)*F3</f>
        <v>0.20833333333333334</v>
      </c>
      <c r="J3" s="2">
        <f>D3-I3</f>
        <v>0.15625000000000003</v>
      </c>
      <c r="K3" s="4">
        <f t="shared" ref="K3:K61" si="6">30*HOUR(I3) + (30/60)*MINUTE(I3)</f>
        <v>150</v>
      </c>
      <c r="L3" s="4">
        <f t="shared" ref="L3:L61" si="7">19*HOUR(J3) + (19/60)*MINUTE(J3)</f>
        <v>71.25</v>
      </c>
      <c r="M3" s="4">
        <f t="shared" ref="M3:M61" si="8">K3+L3</f>
        <v>221.25</v>
      </c>
      <c r="N3" t="str">
        <f t="shared" ref="N3:N61" si="9">IF(L3&gt;K3, "tak", "")</f>
        <v/>
      </c>
    </row>
    <row r="4" spans="1:14" x14ac:dyDescent="0.25">
      <c r="A4" s="13">
        <v>44021</v>
      </c>
      <c r="B4" s="1">
        <v>5.2083333333333336E-2</v>
      </c>
      <c r="C4">
        <f t="shared" si="0"/>
        <v>4</v>
      </c>
      <c r="D4" s="2">
        <f t="shared" si="1"/>
        <v>0.36458333333333337</v>
      </c>
      <c r="E4">
        <f t="shared" si="2"/>
        <v>2</v>
      </c>
      <c r="F4" s="3">
        <f t="shared" ref="F4:F61" si="10">F3-G3+H3</f>
        <v>1</v>
      </c>
      <c r="G4" s="3">
        <f t="shared" si="3"/>
        <v>0.04</v>
      </c>
      <c r="H4" s="3">
        <f t="shared" si="4"/>
        <v>0</v>
      </c>
      <c r="I4" s="2">
        <f t="shared" si="5"/>
        <v>0.20833333333333334</v>
      </c>
      <c r="J4" s="2">
        <f t="shared" ref="J4:J61" si="11">D4-I4</f>
        <v>0.15625000000000003</v>
      </c>
      <c r="K4" s="4">
        <f t="shared" si="6"/>
        <v>150</v>
      </c>
      <c r="L4" s="4">
        <f t="shared" si="7"/>
        <v>71.25</v>
      </c>
      <c r="M4" s="4">
        <f t="shared" si="8"/>
        <v>221.25</v>
      </c>
      <c r="N4" t="str">
        <f t="shared" si="9"/>
        <v/>
      </c>
    </row>
    <row r="5" spans="1:14" x14ac:dyDescent="0.25">
      <c r="A5" s="13">
        <v>44022</v>
      </c>
      <c r="B5" s="1">
        <v>8.3333333333333329E-2</v>
      </c>
      <c r="C5">
        <f t="shared" si="0"/>
        <v>5</v>
      </c>
      <c r="D5" s="2">
        <f t="shared" si="1"/>
        <v>0.33333333333333337</v>
      </c>
      <c r="E5">
        <f t="shared" si="2"/>
        <v>0</v>
      </c>
      <c r="F5" s="3">
        <f t="shared" si="10"/>
        <v>0.96</v>
      </c>
      <c r="G5" s="3">
        <f t="shared" si="3"/>
        <v>0</v>
      </c>
      <c r="H5" s="3">
        <f t="shared" si="4"/>
        <v>0</v>
      </c>
      <c r="I5" s="2">
        <f t="shared" si="5"/>
        <v>0.2</v>
      </c>
      <c r="J5" s="2">
        <f t="shared" si="11"/>
        <v>0.13333333333333336</v>
      </c>
      <c r="K5" s="4">
        <f t="shared" si="6"/>
        <v>144</v>
      </c>
      <c r="L5" s="4">
        <f t="shared" si="7"/>
        <v>60.8</v>
      </c>
      <c r="M5" s="4">
        <f t="shared" si="8"/>
        <v>204.8</v>
      </c>
      <c r="N5" t="str">
        <f t="shared" si="9"/>
        <v/>
      </c>
    </row>
    <row r="6" spans="1:14" x14ac:dyDescent="0.25">
      <c r="A6" s="13">
        <v>44023</v>
      </c>
      <c r="B6" s="1">
        <v>8.3333333333333329E-2</v>
      </c>
      <c r="C6">
        <f t="shared" si="0"/>
        <v>6</v>
      </c>
      <c r="D6" s="2">
        <f t="shared" si="1"/>
        <v>0.20833333333333337</v>
      </c>
      <c r="E6">
        <f t="shared" si="2"/>
        <v>1</v>
      </c>
      <c r="F6" s="3">
        <f t="shared" si="10"/>
        <v>0.96</v>
      </c>
      <c r="G6" s="3">
        <f t="shared" si="3"/>
        <v>0</v>
      </c>
      <c r="H6" s="3">
        <f t="shared" si="4"/>
        <v>0.01</v>
      </c>
      <c r="I6" s="2">
        <f t="shared" si="5"/>
        <v>0.2</v>
      </c>
      <c r="J6" s="2">
        <f t="shared" si="11"/>
        <v>8.3333333333333592E-3</v>
      </c>
      <c r="K6" s="4">
        <f t="shared" si="6"/>
        <v>144</v>
      </c>
      <c r="L6" s="4">
        <f t="shared" si="7"/>
        <v>3.8</v>
      </c>
      <c r="M6" s="4">
        <f t="shared" si="8"/>
        <v>147.80000000000001</v>
      </c>
      <c r="N6" t="str">
        <f t="shared" si="9"/>
        <v/>
      </c>
    </row>
    <row r="7" spans="1:14" x14ac:dyDescent="0.25">
      <c r="A7" s="13">
        <v>44024</v>
      </c>
      <c r="B7" s="1">
        <v>6.25E-2</v>
      </c>
      <c r="C7">
        <f t="shared" si="0"/>
        <v>7</v>
      </c>
      <c r="D7" s="2">
        <f t="shared" si="1"/>
        <v>0.22916666666666669</v>
      </c>
      <c r="E7">
        <f t="shared" si="2"/>
        <v>2</v>
      </c>
      <c r="F7" s="3">
        <f t="shared" si="10"/>
        <v>0.97</v>
      </c>
      <c r="G7" s="3">
        <f t="shared" si="3"/>
        <v>0.04</v>
      </c>
      <c r="H7" s="3">
        <f t="shared" si="4"/>
        <v>0.01</v>
      </c>
      <c r="I7" s="2">
        <f t="shared" si="5"/>
        <v>0.20208333333333334</v>
      </c>
      <c r="J7" s="2">
        <f t="shared" si="11"/>
        <v>2.7083333333333348E-2</v>
      </c>
      <c r="K7" s="4">
        <f t="shared" si="6"/>
        <v>145.5</v>
      </c>
      <c r="L7" s="4">
        <f t="shared" si="7"/>
        <v>12.35</v>
      </c>
      <c r="M7" s="4">
        <f t="shared" si="8"/>
        <v>157.85</v>
      </c>
      <c r="N7" t="str">
        <f t="shared" si="9"/>
        <v/>
      </c>
    </row>
    <row r="8" spans="1:14" x14ac:dyDescent="0.25">
      <c r="A8" s="13">
        <v>44025</v>
      </c>
      <c r="B8" s="1">
        <v>6.25E-2</v>
      </c>
      <c r="C8">
        <f t="shared" si="0"/>
        <v>1</v>
      </c>
      <c r="D8" s="2">
        <f t="shared" si="1"/>
        <v>0.35416666666666669</v>
      </c>
      <c r="E8">
        <f t="shared" si="2"/>
        <v>0</v>
      </c>
      <c r="F8" s="3">
        <f t="shared" si="10"/>
        <v>0.94</v>
      </c>
      <c r="G8" s="3">
        <f t="shared" si="3"/>
        <v>0</v>
      </c>
      <c r="H8" s="3">
        <f t="shared" si="4"/>
        <v>0</v>
      </c>
      <c r="I8" s="2">
        <f t="shared" si="5"/>
        <v>0.19583333333333333</v>
      </c>
      <c r="J8" s="2">
        <f t="shared" si="11"/>
        <v>0.15833333333333335</v>
      </c>
      <c r="K8" s="4">
        <f t="shared" si="6"/>
        <v>141</v>
      </c>
      <c r="L8" s="4">
        <f t="shared" si="7"/>
        <v>72.2</v>
      </c>
      <c r="M8" s="4">
        <f t="shared" si="8"/>
        <v>213.2</v>
      </c>
      <c r="N8" t="str">
        <f t="shared" si="9"/>
        <v/>
      </c>
    </row>
    <row r="9" spans="1:14" x14ac:dyDescent="0.25">
      <c r="A9" s="13">
        <v>44026</v>
      </c>
      <c r="B9" s="1">
        <v>6.25E-2</v>
      </c>
      <c r="C9">
        <f t="shared" si="0"/>
        <v>2</v>
      </c>
      <c r="D9" s="2">
        <f t="shared" si="1"/>
        <v>0.35416666666666669</v>
      </c>
      <c r="E9">
        <f t="shared" si="2"/>
        <v>1</v>
      </c>
      <c r="F9" s="3">
        <f t="shared" si="10"/>
        <v>0.94</v>
      </c>
      <c r="G9" s="3">
        <f t="shared" si="3"/>
        <v>0</v>
      </c>
      <c r="H9" s="3">
        <f t="shared" si="4"/>
        <v>0</v>
      </c>
      <c r="I9" s="2">
        <f t="shared" si="5"/>
        <v>0.19583333333333333</v>
      </c>
      <c r="J9" s="2">
        <f t="shared" si="11"/>
        <v>0.15833333333333335</v>
      </c>
      <c r="K9" s="4">
        <f t="shared" si="6"/>
        <v>141</v>
      </c>
      <c r="L9" s="4">
        <f t="shared" si="7"/>
        <v>72.2</v>
      </c>
      <c r="M9" s="4">
        <f t="shared" si="8"/>
        <v>213.2</v>
      </c>
      <c r="N9" t="str">
        <f t="shared" si="9"/>
        <v/>
      </c>
    </row>
    <row r="10" spans="1:14" x14ac:dyDescent="0.25">
      <c r="A10" s="13">
        <v>44027</v>
      </c>
      <c r="B10" s="1">
        <v>6.25E-2</v>
      </c>
      <c r="C10">
        <f t="shared" si="0"/>
        <v>3</v>
      </c>
      <c r="D10" s="2">
        <f t="shared" si="1"/>
        <v>0.35416666666666669</v>
      </c>
      <c r="E10">
        <f t="shared" si="2"/>
        <v>2</v>
      </c>
      <c r="F10" s="3">
        <f t="shared" si="10"/>
        <v>0.94</v>
      </c>
      <c r="G10" s="3">
        <f t="shared" si="3"/>
        <v>0.04</v>
      </c>
      <c r="H10" s="3">
        <f t="shared" si="4"/>
        <v>0</v>
      </c>
      <c r="I10" s="2">
        <f t="shared" si="5"/>
        <v>0.19583333333333333</v>
      </c>
      <c r="J10" s="2">
        <f t="shared" si="11"/>
        <v>0.15833333333333335</v>
      </c>
      <c r="K10" s="4">
        <f t="shared" si="6"/>
        <v>141</v>
      </c>
      <c r="L10" s="4">
        <f t="shared" si="7"/>
        <v>72.2</v>
      </c>
      <c r="M10" s="4">
        <f t="shared" si="8"/>
        <v>213.2</v>
      </c>
      <c r="N10" t="str">
        <f t="shared" si="9"/>
        <v/>
      </c>
    </row>
    <row r="11" spans="1:14" x14ac:dyDescent="0.25">
      <c r="A11" s="13">
        <v>44028</v>
      </c>
      <c r="B11" s="1">
        <v>4.1666666666666664E-2</v>
      </c>
      <c r="C11">
        <f t="shared" si="0"/>
        <v>4</v>
      </c>
      <c r="D11" s="2">
        <f t="shared" si="1"/>
        <v>0.375</v>
      </c>
      <c r="E11">
        <f t="shared" si="2"/>
        <v>0</v>
      </c>
      <c r="F11" s="3">
        <f t="shared" si="10"/>
        <v>0.89999999999999991</v>
      </c>
      <c r="G11" s="3">
        <f t="shared" si="3"/>
        <v>0</v>
      </c>
      <c r="H11" s="3">
        <f t="shared" si="4"/>
        <v>0</v>
      </c>
      <c r="I11" s="2">
        <f t="shared" si="5"/>
        <v>0.1875</v>
      </c>
      <c r="J11" s="2">
        <f t="shared" si="11"/>
        <v>0.1875</v>
      </c>
      <c r="K11" s="4">
        <f t="shared" si="6"/>
        <v>135</v>
      </c>
      <c r="L11" s="4">
        <f t="shared" si="7"/>
        <v>85.5</v>
      </c>
      <c r="M11" s="4">
        <f t="shared" si="8"/>
        <v>220.5</v>
      </c>
      <c r="N11" t="str">
        <f t="shared" si="9"/>
        <v/>
      </c>
    </row>
    <row r="12" spans="1:14" x14ac:dyDescent="0.25">
      <c r="A12" s="13">
        <v>44029</v>
      </c>
      <c r="B12" s="1">
        <v>4.1666666666666664E-2</v>
      </c>
      <c r="C12">
        <f t="shared" si="0"/>
        <v>5</v>
      </c>
      <c r="D12" s="2">
        <f t="shared" si="1"/>
        <v>0.375</v>
      </c>
      <c r="E12">
        <f t="shared" si="2"/>
        <v>1</v>
      </c>
      <c r="F12" s="3">
        <f t="shared" si="10"/>
        <v>0.89999999999999991</v>
      </c>
      <c r="G12" s="3">
        <f t="shared" si="3"/>
        <v>0</v>
      </c>
      <c r="H12" s="3">
        <f t="shared" si="4"/>
        <v>0</v>
      </c>
      <c r="I12" s="2">
        <f t="shared" si="5"/>
        <v>0.1875</v>
      </c>
      <c r="J12" s="2">
        <f t="shared" si="11"/>
        <v>0.1875</v>
      </c>
      <c r="K12" s="4">
        <f t="shared" si="6"/>
        <v>135</v>
      </c>
      <c r="L12" s="4">
        <f t="shared" si="7"/>
        <v>85.5</v>
      </c>
      <c r="M12" s="4">
        <f t="shared" si="8"/>
        <v>220.5</v>
      </c>
      <c r="N12" t="str">
        <f t="shared" si="9"/>
        <v/>
      </c>
    </row>
    <row r="13" spans="1:14" x14ac:dyDescent="0.25">
      <c r="A13" s="13">
        <v>44030</v>
      </c>
      <c r="B13" s="1">
        <v>4.1666666666666664E-2</v>
      </c>
      <c r="C13">
        <f t="shared" si="0"/>
        <v>6</v>
      </c>
      <c r="D13" s="2">
        <f t="shared" si="1"/>
        <v>0.25</v>
      </c>
      <c r="E13">
        <f t="shared" si="2"/>
        <v>2</v>
      </c>
      <c r="F13" s="3">
        <f t="shared" si="10"/>
        <v>0.89999999999999991</v>
      </c>
      <c r="G13" s="3">
        <f t="shared" si="3"/>
        <v>0.04</v>
      </c>
      <c r="H13" s="3">
        <f t="shared" si="4"/>
        <v>0.01</v>
      </c>
      <c r="I13" s="2">
        <f t="shared" si="5"/>
        <v>0.1875</v>
      </c>
      <c r="J13" s="2">
        <f t="shared" si="11"/>
        <v>6.25E-2</v>
      </c>
      <c r="K13" s="4">
        <f t="shared" si="6"/>
        <v>135</v>
      </c>
      <c r="L13" s="4">
        <f t="shared" si="7"/>
        <v>28.5</v>
      </c>
      <c r="M13" s="4">
        <f t="shared" si="8"/>
        <v>163.5</v>
      </c>
      <c r="N13" t="str">
        <f t="shared" si="9"/>
        <v/>
      </c>
    </row>
    <row r="14" spans="1:14" x14ac:dyDescent="0.25">
      <c r="A14" s="13">
        <v>44031</v>
      </c>
      <c r="B14" s="1">
        <v>4.1666666666666664E-2</v>
      </c>
      <c r="C14">
        <f t="shared" si="0"/>
        <v>7</v>
      </c>
      <c r="D14" s="2">
        <f t="shared" si="1"/>
        <v>0.25</v>
      </c>
      <c r="E14">
        <f t="shared" si="2"/>
        <v>0</v>
      </c>
      <c r="F14" s="3">
        <f t="shared" si="10"/>
        <v>0.86999999999999988</v>
      </c>
      <c r="G14" s="3">
        <f t="shared" si="3"/>
        <v>0</v>
      </c>
      <c r="H14" s="3">
        <f t="shared" si="4"/>
        <v>0.01</v>
      </c>
      <c r="I14" s="2">
        <f t="shared" si="5"/>
        <v>0.18124999999999999</v>
      </c>
      <c r="J14" s="2">
        <f t="shared" si="11"/>
        <v>6.8750000000000006E-2</v>
      </c>
      <c r="K14" s="4">
        <f t="shared" si="6"/>
        <v>130.5</v>
      </c>
      <c r="L14" s="4">
        <f t="shared" si="7"/>
        <v>31.35</v>
      </c>
      <c r="M14" s="4">
        <f t="shared" si="8"/>
        <v>161.85</v>
      </c>
      <c r="N14" t="str">
        <f t="shared" si="9"/>
        <v/>
      </c>
    </row>
    <row r="15" spans="1:14" x14ac:dyDescent="0.25">
      <c r="A15" s="13">
        <v>44032</v>
      </c>
      <c r="B15" s="1">
        <v>5.5555555555555552E-2</v>
      </c>
      <c r="C15">
        <f t="shared" si="0"/>
        <v>1</v>
      </c>
      <c r="D15" s="2">
        <f t="shared" si="1"/>
        <v>0.36111111111111116</v>
      </c>
      <c r="E15">
        <f t="shared" si="2"/>
        <v>1</v>
      </c>
      <c r="F15" s="3">
        <f t="shared" si="10"/>
        <v>0.87999999999999989</v>
      </c>
      <c r="G15" s="3">
        <f t="shared" si="3"/>
        <v>0</v>
      </c>
      <c r="H15" s="3">
        <f t="shared" si="4"/>
        <v>0</v>
      </c>
      <c r="I15" s="2">
        <f t="shared" si="5"/>
        <v>0.18333333333333332</v>
      </c>
      <c r="J15" s="2">
        <f t="shared" si="11"/>
        <v>0.17777777777777784</v>
      </c>
      <c r="K15" s="4">
        <f t="shared" si="6"/>
        <v>132</v>
      </c>
      <c r="L15" s="4">
        <f t="shared" si="7"/>
        <v>81.066666666666663</v>
      </c>
      <c r="M15" s="4">
        <f t="shared" si="8"/>
        <v>213.06666666666666</v>
      </c>
      <c r="N15" t="str">
        <f t="shared" si="9"/>
        <v/>
      </c>
    </row>
    <row r="16" spans="1:14" x14ac:dyDescent="0.25">
      <c r="A16" s="13">
        <v>44033</v>
      </c>
      <c r="B16" s="1">
        <v>5.5555555555555552E-2</v>
      </c>
      <c r="C16">
        <f t="shared" si="0"/>
        <v>2</v>
      </c>
      <c r="D16" s="2">
        <f t="shared" si="1"/>
        <v>0.36111111111111116</v>
      </c>
      <c r="E16">
        <f t="shared" si="2"/>
        <v>2</v>
      </c>
      <c r="F16" s="3">
        <f t="shared" si="10"/>
        <v>0.87999999999999989</v>
      </c>
      <c r="G16" s="3">
        <f t="shared" si="3"/>
        <v>0.04</v>
      </c>
      <c r="H16" s="3">
        <f t="shared" si="4"/>
        <v>0</v>
      </c>
      <c r="I16" s="2">
        <f t="shared" si="5"/>
        <v>0.18333333333333332</v>
      </c>
      <c r="J16" s="2">
        <f t="shared" si="11"/>
        <v>0.17777777777777784</v>
      </c>
      <c r="K16" s="4">
        <f t="shared" si="6"/>
        <v>132</v>
      </c>
      <c r="L16" s="4">
        <f t="shared" si="7"/>
        <v>81.066666666666663</v>
      </c>
      <c r="M16" s="4">
        <f t="shared" si="8"/>
        <v>213.06666666666666</v>
      </c>
      <c r="N16" t="str">
        <f t="shared" si="9"/>
        <v/>
      </c>
    </row>
    <row r="17" spans="1:14" x14ac:dyDescent="0.25">
      <c r="A17" s="13">
        <v>44034</v>
      </c>
      <c r="B17" s="1">
        <v>5.5555555555555552E-2</v>
      </c>
      <c r="C17">
        <f t="shared" si="0"/>
        <v>3</v>
      </c>
      <c r="D17" s="2">
        <f t="shared" si="1"/>
        <v>0.36111111111111116</v>
      </c>
      <c r="E17">
        <f t="shared" si="2"/>
        <v>0</v>
      </c>
      <c r="F17" s="3">
        <f t="shared" si="10"/>
        <v>0.83999999999999986</v>
      </c>
      <c r="G17" s="3">
        <f t="shared" si="3"/>
        <v>0</v>
      </c>
      <c r="H17" s="3">
        <f t="shared" si="4"/>
        <v>0</v>
      </c>
      <c r="I17" s="2">
        <f t="shared" si="5"/>
        <v>0.17499999999999999</v>
      </c>
      <c r="J17" s="2">
        <f t="shared" si="11"/>
        <v>0.18611111111111117</v>
      </c>
      <c r="K17" s="4">
        <f t="shared" si="6"/>
        <v>126</v>
      </c>
      <c r="L17" s="4">
        <f t="shared" si="7"/>
        <v>84.866666666666674</v>
      </c>
      <c r="M17" s="4">
        <f t="shared" si="8"/>
        <v>210.86666666666667</v>
      </c>
      <c r="N17" t="str">
        <f t="shared" si="9"/>
        <v/>
      </c>
    </row>
    <row r="18" spans="1:14" x14ac:dyDescent="0.25">
      <c r="A18" s="13">
        <v>44035</v>
      </c>
      <c r="B18" s="1">
        <v>5.5555555555555552E-2</v>
      </c>
      <c r="C18">
        <f t="shared" si="0"/>
        <v>4</v>
      </c>
      <c r="D18" s="2">
        <f t="shared" si="1"/>
        <v>0.36111111111111116</v>
      </c>
      <c r="E18">
        <f t="shared" si="2"/>
        <v>1</v>
      </c>
      <c r="F18" s="3">
        <f t="shared" si="10"/>
        <v>0.83999999999999986</v>
      </c>
      <c r="G18" s="3">
        <f t="shared" si="3"/>
        <v>0</v>
      </c>
      <c r="H18" s="3">
        <f t="shared" si="4"/>
        <v>0</v>
      </c>
      <c r="I18" s="2">
        <f t="shared" si="5"/>
        <v>0.17499999999999999</v>
      </c>
      <c r="J18" s="2">
        <f t="shared" si="11"/>
        <v>0.18611111111111117</v>
      </c>
      <c r="K18" s="4">
        <f t="shared" si="6"/>
        <v>126</v>
      </c>
      <c r="L18" s="4">
        <f t="shared" si="7"/>
        <v>84.866666666666674</v>
      </c>
      <c r="M18" s="4">
        <f t="shared" si="8"/>
        <v>210.86666666666667</v>
      </c>
      <c r="N18" t="str">
        <f t="shared" si="9"/>
        <v/>
      </c>
    </row>
    <row r="19" spans="1:14" x14ac:dyDescent="0.25">
      <c r="A19" s="13">
        <v>44036</v>
      </c>
      <c r="B19" s="1">
        <v>6.25E-2</v>
      </c>
      <c r="C19">
        <f t="shared" si="0"/>
        <v>5</v>
      </c>
      <c r="D19" s="2">
        <f t="shared" si="1"/>
        <v>0.35416666666666669</v>
      </c>
      <c r="E19">
        <f t="shared" si="2"/>
        <v>2</v>
      </c>
      <c r="F19" s="3">
        <f t="shared" si="10"/>
        <v>0.83999999999999986</v>
      </c>
      <c r="G19" s="3">
        <f t="shared" si="3"/>
        <v>0.04</v>
      </c>
      <c r="H19" s="3">
        <f t="shared" si="4"/>
        <v>0</v>
      </c>
      <c r="I19" s="2">
        <f t="shared" si="5"/>
        <v>0.17499999999999999</v>
      </c>
      <c r="J19" s="2">
        <f t="shared" si="11"/>
        <v>0.1791666666666667</v>
      </c>
      <c r="K19" s="4">
        <f t="shared" si="6"/>
        <v>126</v>
      </c>
      <c r="L19" s="4">
        <f t="shared" si="7"/>
        <v>81.7</v>
      </c>
      <c r="M19" s="4">
        <f t="shared" si="8"/>
        <v>207.7</v>
      </c>
      <c r="N19" t="str">
        <f t="shared" si="9"/>
        <v/>
      </c>
    </row>
    <row r="20" spans="1:14" x14ac:dyDescent="0.25">
      <c r="A20" s="13">
        <v>44037</v>
      </c>
      <c r="B20" s="1">
        <v>6.25E-2</v>
      </c>
      <c r="C20">
        <f t="shared" si="0"/>
        <v>6</v>
      </c>
      <c r="D20" s="2">
        <f t="shared" si="1"/>
        <v>0.22916666666666669</v>
      </c>
      <c r="E20">
        <f t="shared" si="2"/>
        <v>0</v>
      </c>
      <c r="F20" s="3">
        <f t="shared" si="10"/>
        <v>0.79999999999999982</v>
      </c>
      <c r="G20" s="3">
        <f t="shared" si="3"/>
        <v>0</v>
      </c>
      <c r="H20" s="3">
        <f t="shared" si="4"/>
        <v>0.01</v>
      </c>
      <c r="I20" s="2">
        <f t="shared" si="5"/>
        <v>0.16666666666666663</v>
      </c>
      <c r="J20" s="2">
        <f t="shared" si="11"/>
        <v>6.2500000000000056E-2</v>
      </c>
      <c r="K20" s="4">
        <f t="shared" si="6"/>
        <v>120</v>
      </c>
      <c r="L20" s="4">
        <f t="shared" si="7"/>
        <v>28.5</v>
      </c>
      <c r="M20" s="4">
        <f t="shared" si="8"/>
        <v>148.5</v>
      </c>
      <c r="N20" t="str">
        <f t="shared" si="9"/>
        <v/>
      </c>
    </row>
    <row r="21" spans="1:14" x14ac:dyDescent="0.25">
      <c r="A21" s="13">
        <v>44038</v>
      </c>
      <c r="B21" s="1">
        <v>6.25E-2</v>
      </c>
      <c r="C21">
        <f t="shared" si="0"/>
        <v>7</v>
      </c>
      <c r="D21" s="2">
        <f t="shared" si="1"/>
        <v>0.22916666666666669</v>
      </c>
      <c r="E21">
        <f t="shared" si="2"/>
        <v>1</v>
      </c>
      <c r="F21" s="3">
        <f t="shared" si="10"/>
        <v>0.80999999999999983</v>
      </c>
      <c r="G21" s="3">
        <f t="shared" si="3"/>
        <v>0</v>
      </c>
      <c r="H21" s="3">
        <f t="shared" si="4"/>
        <v>0.01</v>
      </c>
      <c r="I21" s="2">
        <f t="shared" si="5"/>
        <v>0.16874999999999998</v>
      </c>
      <c r="J21" s="2">
        <f t="shared" si="11"/>
        <v>6.0416666666666702E-2</v>
      </c>
      <c r="K21" s="4">
        <f t="shared" si="6"/>
        <v>121.5</v>
      </c>
      <c r="L21" s="4">
        <f t="shared" si="7"/>
        <v>27.549999999999997</v>
      </c>
      <c r="M21" s="4">
        <f t="shared" si="8"/>
        <v>149.05000000000001</v>
      </c>
      <c r="N21" t="str">
        <f t="shared" si="9"/>
        <v/>
      </c>
    </row>
    <row r="22" spans="1:14" x14ac:dyDescent="0.25">
      <c r="A22" s="13">
        <v>44039</v>
      </c>
      <c r="B22" s="1">
        <v>5.5555555555555552E-2</v>
      </c>
      <c r="C22">
        <f t="shared" si="0"/>
        <v>1</v>
      </c>
      <c r="D22" s="2">
        <f t="shared" si="1"/>
        <v>0.36111111111111116</v>
      </c>
      <c r="E22">
        <f t="shared" si="2"/>
        <v>2</v>
      </c>
      <c r="F22" s="3">
        <f t="shared" si="10"/>
        <v>0.81999999999999984</v>
      </c>
      <c r="G22" s="3">
        <f t="shared" si="3"/>
        <v>0.04</v>
      </c>
      <c r="H22" s="3">
        <f t="shared" si="4"/>
        <v>0</v>
      </c>
      <c r="I22" s="2">
        <f t="shared" si="5"/>
        <v>0.17083333333333331</v>
      </c>
      <c r="J22" s="2">
        <f t="shared" si="11"/>
        <v>0.19027777777777785</v>
      </c>
      <c r="K22" s="4">
        <f t="shared" si="6"/>
        <v>123</v>
      </c>
      <c r="L22" s="4">
        <f t="shared" si="7"/>
        <v>86.766666666666666</v>
      </c>
      <c r="M22" s="4">
        <f t="shared" si="8"/>
        <v>209.76666666666665</v>
      </c>
      <c r="N22" t="str">
        <f t="shared" si="9"/>
        <v/>
      </c>
    </row>
    <row r="23" spans="1:14" x14ac:dyDescent="0.25">
      <c r="A23" s="13">
        <v>44040</v>
      </c>
      <c r="B23" s="1">
        <v>5.5555555555555552E-2</v>
      </c>
      <c r="C23">
        <f t="shared" si="0"/>
        <v>2</v>
      </c>
      <c r="D23" s="2">
        <f t="shared" si="1"/>
        <v>0.36111111111111116</v>
      </c>
      <c r="E23">
        <f t="shared" si="2"/>
        <v>0</v>
      </c>
      <c r="F23" s="3">
        <f t="shared" si="10"/>
        <v>0.7799999999999998</v>
      </c>
      <c r="G23" s="3">
        <f t="shared" si="3"/>
        <v>0</v>
      </c>
      <c r="H23" s="3">
        <f t="shared" si="4"/>
        <v>0</v>
      </c>
      <c r="I23" s="2">
        <f t="shared" si="5"/>
        <v>0.16249999999999998</v>
      </c>
      <c r="J23" s="2">
        <f t="shared" si="11"/>
        <v>0.19861111111111118</v>
      </c>
      <c r="K23" s="4">
        <f t="shared" si="6"/>
        <v>117</v>
      </c>
      <c r="L23" s="4">
        <f t="shared" si="7"/>
        <v>90.566666666666663</v>
      </c>
      <c r="M23" s="4">
        <f t="shared" si="8"/>
        <v>207.56666666666666</v>
      </c>
      <c r="N23" t="str">
        <f t="shared" si="9"/>
        <v/>
      </c>
    </row>
    <row r="24" spans="1:14" x14ac:dyDescent="0.25">
      <c r="A24" s="13">
        <v>44041</v>
      </c>
      <c r="B24" s="1">
        <v>5.5555555555555552E-2</v>
      </c>
      <c r="C24">
        <f t="shared" si="0"/>
        <v>3</v>
      </c>
      <c r="D24" s="2">
        <f t="shared" si="1"/>
        <v>0.36111111111111116</v>
      </c>
      <c r="E24">
        <f t="shared" si="2"/>
        <v>1</v>
      </c>
      <c r="F24" s="3">
        <f t="shared" si="10"/>
        <v>0.7799999999999998</v>
      </c>
      <c r="G24" s="3">
        <f t="shared" si="3"/>
        <v>0</v>
      </c>
      <c r="H24" s="3">
        <f t="shared" si="4"/>
        <v>0</v>
      </c>
      <c r="I24" s="2">
        <f t="shared" si="5"/>
        <v>0.16249999999999998</v>
      </c>
      <c r="J24" s="2">
        <f t="shared" si="11"/>
        <v>0.19861111111111118</v>
      </c>
      <c r="K24" s="4">
        <f t="shared" si="6"/>
        <v>117</v>
      </c>
      <c r="L24" s="4">
        <f t="shared" si="7"/>
        <v>90.566666666666663</v>
      </c>
      <c r="M24" s="4">
        <f t="shared" si="8"/>
        <v>207.56666666666666</v>
      </c>
      <c r="N24" t="str">
        <f t="shared" si="9"/>
        <v/>
      </c>
    </row>
    <row r="25" spans="1:14" x14ac:dyDescent="0.25">
      <c r="A25" s="13">
        <v>44042</v>
      </c>
      <c r="B25" s="1">
        <v>5.2083333333333336E-2</v>
      </c>
      <c r="C25">
        <f t="shared" si="0"/>
        <v>4</v>
      </c>
      <c r="D25" s="2">
        <f t="shared" si="1"/>
        <v>0.36458333333333337</v>
      </c>
      <c r="E25">
        <f t="shared" si="2"/>
        <v>2</v>
      </c>
      <c r="F25" s="3">
        <f t="shared" si="10"/>
        <v>0.7799999999999998</v>
      </c>
      <c r="G25" s="3">
        <f t="shared" si="3"/>
        <v>0.04</v>
      </c>
      <c r="H25" s="3">
        <f t="shared" si="4"/>
        <v>0</v>
      </c>
      <c r="I25" s="2">
        <f t="shared" si="5"/>
        <v>0.16249999999999998</v>
      </c>
      <c r="J25" s="2">
        <f t="shared" si="11"/>
        <v>0.20208333333333339</v>
      </c>
      <c r="K25" s="4">
        <f t="shared" si="6"/>
        <v>117</v>
      </c>
      <c r="L25" s="4">
        <f t="shared" si="7"/>
        <v>92.15</v>
      </c>
      <c r="M25" s="4">
        <f t="shared" si="8"/>
        <v>209.15</v>
      </c>
      <c r="N25" t="str">
        <f t="shared" si="9"/>
        <v/>
      </c>
    </row>
    <row r="26" spans="1:14" x14ac:dyDescent="0.25">
      <c r="A26" s="13">
        <v>44043</v>
      </c>
      <c r="B26" s="1">
        <v>5.2083333333333336E-2</v>
      </c>
      <c r="C26">
        <f t="shared" si="0"/>
        <v>5</v>
      </c>
      <c r="D26" s="2">
        <f t="shared" si="1"/>
        <v>0.36458333333333337</v>
      </c>
      <c r="E26">
        <f t="shared" si="2"/>
        <v>0</v>
      </c>
      <c r="F26" s="3">
        <f t="shared" si="10"/>
        <v>0.73999999999999977</v>
      </c>
      <c r="G26" s="3">
        <f t="shared" si="3"/>
        <v>0</v>
      </c>
      <c r="H26" s="3">
        <f t="shared" si="4"/>
        <v>0</v>
      </c>
      <c r="I26" s="2">
        <f t="shared" si="5"/>
        <v>0.15416666666666662</v>
      </c>
      <c r="J26" s="2">
        <f t="shared" si="11"/>
        <v>0.21041666666666675</v>
      </c>
      <c r="K26" s="4">
        <f t="shared" si="6"/>
        <v>111</v>
      </c>
      <c r="L26" s="4">
        <f t="shared" si="7"/>
        <v>95.95</v>
      </c>
      <c r="M26" s="4">
        <f t="shared" si="8"/>
        <v>206.95</v>
      </c>
      <c r="N26" t="str">
        <f t="shared" si="9"/>
        <v/>
      </c>
    </row>
    <row r="27" spans="1:14" x14ac:dyDescent="0.25">
      <c r="A27" s="13">
        <v>44044</v>
      </c>
      <c r="B27" s="1">
        <v>5.2083333333333336E-2</v>
      </c>
      <c r="C27">
        <f t="shared" si="0"/>
        <v>6</v>
      </c>
      <c r="D27" s="2">
        <f t="shared" si="1"/>
        <v>0.23958333333333334</v>
      </c>
      <c r="E27">
        <f t="shared" si="2"/>
        <v>1</v>
      </c>
      <c r="F27" s="3">
        <f t="shared" si="10"/>
        <v>0.73999999999999977</v>
      </c>
      <c r="G27" s="3">
        <f t="shared" si="3"/>
        <v>0</v>
      </c>
      <c r="H27" s="3">
        <f t="shared" si="4"/>
        <v>0.01</v>
      </c>
      <c r="I27" s="2">
        <f t="shared" si="5"/>
        <v>0.15416666666666662</v>
      </c>
      <c r="J27" s="2">
        <f t="shared" si="11"/>
        <v>8.5416666666666724E-2</v>
      </c>
      <c r="K27" s="4">
        <f t="shared" si="6"/>
        <v>111</v>
      </c>
      <c r="L27" s="4">
        <f t="shared" si="7"/>
        <v>38.950000000000003</v>
      </c>
      <c r="M27" s="4">
        <f t="shared" si="8"/>
        <v>149.94999999999999</v>
      </c>
      <c r="N27" t="str">
        <f t="shared" si="9"/>
        <v/>
      </c>
    </row>
    <row r="28" spans="1:14" x14ac:dyDescent="0.25">
      <c r="A28" s="13">
        <v>44045</v>
      </c>
      <c r="B28" s="1">
        <v>8.3333333333333329E-2</v>
      </c>
      <c r="C28">
        <f t="shared" si="0"/>
        <v>7</v>
      </c>
      <c r="D28" s="2">
        <f t="shared" si="1"/>
        <v>0.20833333333333337</v>
      </c>
      <c r="E28">
        <f t="shared" si="2"/>
        <v>2</v>
      </c>
      <c r="F28" s="3">
        <f t="shared" si="10"/>
        <v>0.74999999999999978</v>
      </c>
      <c r="G28" s="3">
        <f t="shared" si="3"/>
        <v>0.04</v>
      </c>
      <c r="H28" s="3">
        <f t="shared" si="4"/>
        <v>0.01</v>
      </c>
      <c r="I28" s="2">
        <f t="shared" si="5"/>
        <v>0.15624999999999997</v>
      </c>
      <c r="J28" s="2">
        <f t="shared" si="11"/>
        <v>5.2083333333333398E-2</v>
      </c>
      <c r="K28" s="4">
        <f t="shared" si="6"/>
        <v>112.5</v>
      </c>
      <c r="L28" s="4">
        <f t="shared" si="7"/>
        <v>23.75</v>
      </c>
      <c r="M28" s="4">
        <f t="shared" si="8"/>
        <v>136.25</v>
      </c>
      <c r="N28" t="str">
        <f t="shared" si="9"/>
        <v/>
      </c>
    </row>
    <row r="29" spans="1:14" x14ac:dyDescent="0.25">
      <c r="A29" s="13">
        <v>44046</v>
      </c>
      <c r="B29" s="1">
        <v>8.3333333333333329E-2</v>
      </c>
      <c r="C29">
        <f t="shared" si="0"/>
        <v>1</v>
      </c>
      <c r="D29" s="2">
        <f t="shared" si="1"/>
        <v>0.33333333333333337</v>
      </c>
      <c r="E29">
        <f t="shared" si="2"/>
        <v>0</v>
      </c>
      <c r="F29" s="3">
        <f t="shared" si="10"/>
        <v>0.71999999999999975</v>
      </c>
      <c r="G29" s="3">
        <f t="shared" si="3"/>
        <v>0</v>
      </c>
      <c r="H29" s="3">
        <f t="shared" si="4"/>
        <v>0</v>
      </c>
      <c r="I29" s="2">
        <f t="shared" si="5"/>
        <v>0.14999999999999997</v>
      </c>
      <c r="J29" s="2">
        <f t="shared" si="11"/>
        <v>0.1833333333333334</v>
      </c>
      <c r="K29" s="4">
        <f t="shared" si="6"/>
        <v>108</v>
      </c>
      <c r="L29" s="4">
        <f t="shared" si="7"/>
        <v>83.6</v>
      </c>
      <c r="M29" s="4">
        <f t="shared" si="8"/>
        <v>191.6</v>
      </c>
      <c r="N29" t="str">
        <f t="shared" si="9"/>
        <v/>
      </c>
    </row>
    <row r="30" spans="1:14" x14ac:dyDescent="0.25">
      <c r="A30" s="13">
        <v>44047</v>
      </c>
      <c r="B30" s="1">
        <v>8.3333333333333329E-2</v>
      </c>
      <c r="C30">
        <f t="shared" si="0"/>
        <v>2</v>
      </c>
      <c r="D30" s="2">
        <f t="shared" si="1"/>
        <v>0.33333333333333337</v>
      </c>
      <c r="E30">
        <f t="shared" si="2"/>
        <v>1</v>
      </c>
      <c r="F30" s="3">
        <f t="shared" si="10"/>
        <v>0.71999999999999975</v>
      </c>
      <c r="G30" s="3">
        <f t="shared" si="3"/>
        <v>0</v>
      </c>
      <c r="H30" s="3">
        <f t="shared" si="4"/>
        <v>0</v>
      </c>
      <c r="I30" s="2">
        <f t="shared" si="5"/>
        <v>0.14999999999999997</v>
      </c>
      <c r="J30" s="2">
        <f t="shared" si="11"/>
        <v>0.1833333333333334</v>
      </c>
      <c r="K30" s="4">
        <f t="shared" si="6"/>
        <v>108</v>
      </c>
      <c r="L30" s="4">
        <f t="shared" si="7"/>
        <v>83.6</v>
      </c>
      <c r="M30" s="4">
        <f t="shared" si="8"/>
        <v>191.6</v>
      </c>
      <c r="N30" t="str">
        <f t="shared" si="9"/>
        <v/>
      </c>
    </row>
    <row r="31" spans="1:14" x14ac:dyDescent="0.25">
      <c r="A31" s="13">
        <v>44048</v>
      </c>
      <c r="B31" s="1">
        <v>8.3333333333333329E-2</v>
      </c>
      <c r="C31">
        <f t="shared" si="0"/>
        <v>3</v>
      </c>
      <c r="D31" s="2">
        <f t="shared" si="1"/>
        <v>0.33333333333333337</v>
      </c>
      <c r="E31">
        <f t="shared" si="2"/>
        <v>2</v>
      </c>
      <c r="F31" s="3">
        <f t="shared" si="10"/>
        <v>0.71999999999999975</v>
      </c>
      <c r="G31" s="3">
        <f t="shared" si="3"/>
        <v>0.04</v>
      </c>
      <c r="H31" s="3">
        <f t="shared" si="4"/>
        <v>0</v>
      </c>
      <c r="I31" s="2">
        <f t="shared" si="5"/>
        <v>0.14999999999999997</v>
      </c>
      <c r="J31" s="2">
        <f t="shared" si="11"/>
        <v>0.1833333333333334</v>
      </c>
      <c r="K31" s="4">
        <f t="shared" si="6"/>
        <v>108</v>
      </c>
      <c r="L31" s="4">
        <f t="shared" si="7"/>
        <v>83.6</v>
      </c>
      <c r="M31" s="4">
        <f t="shared" si="8"/>
        <v>191.6</v>
      </c>
      <c r="N31" t="str">
        <f t="shared" si="9"/>
        <v/>
      </c>
    </row>
    <row r="32" spans="1:14" x14ac:dyDescent="0.25">
      <c r="A32" s="13">
        <v>44049</v>
      </c>
      <c r="B32" s="1">
        <v>5.5555555555555552E-2</v>
      </c>
      <c r="C32">
        <f t="shared" si="0"/>
        <v>4</v>
      </c>
      <c r="D32" s="2">
        <f t="shared" si="1"/>
        <v>0.36111111111111116</v>
      </c>
      <c r="E32">
        <f t="shared" si="2"/>
        <v>0</v>
      </c>
      <c r="F32" s="3">
        <f t="shared" si="10"/>
        <v>0.67999999999999972</v>
      </c>
      <c r="G32" s="3">
        <f t="shared" si="3"/>
        <v>0</v>
      </c>
      <c r="H32" s="3">
        <f t="shared" si="4"/>
        <v>0</v>
      </c>
      <c r="I32" s="2">
        <f t="shared" si="5"/>
        <v>0.14166666666666661</v>
      </c>
      <c r="J32" s="2">
        <f t="shared" si="11"/>
        <v>0.21944444444444455</v>
      </c>
      <c r="K32" s="4">
        <f t="shared" si="6"/>
        <v>102</v>
      </c>
      <c r="L32" s="4">
        <f t="shared" si="7"/>
        <v>100.06666666666666</v>
      </c>
      <c r="M32" s="4">
        <f t="shared" si="8"/>
        <v>202.06666666666666</v>
      </c>
      <c r="N32" t="str">
        <f t="shared" si="9"/>
        <v/>
      </c>
    </row>
    <row r="33" spans="1:14" x14ac:dyDescent="0.25">
      <c r="A33" s="13">
        <v>44050</v>
      </c>
      <c r="B33" s="1">
        <v>5.5555555555555552E-2</v>
      </c>
      <c r="C33">
        <f t="shared" si="0"/>
        <v>5</v>
      </c>
      <c r="D33" s="2">
        <f t="shared" si="1"/>
        <v>0.36111111111111116</v>
      </c>
      <c r="E33">
        <f t="shared" si="2"/>
        <v>1</v>
      </c>
      <c r="F33" s="3">
        <f t="shared" si="10"/>
        <v>0.67999999999999972</v>
      </c>
      <c r="G33" s="3">
        <f t="shared" si="3"/>
        <v>0</v>
      </c>
      <c r="H33" s="3">
        <f t="shared" si="4"/>
        <v>0</v>
      </c>
      <c r="I33" s="2">
        <f t="shared" si="5"/>
        <v>0.14166666666666661</v>
      </c>
      <c r="J33" s="2">
        <f t="shared" si="11"/>
        <v>0.21944444444444455</v>
      </c>
      <c r="K33" s="4">
        <f t="shared" si="6"/>
        <v>102</v>
      </c>
      <c r="L33" s="4">
        <f t="shared" si="7"/>
        <v>100.06666666666666</v>
      </c>
      <c r="M33" s="4">
        <f t="shared" si="8"/>
        <v>202.06666666666666</v>
      </c>
      <c r="N33" t="str">
        <f t="shared" si="9"/>
        <v/>
      </c>
    </row>
    <row r="34" spans="1:14" x14ac:dyDescent="0.25">
      <c r="A34" s="13">
        <v>44051</v>
      </c>
      <c r="B34" s="1">
        <v>5.5555555555555552E-2</v>
      </c>
      <c r="C34">
        <f t="shared" ref="C34:C61" si="12">WEEKDAY(A34,2 )</f>
        <v>6</v>
      </c>
      <c r="D34" s="2">
        <f t="shared" si="1"/>
        <v>0.23611111111111113</v>
      </c>
      <c r="E34">
        <f t="shared" si="2"/>
        <v>2</v>
      </c>
      <c r="F34" s="3">
        <f t="shared" si="10"/>
        <v>0.67999999999999972</v>
      </c>
      <c r="G34" s="3">
        <f t="shared" si="3"/>
        <v>0.04</v>
      </c>
      <c r="H34" s="3">
        <f t="shared" si="4"/>
        <v>0.01</v>
      </c>
      <c r="I34" s="2">
        <f t="shared" si="5"/>
        <v>0.14166666666666661</v>
      </c>
      <c r="J34" s="2">
        <f t="shared" si="11"/>
        <v>9.4444444444444525E-2</v>
      </c>
      <c r="K34" s="4">
        <f t="shared" si="6"/>
        <v>102</v>
      </c>
      <c r="L34" s="4">
        <f t="shared" si="7"/>
        <v>43.066666666666663</v>
      </c>
      <c r="M34" s="4">
        <f t="shared" si="8"/>
        <v>145.06666666666666</v>
      </c>
      <c r="N34" t="str">
        <f t="shared" si="9"/>
        <v/>
      </c>
    </row>
    <row r="35" spans="1:14" x14ac:dyDescent="0.25">
      <c r="A35" s="13">
        <v>44052</v>
      </c>
      <c r="B35" s="1">
        <v>5.5555555555555552E-2</v>
      </c>
      <c r="C35">
        <f t="shared" si="12"/>
        <v>7</v>
      </c>
      <c r="D35" s="2">
        <f t="shared" si="1"/>
        <v>0.23611111111111113</v>
      </c>
      <c r="E35">
        <f t="shared" si="2"/>
        <v>0</v>
      </c>
      <c r="F35" s="3">
        <f t="shared" si="10"/>
        <v>0.64999999999999969</v>
      </c>
      <c r="G35" s="3">
        <f t="shared" si="3"/>
        <v>0</v>
      </c>
      <c r="H35" s="3">
        <f t="shared" si="4"/>
        <v>0.01</v>
      </c>
      <c r="I35" s="2">
        <f t="shared" si="5"/>
        <v>0.1354166666666666</v>
      </c>
      <c r="J35" s="2">
        <f t="shared" si="11"/>
        <v>0.10069444444444453</v>
      </c>
      <c r="K35" s="4">
        <f t="shared" si="6"/>
        <v>97.5</v>
      </c>
      <c r="L35" s="4">
        <f t="shared" si="7"/>
        <v>45.916666666666664</v>
      </c>
      <c r="M35" s="4">
        <f t="shared" si="8"/>
        <v>143.41666666666666</v>
      </c>
      <c r="N35" t="str">
        <f t="shared" si="9"/>
        <v/>
      </c>
    </row>
    <row r="36" spans="1:14" x14ac:dyDescent="0.25">
      <c r="A36" s="13">
        <v>44053</v>
      </c>
      <c r="B36" s="1">
        <v>6.25E-2</v>
      </c>
      <c r="C36">
        <f t="shared" si="12"/>
        <v>1</v>
      </c>
      <c r="D36" s="2">
        <f t="shared" si="1"/>
        <v>0.35416666666666669</v>
      </c>
      <c r="E36">
        <f t="shared" si="2"/>
        <v>1</v>
      </c>
      <c r="F36" s="3">
        <f t="shared" si="10"/>
        <v>0.6599999999999997</v>
      </c>
      <c r="G36" s="3">
        <f t="shared" si="3"/>
        <v>0</v>
      </c>
      <c r="H36" s="3">
        <f t="shared" si="4"/>
        <v>0</v>
      </c>
      <c r="I36" s="2">
        <f t="shared" si="5"/>
        <v>0.13749999999999996</v>
      </c>
      <c r="J36" s="2">
        <f t="shared" si="11"/>
        <v>0.21666666666666673</v>
      </c>
      <c r="K36" s="4">
        <f t="shared" si="6"/>
        <v>99</v>
      </c>
      <c r="L36" s="4">
        <f t="shared" si="7"/>
        <v>98.8</v>
      </c>
      <c r="M36" s="4">
        <f t="shared" si="8"/>
        <v>197.8</v>
      </c>
      <c r="N36" t="str">
        <f t="shared" si="9"/>
        <v/>
      </c>
    </row>
    <row r="37" spans="1:14" x14ac:dyDescent="0.25">
      <c r="A37" s="13">
        <v>44054</v>
      </c>
      <c r="B37" s="1">
        <v>6.25E-2</v>
      </c>
      <c r="C37">
        <f t="shared" si="12"/>
        <v>2</v>
      </c>
      <c r="D37" s="2">
        <f t="shared" si="1"/>
        <v>0.35416666666666669</v>
      </c>
      <c r="E37">
        <f t="shared" si="2"/>
        <v>2</v>
      </c>
      <c r="F37" s="3">
        <f t="shared" si="10"/>
        <v>0.6599999999999997</v>
      </c>
      <c r="G37" s="3">
        <f t="shared" si="3"/>
        <v>0.04</v>
      </c>
      <c r="H37" s="3">
        <f t="shared" si="4"/>
        <v>0</v>
      </c>
      <c r="I37" s="2">
        <f t="shared" si="5"/>
        <v>0.13749999999999996</v>
      </c>
      <c r="J37" s="2">
        <f t="shared" si="11"/>
        <v>0.21666666666666673</v>
      </c>
      <c r="K37" s="4">
        <f t="shared" si="6"/>
        <v>99</v>
      </c>
      <c r="L37" s="4">
        <f t="shared" si="7"/>
        <v>98.8</v>
      </c>
      <c r="M37" s="4">
        <f t="shared" si="8"/>
        <v>197.8</v>
      </c>
      <c r="N37" t="str">
        <f t="shared" si="9"/>
        <v/>
      </c>
    </row>
    <row r="38" spans="1:14" x14ac:dyDescent="0.25">
      <c r="A38" s="13">
        <v>44055</v>
      </c>
      <c r="B38" s="1">
        <v>6.25E-2</v>
      </c>
      <c r="C38">
        <f t="shared" si="12"/>
        <v>3</v>
      </c>
      <c r="D38" s="2">
        <f t="shared" si="1"/>
        <v>0.35416666666666669</v>
      </c>
      <c r="E38">
        <f t="shared" si="2"/>
        <v>0</v>
      </c>
      <c r="F38" s="3">
        <f t="shared" si="10"/>
        <v>0.61999999999999966</v>
      </c>
      <c r="G38" s="3">
        <f t="shared" si="3"/>
        <v>0</v>
      </c>
      <c r="H38" s="3">
        <f t="shared" si="4"/>
        <v>0</v>
      </c>
      <c r="I38" s="2">
        <f t="shared" si="5"/>
        <v>0.1291666666666666</v>
      </c>
      <c r="J38" s="2">
        <f t="shared" si="11"/>
        <v>0.22500000000000009</v>
      </c>
      <c r="K38" s="4">
        <f t="shared" si="6"/>
        <v>93</v>
      </c>
      <c r="L38" s="4">
        <f t="shared" si="7"/>
        <v>102.6</v>
      </c>
      <c r="M38" s="4">
        <f t="shared" si="8"/>
        <v>195.6</v>
      </c>
      <c r="N38" s="11" t="str">
        <f t="shared" si="9"/>
        <v>tak</v>
      </c>
    </row>
    <row r="39" spans="1:14" x14ac:dyDescent="0.25">
      <c r="A39" s="13">
        <v>44056</v>
      </c>
      <c r="B39" s="1">
        <v>6.25E-2</v>
      </c>
      <c r="C39">
        <f t="shared" si="12"/>
        <v>4</v>
      </c>
      <c r="D39" s="2">
        <f t="shared" si="1"/>
        <v>0.35416666666666669</v>
      </c>
      <c r="E39">
        <f t="shared" si="2"/>
        <v>1</v>
      </c>
      <c r="F39" s="3">
        <f t="shared" si="10"/>
        <v>0.61999999999999966</v>
      </c>
      <c r="G39" s="3">
        <f t="shared" si="3"/>
        <v>0</v>
      </c>
      <c r="H39" s="3">
        <f t="shared" si="4"/>
        <v>0</v>
      </c>
      <c r="I39" s="2">
        <f t="shared" si="5"/>
        <v>0.1291666666666666</v>
      </c>
      <c r="J39" s="2">
        <f t="shared" si="11"/>
        <v>0.22500000000000009</v>
      </c>
      <c r="K39" s="4">
        <f t="shared" si="6"/>
        <v>93</v>
      </c>
      <c r="L39" s="4">
        <f t="shared" si="7"/>
        <v>102.6</v>
      </c>
      <c r="M39" s="4">
        <f t="shared" si="8"/>
        <v>195.6</v>
      </c>
      <c r="N39" t="str">
        <f t="shared" si="9"/>
        <v>tak</v>
      </c>
    </row>
    <row r="40" spans="1:14" x14ac:dyDescent="0.25">
      <c r="A40" s="13">
        <v>44057</v>
      </c>
      <c r="B40" s="1">
        <v>7.2916666666666671E-2</v>
      </c>
      <c r="C40">
        <f t="shared" si="12"/>
        <v>5</v>
      </c>
      <c r="D40" s="2">
        <f t="shared" si="1"/>
        <v>0.34375</v>
      </c>
      <c r="E40">
        <f t="shared" si="2"/>
        <v>2</v>
      </c>
      <c r="F40" s="3">
        <f t="shared" si="10"/>
        <v>0.61999999999999966</v>
      </c>
      <c r="G40" s="3">
        <f t="shared" si="3"/>
        <v>0.04</v>
      </c>
      <c r="H40" s="3">
        <f t="shared" si="4"/>
        <v>0</v>
      </c>
      <c r="I40" s="2">
        <f t="shared" si="5"/>
        <v>0.1291666666666666</v>
      </c>
      <c r="J40" s="2">
        <f t="shared" si="11"/>
        <v>0.2145833333333334</v>
      </c>
      <c r="K40" s="4">
        <f t="shared" si="6"/>
        <v>93</v>
      </c>
      <c r="L40" s="4">
        <f t="shared" si="7"/>
        <v>97.85</v>
      </c>
      <c r="M40" s="4">
        <f t="shared" si="8"/>
        <v>190.85</v>
      </c>
      <c r="N40" t="str">
        <f t="shared" si="9"/>
        <v>tak</v>
      </c>
    </row>
    <row r="41" spans="1:14" x14ac:dyDescent="0.25">
      <c r="A41" s="13">
        <v>44058</v>
      </c>
      <c r="B41" s="1">
        <v>7.2916666666666671E-2</v>
      </c>
      <c r="C41">
        <f t="shared" si="12"/>
        <v>6</v>
      </c>
      <c r="D41" s="2">
        <f t="shared" si="1"/>
        <v>0.21875</v>
      </c>
      <c r="E41">
        <f t="shared" si="2"/>
        <v>0</v>
      </c>
      <c r="F41" s="3">
        <f t="shared" si="10"/>
        <v>0.57999999999999963</v>
      </c>
      <c r="G41" s="3">
        <f t="shared" si="3"/>
        <v>0</v>
      </c>
      <c r="H41" s="3">
        <f t="shared" si="4"/>
        <v>0.01</v>
      </c>
      <c r="I41" s="2">
        <f t="shared" si="5"/>
        <v>0.12083333333333326</v>
      </c>
      <c r="J41" s="2">
        <f t="shared" si="11"/>
        <v>9.7916666666666735E-2</v>
      </c>
      <c r="K41" s="4">
        <f t="shared" si="6"/>
        <v>87</v>
      </c>
      <c r="L41" s="4">
        <f t="shared" si="7"/>
        <v>44.65</v>
      </c>
      <c r="M41" s="4">
        <f t="shared" si="8"/>
        <v>131.65</v>
      </c>
      <c r="N41" t="str">
        <f t="shared" si="9"/>
        <v/>
      </c>
    </row>
    <row r="42" spans="1:14" x14ac:dyDescent="0.25">
      <c r="A42" s="13">
        <v>44059</v>
      </c>
      <c r="B42" s="1">
        <v>7.2916666666666671E-2</v>
      </c>
      <c r="C42">
        <f t="shared" si="12"/>
        <v>7</v>
      </c>
      <c r="D42" s="2">
        <f t="shared" si="1"/>
        <v>0.21875</v>
      </c>
      <c r="E42">
        <f t="shared" si="2"/>
        <v>1</v>
      </c>
      <c r="F42" s="3">
        <f t="shared" si="10"/>
        <v>0.58999999999999964</v>
      </c>
      <c r="G42" s="3">
        <f t="shared" si="3"/>
        <v>0</v>
      </c>
      <c r="H42" s="3">
        <f t="shared" si="4"/>
        <v>0.01</v>
      </c>
      <c r="I42" s="2">
        <f t="shared" si="5"/>
        <v>0.12291666666666659</v>
      </c>
      <c r="J42" s="2">
        <f t="shared" si="11"/>
        <v>9.5833333333333409E-2</v>
      </c>
      <c r="K42" s="4">
        <f t="shared" si="6"/>
        <v>88.5</v>
      </c>
      <c r="L42" s="4">
        <f t="shared" si="7"/>
        <v>43.7</v>
      </c>
      <c r="M42" s="4">
        <f t="shared" si="8"/>
        <v>132.19999999999999</v>
      </c>
      <c r="N42" t="str">
        <f t="shared" si="9"/>
        <v/>
      </c>
    </row>
    <row r="43" spans="1:14" x14ac:dyDescent="0.25">
      <c r="A43" s="13">
        <v>44060</v>
      </c>
      <c r="B43" s="1">
        <v>5.2083333333333336E-2</v>
      </c>
      <c r="C43">
        <f t="shared" si="12"/>
        <v>1</v>
      </c>
      <c r="D43" s="2">
        <f t="shared" si="1"/>
        <v>0.36458333333333337</v>
      </c>
      <c r="E43">
        <f t="shared" si="2"/>
        <v>2</v>
      </c>
      <c r="F43" s="3">
        <f t="shared" si="10"/>
        <v>0.59999999999999964</v>
      </c>
      <c r="G43" s="3">
        <f t="shared" si="3"/>
        <v>0.04</v>
      </c>
      <c r="H43" s="3">
        <f t="shared" si="4"/>
        <v>0</v>
      </c>
      <c r="I43" s="2">
        <f t="shared" si="5"/>
        <v>0.12499999999999993</v>
      </c>
      <c r="J43" s="2">
        <f t="shared" si="11"/>
        <v>0.23958333333333343</v>
      </c>
      <c r="K43" s="4">
        <f t="shared" si="6"/>
        <v>90</v>
      </c>
      <c r="L43" s="4">
        <f t="shared" si="7"/>
        <v>109.25</v>
      </c>
      <c r="M43" s="4">
        <f t="shared" si="8"/>
        <v>199.25</v>
      </c>
      <c r="N43" t="str">
        <f t="shared" si="9"/>
        <v>tak</v>
      </c>
    </row>
    <row r="44" spans="1:14" x14ac:dyDescent="0.25">
      <c r="A44" s="13">
        <v>44061</v>
      </c>
      <c r="B44" s="1">
        <v>5.2083333333333336E-2</v>
      </c>
      <c r="C44">
        <f t="shared" si="12"/>
        <v>2</v>
      </c>
      <c r="D44" s="2">
        <f t="shared" si="1"/>
        <v>0.36458333333333337</v>
      </c>
      <c r="E44">
        <f t="shared" si="2"/>
        <v>0</v>
      </c>
      <c r="F44" s="3">
        <f t="shared" si="10"/>
        <v>0.55999999999999961</v>
      </c>
      <c r="G44" s="3">
        <f t="shared" si="3"/>
        <v>0</v>
      </c>
      <c r="H44" s="3">
        <f t="shared" si="4"/>
        <v>0</v>
      </c>
      <c r="I44" s="2">
        <f t="shared" si="5"/>
        <v>0.11666666666666659</v>
      </c>
      <c r="J44" s="2">
        <f t="shared" si="11"/>
        <v>0.24791666666666679</v>
      </c>
      <c r="K44" s="4">
        <f t="shared" si="6"/>
        <v>84</v>
      </c>
      <c r="L44" s="4">
        <f t="shared" si="7"/>
        <v>113.05</v>
      </c>
      <c r="M44" s="4">
        <f t="shared" si="8"/>
        <v>197.05</v>
      </c>
      <c r="N44" t="str">
        <f t="shared" si="9"/>
        <v>tak</v>
      </c>
    </row>
    <row r="45" spans="1:14" x14ac:dyDescent="0.25">
      <c r="A45" s="13">
        <v>44062</v>
      </c>
      <c r="B45" s="1">
        <v>5.2083333333333336E-2</v>
      </c>
      <c r="C45">
        <f t="shared" si="12"/>
        <v>3</v>
      </c>
      <c r="D45" s="2">
        <f t="shared" si="1"/>
        <v>0.36458333333333337</v>
      </c>
      <c r="E45">
        <f t="shared" si="2"/>
        <v>1</v>
      </c>
      <c r="F45" s="3">
        <f t="shared" si="10"/>
        <v>0.55999999999999961</v>
      </c>
      <c r="G45" s="3">
        <f t="shared" si="3"/>
        <v>0</v>
      </c>
      <c r="H45" s="3">
        <f t="shared" si="4"/>
        <v>0</v>
      </c>
      <c r="I45" s="2">
        <f t="shared" si="5"/>
        <v>0.11666666666666659</v>
      </c>
      <c r="J45" s="2">
        <f t="shared" si="11"/>
        <v>0.24791666666666679</v>
      </c>
      <c r="K45" s="4">
        <f t="shared" si="6"/>
        <v>84</v>
      </c>
      <c r="L45" s="4">
        <f t="shared" si="7"/>
        <v>113.05</v>
      </c>
      <c r="M45" s="4">
        <f t="shared" si="8"/>
        <v>197.05</v>
      </c>
      <c r="N45" t="str">
        <f t="shared" si="9"/>
        <v>tak</v>
      </c>
    </row>
    <row r="46" spans="1:14" x14ac:dyDescent="0.25">
      <c r="A46" s="13">
        <v>44063</v>
      </c>
      <c r="B46" s="1">
        <v>5.2083333333333336E-2</v>
      </c>
      <c r="C46">
        <f t="shared" si="12"/>
        <v>4</v>
      </c>
      <c r="D46" s="2">
        <f t="shared" si="1"/>
        <v>0.36458333333333337</v>
      </c>
      <c r="E46">
        <f t="shared" si="2"/>
        <v>2</v>
      </c>
      <c r="F46" s="3">
        <f t="shared" si="10"/>
        <v>0.55999999999999961</v>
      </c>
      <c r="G46" s="3">
        <f t="shared" si="3"/>
        <v>0.04</v>
      </c>
      <c r="H46" s="3">
        <f t="shared" si="4"/>
        <v>0</v>
      </c>
      <c r="I46" s="2">
        <f t="shared" si="5"/>
        <v>0.11666666666666659</v>
      </c>
      <c r="J46" s="2">
        <f t="shared" si="11"/>
        <v>0.24791666666666679</v>
      </c>
      <c r="K46" s="4">
        <f t="shared" si="6"/>
        <v>84</v>
      </c>
      <c r="L46" s="4">
        <f t="shared" si="7"/>
        <v>113.05</v>
      </c>
      <c r="M46" s="4">
        <f t="shared" si="8"/>
        <v>197.05</v>
      </c>
      <c r="N46" t="str">
        <f t="shared" si="9"/>
        <v>tak</v>
      </c>
    </row>
    <row r="47" spans="1:14" x14ac:dyDescent="0.25">
      <c r="A47" s="13">
        <v>44064</v>
      </c>
      <c r="B47" s="1">
        <v>5.2083333333333336E-2</v>
      </c>
      <c r="C47">
        <f t="shared" si="12"/>
        <v>5</v>
      </c>
      <c r="D47" s="2">
        <f t="shared" si="1"/>
        <v>0.36458333333333337</v>
      </c>
      <c r="E47">
        <f t="shared" si="2"/>
        <v>0</v>
      </c>
      <c r="F47" s="3">
        <f t="shared" si="10"/>
        <v>0.51999999999999957</v>
      </c>
      <c r="G47" s="3">
        <f t="shared" si="3"/>
        <v>0</v>
      </c>
      <c r="H47" s="3">
        <f t="shared" si="4"/>
        <v>0</v>
      </c>
      <c r="I47" s="2">
        <f t="shared" si="5"/>
        <v>0.10833333333333325</v>
      </c>
      <c r="J47" s="2">
        <f>D47-I47</f>
        <v>0.25625000000000009</v>
      </c>
      <c r="K47" s="4">
        <f t="shared" si="6"/>
        <v>78</v>
      </c>
      <c r="L47" s="4">
        <f t="shared" si="7"/>
        <v>116.85</v>
      </c>
      <c r="M47" s="4">
        <f t="shared" si="8"/>
        <v>194.85</v>
      </c>
      <c r="N47" t="str">
        <f t="shared" si="9"/>
        <v>tak</v>
      </c>
    </row>
    <row r="48" spans="1:14" x14ac:dyDescent="0.25">
      <c r="A48" s="13">
        <v>44065</v>
      </c>
      <c r="B48" s="1">
        <v>5.2083333333333336E-2</v>
      </c>
      <c r="C48">
        <f t="shared" si="12"/>
        <v>6</v>
      </c>
      <c r="D48" s="2">
        <f t="shared" si="1"/>
        <v>0.23958333333333334</v>
      </c>
      <c r="E48">
        <f t="shared" si="2"/>
        <v>1</v>
      </c>
      <c r="F48" s="3">
        <f t="shared" si="10"/>
        <v>0.51999999999999957</v>
      </c>
      <c r="G48" s="3">
        <f t="shared" si="3"/>
        <v>0</v>
      </c>
      <c r="H48" s="3">
        <f t="shared" si="4"/>
        <v>0.01</v>
      </c>
      <c r="I48" s="2">
        <f t="shared" si="5"/>
        <v>0.10833333333333325</v>
      </c>
      <c r="J48" s="2">
        <f t="shared" si="11"/>
        <v>0.13125000000000009</v>
      </c>
      <c r="K48" s="4">
        <f t="shared" si="6"/>
        <v>78</v>
      </c>
      <c r="L48" s="4">
        <f t="shared" si="7"/>
        <v>59.85</v>
      </c>
      <c r="M48" s="4">
        <f t="shared" si="8"/>
        <v>137.85</v>
      </c>
      <c r="N48" t="str">
        <f t="shared" si="9"/>
        <v/>
      </c>
    </row>
    <row r="49" spans="1:14" x14ac:dyDescent="0.25">
      <c r="A49" s="13">
        <v>44066</v>
      </c>
      <c r="B49" s="1">
        <v>5.2083333333333336E-2</v>
      </c>
      <c r="C49">
        <f t="shared" si="12"/>
        <v>7</v>
      </c>
      <c r="D49" s="2">
        <f t="shared" si="1"/>
        <v>0.23958333333333334</v>
      </c>
      <c r="E49">
        <f t="shared" si="2"/>
        <v>2</v>
      </c>
      <c r="F49" s="3">
        <f t="shared" si="10"/>
        <v>0.52999999999999958</v>
      </c>
      <c r="G49" s="3">
        <f t="shared" si="3"/>
        <v>0.04</v>
      </c>
      <c r="H49" s="3">
        <f t="shared" si="4"/>
        <v>0.01</v>
      </c>
      <c r="I49" s="2">
        <f t="shared" si="5"/>
        <v>0.11041666666666658</v>
      </c>
      <c r="J49" s="2">
        <f t="shared" si="11"/>
        <v>0.12916666666666676</v>
      </c>
      <c r="K49" s="4">
        <f t="shared" si="6"/>
        <v>79.5</v>
      </c>
      <c r="L49" s="4">
        <f t="shared" si="7"/>
        <v>58.9</v>
      </c>
      <c r="M49" s="4">
        <f t="shared" si="8"/>
        <v>138.4</v>
      </c>
      <c r="N49" t="str">
        <f t="shared" si="9"/>
        <v/>
      </c>
    </row>
    <row r="50" spans="1:14" x14ac:dyDescent="0.25">
      <c r="A50" s="13">
        <v>44067</v>
      </c>
      <c r="B50" s="1">
        <v>9.375E-2</v>
      </c>
      <c r="C50">
        <f t="shared" si="12"/>
        <v>1</v>
      </c>
      <c r="D50" s="2">
        <f t="shared" si="1"/>
        <v>0.32291666666666669</v>
      </c>
      <c r="E50">
        <f t="shared" si="2"/>
        <v>0</v>
      </c>
      <c r="F50" s="3">
        <f t="shared" si="10"/>
        <v>0.49999999999999961</v>
      </c>
      <c r="G50" s="3">
        <f t="shared" si="3"/>
        <v>0</v>
      </c>
      <c r="H50" s="3">
        <f t="shared" si="4"/>
        <v>0</v>
      </c>
      <c r="I50" s="2">
        <f t="shared" si="5"/>
        <v>0.10416666666666659</v>
      </c>
      <c r="J50" s="2">
        <f t="shared" si="11"/>
        <v>0.21875000000000011</v>
      </c>
      <c r="K50" s="4">
        <f t="shared" si="6"/>
        <v>75</v>
      </c>
      <c r="L50" s="4">
        <f t="shared" si="7"/>
        <v>99.75</v>
      </c>
      <c r="M50" s="4">
        <f t="shared" si="8"/>
        <v>174.75</v>
      </c>
      <c r="N50" t="str">
        <f t="shared" si="9"/>
        <v>tak</v>
      </c>
    </row>
    <row r="51" spans="1:14" x14ac:dyDescent="0.25">
      <c r="A51" s="13">
        <v>44068</v>
      </c>
      <c r="B51" s="1">
        <v>9.375E-2</v>
      </c>
      <c r="C51">
        <f t="shared" si="12"/>
        <v>2</v>
      </c>
      <c r="D51" s="2">
        <f t="shared" si="1"/>
        <v>0.32291666666666669</v>
      </c>
      <c r="E51">
        <f t="shared" si="2"/>
        <v>1</v>
      </c>
      <c r="F51" s="3">
        <f t="shared" si="10"/>
        <v>0.49999999999999961</v>
      </c>
      <c r="G51" s="3">
        <f t="shared" si="3"/>
        <v>0</v>
      </c>
      <c r="H51" s="3">
        <f t="shared" si="4"/>
        <v>0</v>
      </c>
      <c r="I51" s="2">
        <f t="shared" si="5"/>
        <v>0.10416666666666659</v>
      </c>
      <c r="J51" s="2">
        <f t="shared" si="11"/>
        <v>0.21875000000000011</v>
      </c>
      <c r="K51" s="4">
        <f t="shared" si="6"/>
        <v>75</v>
      </c>
      <c r="L51" s="4">
        <f t="shared" si="7"/>
        <v>99.75</v>
      </c>
      <c r="M51" s="4">
        <f t="shared" si="8"/>
        <v>174.75</v>
      </c>
      <c r="N51" t="str">
        <f t="shared" si="9"/>
        <v>tak</v>
      </c>
    </row>
    <row r="52" spans="1:14" x14ac:dyDescent="0.25">
      <c r="A52" s="13">
        <v>44069</v>
      </c>
      <c r="B52" s="1">
        <v>9.375E-2</v>
      </c>
      <c r="C52">
        <f t="shared" si="12"/>
        <v>3</v>
      </c>
      <c r="D52" s="2">
        <f t="shared" si="1"/>
        <v>0.32291666666666669</v>
      </c>
      <c r="E52">
        <f t="shared" si="2"/>
        <v>2</v>
      </c>
      <c r="F52" s="3">
        <f t="shared" si="10"/>
        <v>0.49999999999999961</v>
      </c>
      <c r="G52" s="3">
        <f t="shared" si="3"/>
        <v>0.04</v>
      </c>
      <c r="H52" s="3">
        <f t="shared" si="4"/>
        <v>0</v>
      </c>
      <c r="I52" s="2">
        <f t="shared" si="5"/>
        <v>0.10416666666666659</v>
      </c>
      <c r="J52" s="2">
        <f t="shared" si="11"/>
        <v>0.21875000000000011</v>
      </c>
      <c r="K52" s="4">
        <f t="shared" si="6"/>
        <v>75</v>
      </c>
      <c r="L52" s="4">
        <f t="shared" si="7"/>
        <v>99.75</v>
      </c>
      <c r="M52" s="4">
        <f t="shared" si="8"/>
        <v>174.75</v>
      </c>
      <c r="N52" t="str">
        <f t="shared" si="9"/>
        <v>tak</v>
      </c>
    </row>
    <row r="53" spans="1:14" x14ac:dyDescent="0.25">
      <c r="A53" s="13">
        <v>44070</v>
      </c>
      <c r="B53" s="1">
        <v>6.25E-2</v>
      </c>
      <c r="C53">
        <f t="shared" si="12"/>
        <v>4</v>
      </c>
      <c r="D53" s="2">
        <f t="shared" si="1"/>
        <v>0.35416666666666669</v>
      </c>
      <c r="E53">
        <f t="shared" si="2"/>
        <v>0</v>
      </c>
      <c r="F53" s="3">
        <f t="shared" si="10"/>
        <v>0.45999999999999963</v>
      </c>
      <c r="G53" s="3">
        <f t="shared" si="3"/>
        <v>0</v>
      </c>
      <c r="H53" s="3">
        <f t="shared" si="4"/>
        <v>0</v>
      </c>
      <c r="I53" s="2">
        <f t="shared" si="5"/>
        <v>9.5833333333333257E-2</v>
      </c>
      <c r="J53" s="2">
        <f t="shared" si="11"/>
        <v>0.25833333333333341</v>
      </c>
      <c r="K53" s="4">
        <f t="shared" si="6"/>
        <v>69</v>
      </c>
      <c r="L53" s="4">
        <f t="shared" si="7"/>
        <v>117.8</v>
      </c>
      <c r="M53" s="4">
        <f t="shared" si="8"/>
        <v>186.8</v>
      </c>
      <c r="N53" t="str">
        <f t="shared" si="9"/>
        <v>tak</v>
      </c>
    </row>
    <row r="54" spans="1:14" x14ac:dyDescent="0.25">
      <c r="A54" s="13">
        <v>44071</v>
      </c>
      <c r="B54" s="1">
        <v>6.25E-2</v>
      </c>
      <c r="C54">
        <f t="shared" si="12"/>
        <v>5</v>
      </c>
      <c r="D54" s="2">
        <f t="shared" si="1"/>
        <v>0.35416666666666669</v>
      </c>
      <c r="E54">
        <f t="shared" si="2"/>
        <v>1</v>
      </c>
      <c r="F54" s="3">
        <f t="shared" si="10"/>
        <v>0.45999999999999963</v>
      </c>
      <c r="G54" s="3">
        <f t="shared" si="3"/>
        <v>0</v>
      </c>
      <c r="H54" s="3">
        <f t="shared" si="4"/>
        <v>0</v>
      </c>
      <c r="I54" s="2">
        <f t="shared" si="5"/>
        <v>9.5833333333333257E-2</v>
      </c>
      <c r="J54" s="2">
        <f t="shared" si="11"/>
        <v>0.25833333333333341</v>
      </c>
      <c r="K54" s="4">
        <f t="shared" si="6"/>
        <v>69</v>
      </c>
      <c r="L54" s="4">
        <f t="shared" si="7"/>
        <v>117.8</v>
      </c>
      <c r="M54" s="4">
        <f t="shared" si="8"/>
        <v>186.8</v>
      </c>
      <c r="N54" t="str">
        <f t="shared" si="9"/>
        <v>tak</v>
      </c>
    </row>
    <row r="55" spans="1:14" x14ac:dyDescent="0.25">
      <c r="A55" s="13">
        <v>44072</v>
      </c>
      <c r="B55" s="1">
        <v>6.25E-2</v>
      </c>
      <c r="C55">
        <f t="shared" si="12"/>
        <v>6</v>
      </c>
      <c r="D55" s="2">
        <f t="shared" si="1"/>
        <v>0.22916666666666669</v>
      </c>
      <c r="E55">
        <f t="shared" si="2"/>
        <v>2</v>
      </c>
      <c r="F55" s="3">
        <f t="shared" si="10"/>
        <v>0.45999999999999963</v>
      </c>
      <c r="G55" s="3">
        <f t="shared" si="3"/>
        <v>0.04</v>
      </c>
      <c r="H55" s="3">
        <f t="shared" si="4"/>
        <v>0.01</v>
      </c>
      <c r="I55" s="2">
        <f t="shared" si="5"/>
        <v>9.5833333333333257E-2</v>
      </c>
      <c r="J55" s="2">
        <f t="shared" si="11"/>
        <v>0.13333333333333341</v>
      </c>
      <c r="K55" s="4">
        <f t="shared" si="6"/>
        <v>69</v>
      </c>
      <c r="L55" s="4">
        <f t="shared" si="7"/>
        <v>60.8</v>
      </c>
      <c r="M55" s="4">
        <f t="shared" si="8"/>
        <v>129.80000000000001</v>
      </c>
      <c r="N55" t="str">
        <f t="shared" si="9"/>
        <v/>
      </c>
    </row>
    <row r="56" spans="1:14" x14ac:dyDescent="0.25">
      <c r="A56" s="13">
        <v>44073</v>
      </c>
      <c r="B56" s="1">
        <v>6.25E-2</v>
      </c>
      <c r="C56">
        <f t="shared" si="12"/>
        <v>7</v>
      </c>
      <c r="D56" s="2">
        <f t="shared" si="1"/>
        <v>0.22916666666666669</v>
      </c>
      <c r="E56">
        <f t="shared" si="2"/>
        <v>0</v>
      </c>
      <c r="F56" s="3">
        <f t="shared" si="10"/>
        <v>0.42999999999999966</v>
      </c>
      <c r="G56" s="3">
        <f t="shared" si="3"/>
        <v>0</v>
      </c>
      <c r="H56" s="3">
        <f t="shared" si="4"/>
        <v>0.01</v>
      </c>
      <c r="I56" s="2">
        <f t="shared" si="5"/>
        <v>8.9583333333333265E-2</v>
      </c>
      <c r="J56" s="2">
        <f t="shared" si="11"/>
        <v>0.13958333333333342</v>
      </c>
      <c r="K56" s="4">
        <f t="shared" si="6"/>
        <v>64.5</v>
      </c>
      <c r="L56" s="4">
        <f t="shared" si="7"/>
        <v>63.65</v>
      </c>
      <c r="M56" s="4">
        <f t="shared" si="8"/>
        <v>128.15</v>
      </c>
      <c r="N56" t="str">
        <f t="shared" si="9"/>
        <v/>
      </c>
    </row>
    <row r="57" spans="1:14" x14ac:dyDescent="0.25">
      <c r="A57" s="13">
        <v>44074</v>
      </c>
      <c r="B57" s="1">
        <v>6.25E-2</v>
      </c>
      <c r="C57">
        <f t="shared" si="12"/>
        <v>1</v>
      </c>
      <c r="D57" s="2">
        <f t="shared" si="1"/>
        <v>0.35416666666666669</v>
      </c>
      <c r="E57">
        <f t="shared" si="2"/>
        <v>1</v>
      </c>
      <c r="F57" s="3">
        <f t="shared" si="10"/>
        <v>0.43999999999999967</v>
      </c>
      <c r="G57" s="3">
        <f t="shared" si="3"/>
        <v>0</v>
      </c>
      <c r="H57" s="3">
        <f t="shared" si="4"/>
        <v>0</v>
      </c>
      <c r="I57" s="2">
        <f t="shared" si="5"/>
        <v>9.1666666666666605E-2</v>
      </c>
      <c r="J57" s="2">
        <f t="shared" si="11"/>
        <v>0.26250000000000007</v>
      </c>
      <c r="K57" s="4">
        <f t="shared" si="6"/>
        <v>66</v>
      </c>
      <c r="L57" s="4">
        <f t="shared" si="7"/>
        <v>119.7</v>
      </c>
      <c r="M57" s="4">
        <f t="shared" si="8"/>
        <v>185.7</v>
      </c>
      <c r="N57" t="str">
        <f t="shared" si="9"/>
        <v>tak</v>
      </c>
    </row>
    <row r="58" spans="1:14" x14ac:dyDescent="0.25">
      <c r="A58" s="13">
        <v>44075</v>
      </c>
      <c r="B58" s="1">
        <v>5.9027777777777783E-2</v>
      </c>
      <c r="C58">
        <f t="shared" si="12"/>
        <v>2</v>
      </c>
      <c r="D58" s="2">
        <f t="shared" si="1"/>
        <v>0.3576388888888889</v>
      </c>
      <c r="E58">
        <f t="shared" si="2"/>
        <v>2</v>
      </c>
      <c r="F58" s="3">
        <f t="shared" si="10"/>
        <v>0.43999999999999967</v>
      </c>
      <c r="G58" s="3">
        <f t="shared" si="3"/>
        <v>0.04</v>
      </c>
      <c r="H58" s="3">
        <f t="shared" si="4"/>
        <v>0</v>
      </c>
      <c r="I58" s="2">
        <f t="shared" si="5"/>
        <v>9.1666666666666605E-2</v>
      </c>
      <c r="J58" s="2">
        <f t="shared" si="11"/>
        <v>0.26597222222222228</v>
      </c>
      <c r="K58" s="4">
        <f t="shared" si="6"/>
        <v>66</v>
      </c>
      <c r="L58" s="4">
        <f t="shared" si="7"/>
        <v>121.28333333333333</v>
      </c>
      <c r="M58" s="4">
        <f t="shared" si="8"/>
        <v>187.28333333333333</v>
      </c>
      <c r="N58" t="str">
        <f t="shared" si="9"/>
        <v>tak</v>
      </c>
    </row>
    <row r="59" spans="1:14" x14ac:dyDescent="0.25">
      <c r="A59" s="13">
        <v>44076</v>
      </c>
      <c r="B59" s="1">
        <v>5.9027777777777783E-2</v>
      </c>
      <c r="C59">
        <f t="shared" si="12"/>
        <v>3</v>
      </c>
      <c r="D59" s="2">
        <f t="shared" si="1"/>
        <v>0.3576388888888889</v>
      </c>
      <c r="E59">
        <f t="shared" si="2"/>
        <v>0</v>
      </c>
      <c r="F59" s="3">
        <f t="shared" si="10"/>
        <v>0.39999999999999969</v>
      </c>
      <c r="G59" s="3">
        <f t="shared" si="3"/>
        <v>0</v>
      </c>
      <c r="H59" s="3">
        <f t="shared" si="4"/>
        <v>0</v>
      </c>
      <c r="I59" s="2">
        <f t="shared" si="5"/>
        <v>8.3333333333333273E-2</v>
      </c>
      <c r="J59" s="2">
        <f t="shared" si="11"/>
        <v>0.27430555555555564</v>
      </c>
      <c r="K59" s="4">
        <f t="shared" si="6"/>
        <v>60</v>
      </c>
      <c r="L59" s="4">
        <f t="shared" si="7"/>
        <v>125.08333333333333</v>
      </c>
      <c r="M59" s="4">
        <f t="shared" si="8"/>
        <v>185.08333333333331</v>
      </c>
      <c r="N59" t="str">
        <f t="shared" si="9"/>
        <v>tak</v>
      </c>
    </row>
    <row r="60" spans="1:14" x14ac:dyDescent="0.25">
      <c r="A60" s="13">
        <v>44077</v>
      </c>
      <c r="B60" s="1">
        <v>5.9027777777777783E-2</v>
      </c>
      <c r="C60">
        <f t="shared" si="12"/>
        <v>4</v>
      </c>
      <c r="D60" s="2">
        <f t="shared" si="1"/>
        <v>0.3576388888888889</v>
      </c>
      <c r="E60">
        <f t="shared" si="2"/>
        <v>1</v>
      </c>
      <c r="F60" s="3">
        <f t="shared" si="10"/>
        <v>0.39999999999999969</v>
      </c>
      <c r="G60" s="3">
        <f t="shared" si="3"/>
        <v>0</v>
      </c>
      <c r="H60" s="3">
        <f t="shared" si="4"/>
        <v>0</v>
      </c>
      <c r="I60" s="2">
        <f t="shared" si="5"/>
        <v>8.3333333333333273E-2</v>
      </c>
      <c r="J60" s="2">
        <f t="shared" si="11"/>
        <v>0.27430555555555564</v>
      </c>
      <c r="K60" s="4">
        <f t="shared" si="6"/>
        <v>60</v>
      </c>
      <c r="L60" s="4">
        <f t="shared" si="7"/>
        <v>125.08333333333333</v>
      </c>
      <c r="M60" s="4">
        <f t="shared" si="8"/>
        <v>185.08333333333331</v>
      </c>
      <c r="N60" t="str">
        <f t="shared" si="9"/>
        <v>tak</v>
      </c>
    </row>
    <row r="61" spans="1:14" x14ac:dyDescent="0.25">
      <c r="A61" s="13">
        <v>44078</v>
      </c>
      <c r="B61" s="1">
        <v>5.9027777777777783E-2</v>
      </c>
      <c r="C61">
        <f t="shared" si="12"/>
        <v>5</v>
      </c>
      <c r="D61" s="2">
        <f t="shared" si="1"/>
        <v>0.3576388888888889</v>
      </c>
      <c r="E61">
        <f t="shared" si="2"/>
        <v>2</v>
      </c>
      <c r="F61" s="3">
        <f t="shared" si="10"/>
        <v>0.39999999999999969</v>
      </c>
      <c r="G61" s="3">
        <f t="shared" si="3"/>
        <v>0.04</v>
      </c>
      <c r="H61" s="3">
        <f t="shared" si="4"/>
        <v>0</v>
      </c>
      <c r="I61" s="2">
        <f t="shared" si="5"/>
        <v>8.3333333333333273E-2</v>
      </c>
      <c r="J61" s="2">
        <f t="shared" si="11"/>
        <v>0.27430555555555564</v>
      </c>
      <c r="K61" s="4">
        <f t="shared" si="6"/>
        <v>60</v>
      </c>
      <c r="L61" s="4">
        <f t="shared" si="7"/>
        <v>125.08333333333333</v>
      </c>
      <c r="M61" s="4">
        <f t="shared" si="8"/>
        <v>185.08333333333331</v>
      </c>
      <c r="N61" t="str">
        <f t="shared" si="9"/>
        <v>tak</v>
      </c>
    </row>
    <row r="62" spans="1:14" x14ac:dyDescent="0.25">
      <c r="E62" s="9" t="s">
        <v>17</v>
      </c>
      <c r="F62" s="10">
        <f>1-F61</f>
        <v>0.60000000000000031</v>
      </c>
      <c r="I62" s="2"/>
      <c r="K62" s="5" t="s">
        <v>16</v>
      </c>
      <c r="L62" s="6" t="s">
        <v>13</v>
      </c>
      <c r="M62" s="7">
        <f>SUM(M2:M61)</f>
        <v>11114.916666666668</v>
      </c>
    </row>
    <row r="63" spans="1:14" x14ac:dyDescent="0.25">
      <c r="K63" s="5"/>
      <c r="L63" s="6" t="s">
        <v>14</v>
      </c>
      <c r="M63" s="8" t="str">
        <f>_xlfn.CONCAT(INT(M62*100), "m")</f>
        <v>1111491m</v>
      </c>
    </row>
    <row r="65" spans="9:12" x14ac:dyDescent="0.25">
      <c r="K65" s="11" t="s">
        <v>18</v>
      </c>
      <c r="L65" s="11" t="s">
        <v>19</v>
      </c>
    </row>
    <row r="70" spans="9:12" x14ac:dyDescent="0.25">
      <c r="I70" s="5" t="s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Sheet1!rajd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2015-06-05T18:17:20Z</dcterms:created>
  <dcterms:modified xsi:type="dcterms:W3CDTF">2021-04-19T17:01:38Z</dcterms:modified>
</cp:coreProperties>
</file>