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kil\BARTHO\Code\iut\"/>
    </mc:Choice>
  </mc:AlternateContent>
  <xr:revisionPtr revIDLastSave="0" documentId="13_ncr:1_{C168AC30-0A49-4B84-983B-5DA67877140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P10" i="1"/>
  <c r="O10" i="1"/>
  <c r="L23" i="1"/>
  <c r="L13" i="1"/>
  <c r="H13" i="1"/>
  <c r="K23" i="1"/>
  <c r="C23" i="1" l="1"/>
  <c r="D23" i="1" s="1"/>
  <c r="G22" i="1"/>
  <c r="H22" i="1" s="1"/>
  <c r="K18" i="1"/>
  <c r="L18" i="1" s="1"/>
  <c r="O25" i="1"/>
  <c r="C15" i="1"/>
  <c r="G13" i="1"/>
  <c r="K11" i="1"/>
  <c r="J25" i="1" l="1"/>
  <c r="N25" i="1"/>
  <c r="B25" i="1"/>
  <c r="L11" i="1"/>
  <c r="F25" i="1"/>
  <c r="G25" i="1" s="1"/>
  <c r="D15" i="1"/>
  <c r="K25" i="1" l="1"/>
  <c r="J27" i="1" s="1"/>
  <c r="C25" i="1"/>
  <c r="B27" i="1" s="1"/>
  <c r="B29" i="1" l="1"/>
</calcChain>
</file>

<file path=xl/sharedStrings.xml><?xml version="1.0" encoding="utf-8"?>
<sst xmlns="http://schemas.openxmlformats.org/spreadsheetml/2006/main" count="81" uniqueCount="69">
  <si>
    <t>S1</t>
  </si>
  <si>
    <t>S2</t>
  </si>
  <si>
    <t>S3</t>
  </si>
  <si>
    <t>S4</t>
  </si>
  <si>
    <t>Archi</t>
  </si>
  <si>
    <t>SE</t>
  </si>
  <si>
    <t>Admin sys</t>
  </si>
  <si>
    <t>Init Win</t>
  </si>
  <si>
    <t>Réseaux</t>
  </si>
  <si>
    <t>SE TP</t>
  </si>
  <si>
    <t>Init Lin</t>
  </si>
  <si>
    <t>SDD</t>
  </si>
  <si>
    <t>JS</t>
  </si>
  <si>
    <t>Algo</t>
  </si>
  <si>
    <t>Java</t>
  </si>
  <si>
    <t>Dev mobile</t>
  </si>
  <si>
    <t>C Intro</t>
  </si>
  <si>
    <t>CVDA</t>
  </si>
  <si>
    <t>PHP</t>
  </si>
  <si>
    <t>Algo 2</t>
  </si>
  <si>
    <t>UML</t>
  </si>
  <si>
    <t>WIFI</t>
  </si>
  <si>
    <t>C</t>
  </si>
  <si>
    <t>Ergonomie</t>
  </si>
  <si>
    <t>CPOA</t>
  </si>
  <si>
    <t>API Web</t>
  </si>
  <si>
    <t>MDD</t>
  </si>
  <si>
    <t>IHM</t>
  </si>
  <si>
    <t>BDD</t>
  </si>
  <si>
    <t>PTUT</t>
  </si>
  <si>
    <t>SQL</t>
  </si>
  <si>
    <t>UE31</t>
  </si>
  <si>
    <t>UE41</t>
  </si>
  <si>
    <t>Web</t>
  </si>
  <si>
    <t>Proba/stats</t>
  </si>
  <si>
    <t>Agiles</t>
  </si>
  <si>
    <t>Doc</t>
  </si>
  <si>
    <t>UE21</t>
  </si>
  <si>
    <t>Modélisation</t>
  </si>
  <si>
    <t>BI</t>
  </si>
  <si>
    <t>Graphes</t>
  </si>
  <si>
    <t>Droit TIC</t>
  </si>
  <si>
    <t>Comm</t>
  </si>
  <si>
    <t>UE11</t>
  </si>
  <si>
    <t>Analyse</t>
  </si>
  <si>
    <t>GSI</t>
  </si>
  <si>
    <t>Anglais</t>
  </si>
  <si>
    <t>Maths Discr</t>
  </si>
  <si>
    <t>Compta</t>
  </si>
  <si>
    <t>UE42</t>
  </si>
  <si>
    <t>Algèbre Lin</t>
  </si>
  <si>
    <t>Droit</t>
  </si>
  <si>
    <t>Stage</t>
  </si>
  <si>
    <t>Eco</t>
  </si>
  <si>
    <t>GPI</t>
  </si>
  <si>
    <t>UE32</t>
  </si>
  <si>
    <t>Fonct Orga</t>
  </si>
  <si>
    <t>Com</t>
  </si>
  <si>
    <t>PPP</t>
  </si>
  <si>
    <t>UE22</t>
  </si>
  <si>
    <t>UE33</t>
  </si>
  <si>
    <t>UE12</t>
  </si>
  <si>
    <t>Mod Pro</t>
  </si>
  <si>
    <t>EGO</t>
  </si>
  <si>
    <t>BDA</t>
  </si>
  <si>
    <t>PHP Avancé</t>
  </si>
  <si>
    <t>Algo Avancé</t>
  </si>
  <si>
    <t>Prog répartie</t>
  </si>
  <si>
    <t>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</si>
</sst>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name val="Nirmala UI"/>
      <family val="2"/>
    </font>
    <font>
      <sz val="11"/>
      <name val="Nirmala UI"/>
      <family val="2"/>
    </font>
    <font>
      <b/>
      <sz val="18"/>
      <name val="Nirmala UI"/>
      <family val="2"/>
    </font>
    <font>
      <b/>
      <sz val="12"/>
      <name val="Nirmala UI"/>
      <family val="2"/>
    </font>
    <font>
      <b/>
      <sz val="1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/>
    <xf numFmtId="20" fontId="1" fillId="2" borderId="0" xfId="0" applyNumberFormat="1" applyFont="1" applyFill="1" applyAlignment="1"/>
    <xf numFmtId="2" fontId="5" fillId="2" borderId="1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/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R100"/>
  <sheetViews>
    <sheetView tabSelected="1" topLeftCell="H1" zoomScale="130" zoomScaleNormal="130" workbookViewId="0">
      <selection activeCell="P18" sqref="P18"/>
    </sheetView>
  </sheetViews>
  <sheetFormatPr baseColWidth="10" defaultColWidth="14.42578125" defaultRowHeight="15" customHeight="1" x14ac:dyDescent="0.25"/>
  <cols>
    <col min="1" max="3" width="14.28515625" style="1" customWidth="1"/>
    <col min="4" max="4" width="16.140625" style="1" customWidth="1"/>
    <col min="5" max="7" width="14.28515625" style="1" customWidth="1"/>
    <col min="8" max="8" width="16.140625" style="1" customWidth="1"/>
    <col min="9" max="11" width="14.28515625" style="1" customWidth="1"/>
    <col min="12" max="12" width="16.140625" style="1" customWidth="1"/>
    <col min="13" max="15" width="14.28515625" style="1" customWidth="1"/>
    <col min="16" max="16" width="16.140625" style="1" customWidth="1"/>
    <col min="17" max="16384" width="14.42578125" style="1"/>
  </cols>
  <sheetData>
    <row r="1" spans="2:16" ht="22.5" customHeight="1" thickBot="1" x14ac:dyDescent="0.3"/>
    <row r="2" spans="2:16" ht="22.5" customHeight="1" thickBot="1" x14ac:dyDescent="0.3">
      <c r="B2" s="44" t="s">
        <v>0</v>
      </c>
      <c r="C2" s="47"/>
      <c r="D2" s="46"/>
      <c r="E2" s="2"/>
      <c r="F2" s="44" t="s">
        <v>1</v>
      </c>
      <c r="G2" s="47"/>
      <c r="H2" s="46"/>
      <c r="I2" s="2"/>
      <c r="J2" s="44" t="s">
        <v>2</v>
      </c>
      <c r="K2" s="47"/>
      <c r="L2" s="46"/>
      <c r="M2" s="2"/>
      <c r="N2" s="44" t="s">
        <v>3</v>
      </c>
      <c r="O2" s="47"/>
      <c r="P2" s="46"/>
    </row>
    <row r="3" spans="2:16" ht="22.5" customHeight="1" thickBot="1" x14ac:dyDescent="0.3">
      <c r="B3" s="3" t="s">
        <v>4</v>
      </c>
      <c r="C3" s="4">
        <v>1.5</v>
      </c>
      <c r="D3" s="5">
        <v>17.5</v>
      </c>
      <c r="E3" s="2"/>
      <c r="F3" s="3" t="s">
        <v>4</v>
      </c>
      <c r="G3" s="4">
        <v>1.5</v>
      </c>
      <c r="H3" s="5">
        <v>20</v>
      </c>
      <c r="I3" s="2"/>
      <c r="J3" s="6" t="s">
        <v>5</v>
      </c>
      <c r="K3" s="7">
        <v>1.5</v>
      </c>
      <c r="L3" s="8">
        <v>15</v>
      </c>
      <c r="M3" s="2"/>
      <c r="N3" s="6" t="s">
        <v>6</v>
      </c>
      <c r="O3" s="7">
        <v>1.5</v>
      </c>
      <c r="P3" s="39">
        <v>8.33</v>
      </c>
    </row>
    <row r="4" spans="2:16" ht="22.5" customHeight="1" x14ac:dyDescent="0.25">
      <c r="B4" s="9" t="s">
        <v>7</v>
      </c>
      <c r="C4" s="10">
        <v>1</v>
      </c>
      <c r="D4" s="11">
        <v>17.75</v>
      </c>
      <c r="E4" s="2"/>
      <c r="F4" s="9" t="s">
        <v>8</v>
      </c>
      <c r="G4" s="10">
        <v>1.5</v>
      </c>
      <c r="H4" s="11">
        <v>15.3</v>
      </c>
      <c r="I4" s="2"/>
      <c r="J4" s="9" t="s">
        <v>9</v>
      </c>
      <c r="K4" s="10">
        <v>1</v>
      </c>
      <c r="L4" s="8">
        <v>14.67</v>
      </c>
      <c r="M4" s="2"/>
      <c r="N4" s="9" t="s">
        <v>67</v>
      </c>
      <c r="O4" s="10">
        <v>1.5</v>
      </c>
      <c r="P4" s="40">
        <v>15</v>
      </c>
    </row>
    <row r="5" spans="2:16" ht="22.5" customHeight="1" x14ac:dyDescent="0.25">
      <c r="B5" s="9" t="s">
        <v>10</v>
      </c>
      <c r="C5" s="10">
        <v>1</v>
      </c>
      <c r="D5" s="11">
        <v>16.670000000000002</v>
      </c>
      <c r="E5" s="2"/>
      <c r="F5" s="9" t="s">
        <v>11</v>
      </c>
      <c r="G5" s="10">
        <v>1</v>
      </c>
      <c r="H5" s="11">
        <v>14.75</v>
      </c>
      <c r="I5" s="12"/>
      <c r="J5" s="9" t="s">
        <v>8</v>
      </c>
      <c r="K5" s="10">
        <v>1.5</v>
      </c>
      <c r="L5" s="11">
        <v>6.75</v>
      </c>
      <c r="M5" s="2"/>
      <c r="N5" s="9" t="s">
        <v>12</v>
      </c>
      <c r="O5" s="10">
        <v>1.5</v>
      </c>
      <c r="P5" s="40">
        <v>17</v>
      </c>
    </row>
    <row r="6" spans="2:16" ht="22.5" customHeight="1" x14ac:dyDescent="0.25">
      <c r="B6" s="9" t="s">
        <v>13</v>
      </c>
      <c r="C6" s="10">
        <v>1.7</v>
      </c>
      <c r="D6" s="11">
        <v>15</v>
      </c>
      <c r="E6" s="2"/>
      <c r="F6" s="9" t="s">
        <v>14</v>
      </c>
      <c r="G6" s="10">
        <v>2.5</v>
      </c>
      <c r="H6" s="11">
        <v>16.600000000000001</v>
      </c>
      <c r="I6" s="12"/>
      <c r="J6" s="9" t="s">
        <v>66</v>
      </c>
      <c r="K6" s="10">
        <v>1.5</v>
      </c>
      <c r="L6" s="11">
        <v>17.09</v>
      </c>
      <c r="M6" s="2"/>
      <c r="N6" s="9" t="s">
        <v>15</v>
      </c>
      <c r="O6" s="10">
        <v>1.5</v>
      </c>
      <c r="P6" s="40">
        <v>18.5</v>
      </c>
    </row>
    <row r="7" spans="2:16" ht="22.5" customHeight="1" x14ac:dyDescent="0.25">
      <c r="B7" s="9" t="s">
        <v>16</v>
      </c>
      <c r="C7" s="10">
        <v>1.8</v>
      </c>
      <c r="D7" s="11">
        <v>16.3</v>
      </c>
      <c r="E7" s="2"/>
      <c r="F7" s="9" t="s">
        <v>17</v>
      </c>
      <c r="G7" s="10">
        <v>1.25</v>
      </c>
      <c r="H7" s="11">
        <v>12.5</v>
      </c>
      <c r="I7" s="12"/>
      <c r="J7" s="9" t="s">
        <v>18</v>
      </c>
      <c r="K7" s="10">
        <v>1.5</v>
      </c>
      <c r="L7" s="11">
        <v>17.75</v>
      </c>
      <c r="M7" s="2"/>
      <c r="N7" s="9" t="s">
        <v>21</v>
      </c>
      <c r="O7" s="10">
        <v>0.75</v>
      </c>
      <c r="P7" s="40">
        <v>12</v>
      </c>
    </row>
    <row r="8" spans="2:16" ht="22.5" customHeight="1" x14ac:dyDescent="0.25">
      <c r="B8" s="9" t="s">
        <v>19</v>
      </c>
      <c r="C8" s="10">
        <v>1.2</v>
      </c>
      <c r="D8" s="11">
        <v>15</v>
      </c>
      <c r="E8" s="2"/>
      <c r="F8" s="9" t="s">
        <v>20</v>
      </c>
      <c r="G8" s="10">
        <v>1.25</v>
      </c>
      <c r="H8" s="11">
        <v>12.75</v>
      </c>
      <c r="I8" s="12"/>
      <c r="J8" s="9" t="s">
        <v>65</v>
      </c>
      <c r="K8" s="10">
        <v>1</v>
      </c>
      <c r="L8" s="11">
        <v>18</v>
      </c>
      <c r="M8" s="2"/>
      <c r="N8" s="9" t="s">
        <v>25</v>
      </c>
      <c r="O8" s="10">
        <v>0.75</v>
      </c>
      <c r="P8" s="40">
        <v>15</v>
      </c>
    </row>
    <row r="9" spans="2:16" ht="22.5" customHeight="1" thickBot="1" x14ac:dyDescent="0.3">
      <c r="B9" s="9" t="s">
        <v>22</v>
      </c>
      <c r="C9" s="10">
        <v>1.3</v>
      </c>
      <c r="D9" s="11">
        <v>16.3</v>
      </c>
      <c r="E9" s="2"/>
      <c r="F9" s="9" t="s">
        <v>23</v>
      </c>
      <c r="G9" s="10">
        <v>1</v>
      </c>
      <c r="H9" s="11">
        <v>14</v>
      </c>
      <c r="I9" s="12"/>
      <c r="J9" s="9" t="s">
        <v>24</v>
      </c>
      <c r="K9" s="10">
        <v>2.5</v>
      </c>
      <c r="L9" s="11">
        <v>14.9</v>
      </c>
      <c r="M9" s="2"/>
      <c r="N9" s="9" t="s">
        <v>29</v>
      </c>
      <c r="O9" s="10">
        <v>2.5</v>
      </c>
      <c r="P9" s="42">
        <v>14.5</v>
      </c>
    </row>
    <row r="10" spans="2:16" ht="22.5" customHeight="1" thickBot="1" x14ac:dyDescent="0.3">
      <c r="B10" s="9" t="s">
        <v>26</v>
      </c>
      <c r="C10" s="10">
        <v>1.7</v>
      </c>
      <c r="D10" s="11">
        <v>16.5</v>
      </c>
      <c r="E10" s="2"/>
      <c r="F10" s="9" t="s">
        <v>27</v>
      </c>
      <c r="G10" s="10">
        <v>1.5</v>
      </c>
      <c r="H10" s="11">
        <v>12.75</v>
      </c>
      <c r="I10" s="12"/>
      <c r="J10" s="13" t="s">
        <v>64</v>
      </c>
      <c r="K10" s="14">
        <v>1.5</v>
      </c>
      <c r="L10" s="11">
        <v>14.25</v>
      </c>
      <c r="M10" s="2"/>
      <c r="N10" s="16" t="s">
        <v>32</v>
      </c>
      <c r="O10" s="41">
        <f>O3+O4+O5+O6+O7+O8+O9</f>
        <v>10</v>
      </c>
      <c r="P10" s="43">
        <f>(P3*O3+O4*P4+O5*P5+P6*O6+P7*O7+P8*O8+P9*O9)/O10</f>
        <v>14.474500000000001</v>
      </c>
    </row>
    <row r="11" spans="2:16" ht="22.5" customHeight="1" thickBot="1" x14ac:dyDescent="0.3">
      <c r="B11" s="9" t="s">
        <v>30</v>
      </c>
      <c r="C11" s="10">
        <v>1.8</v>
      </c>
      <c r="D11" s="11">
        <v>16.25</v>
      </c>
      <c r="E11" s="2"/>
      <c r="F11" s="9" t="s">
        <v>28</v>
      </c>
      <c r="G11" s="10">
        <v>2.5</v>
      </c>
      <c r="H11" s="11">
        <v>15.08</v>
      </c>
      <c r="I11" s="12"/>
      <c r="J11" s="16" t="s">
        <v>31</v>
      </c>
      <c r="K11" s="17">
        <f>K3+K4+K5+K6+K7+K8+K9+K10</f>
        <v>12</v>
      </c>
      <c r="L11" s="18">
        <f>(L3*K3+K4*L4+L5*K5+L6*K6+L7*K7+L8*K8+L9*K9+L10*K10)/K11</f>
        <v>14.681666666666667</v>
      </c>
      <c r="M11" s="2"/>
      <c r="N11" s="3" t="s">
        <v>35</v>
      </c>
      <c r="O11" s="4">
        <v>1.5</v>
      </c>
      <c r="P11" s="5">
        <v>14.83</v>
      </c>
    </row>
    <row r="12" spans="2:16" ht="22.5" customHeight="1" thickBot="1" x14ac:dyDescent="0.3">
      <c r="B12" s="9" t="s">
        <v>33</v>
      </c>
      <c r="C12" s="10">
        <v>1.7</v>
      </c>
      <c r="D12" s="11">
        <v>17.5</v>
      </c>
      <c r="E12" s="2"/>
      <c r="F12" s="13" t="s">
        <v>29</v>
      </c>
      <c r="G12" s="14">
        <v>2</v>
      </c>
      <c r="H12" s="15">
        <v>16</v>
      </c>
      <c r="I12" s="12"/>
      <c r="J12" s="3" t="s">
        <v>34</v>
      </c>
      <c r="K12" s="4">
        <v>2.5</v>
      </c>
      <c r="L12" s="5">
        <v>10.9</v>
      </c>
      <c r="M12" s="2"/>
      <c r="N12" s="3" t="s">
        <v>39</v>
      </c>
      <c r="O12" s="4">
        <v>1.5</v>
      </c>
      <c r="P12" s="5">
        <v>15</v>
      </c>
    </row>
    <row r="13" spans="2:16" ht="22.5" customHeight="1" thickBot="1" x14ac:dyDescent="0.3">
      <c r="B13" s="9" t="s">
        <v>36</v>
      </c>
      <c r="C13" s="10">
        <v>0.8</v>
      </c>
      <c r="D13" s="11">
        <v>18.8</v>
      </c>
      <c r="E13" s="2"/>
      <c r="F13" s="19" t="s">
        <v>37</v>
      </c>
      <c r="G13" s="20">
        <f>G3+G4+G5+G6+G7+G8+G9+G10+G11+G12</f>
        <v>16</v>
      </c>
      <c r="H13" s="21">
        <f>(H3*G3+H4*G4+H5*G5+H6*G6+H7*G7+H8*G8+H9*G9+H10*G10+H11*G11+H12*G12)/G13</f>
        <v>15.224218749999999</v>
      </c>
      <c r="I13" s="2"/>
      <c r="J13" s="9" t="s">
        <v>38</v>
      </c>
      <c r="K13" s="10">
        <v>1.5</v>
      </c>
      <c r="L13" s="11">
        <f>(9+11.2)/2</f>
        <v>10.1</v>
      </c>
      <c r="M13" s="2"/>
      <c r="N13" s="9" t="s">
        <v>42</v>
      </c>
      <c r="O13" s="10">
        <v>2</v>
      </c>
      <c r="P13" s="5">
        <v>13</v>
      </c>
    </row>
    <row r="14" spans="2:16" ht="22.5" customHeight="1" thickBot="1" x14ac:dyDescent="0.3">
      <c r="B14" s="13" t="s">
        <v>29</v>
      </c>
      <c r="C14" s="14">
        <v>1.5</v>
      </c>
      <c r="D14" s="15">
        <v>16.52</v>
      </c>
      <c r="E14" s="2"/>
      <c r="F14" s="22" t="s">
        <v>40</v>
      </c>
      <c r="G14" s="23">
        <v>2.5</v>
      </c>
      <c r="H14" s="24">
        <v>13.3</v>
      </c>
      <c r="I14" s="2"/>
      <c r="J14" s="9" t="s">
        <v>41</v>
      </c>
      <c r="K14" s="10">
        <v>1.5</v>
      </c>
      <c r="L14" s="11">
        <v>12.5</v>
      </c>
      <c r="M14" s="2"/>
      <c r="N14" s="9" t="s">
        <v>46</v>
      </c>
      <c r="O14" s="10">
        <v>2</v>
      </c>
      <c r="P14" s="5">
        <v>16</v>
      </c>
    </row>
    <row r="15" spans="2:16" ht="22.5" customHeight="1" thickBot="1" x14ac:dyDescent="0.3">
      <c r="B15" s="16" t="s">
        <v>43</v>
      </c>
      <c r="C15" s="17">
        <f>C3+C4+C5+C6+C7+C8+C9+C10+C11+C12+C13+C14</f>
        <v>17</v>
      </c>
      <c r="D15" s="25">
        <f>(D3*C3+D4*C4+D5*C5+D6*C6+D7*C7+D8*C8+D9*C9+D10*C10+D11*C11+D12*C12+D13*C13+D14*C14)/C15</f>
        <v>16.562941176470591</v>
      </c>
      <c r="E15" s="2"/>
      <c r="F15" s="9" t="s">
        <v>44</v>
      </c>
      <c r="G15" s="10">
        <v>2</v>
      </c>
      <c r="H15" s="11">
        <v>3</v>
      </c>
      <c r="I15" s="2"/>
      <c r="J15" s="9" t="s">
        <v>45</v>
      </c>
      <c r="K15" s="10">
        <v>2.5</v>
      </c>
      <c r="L15" s="11">
        <v>10</v>
      </c>
      <c r="M15" s="2"/>
      <c r="N15" s="9" t="s">
        <v>68</v>
      </c>
      <c r="O15" s="10">
        <v>1</v>
      </c>
      <c r="P15" s="5">
        <v>14.25</v>
      </c>
    </row>
    <row r="16" spans="2:16" ht="22.5" customHeight="1" thickBot="1" x14ac:dyDescent="0.3">
      <c r="B16" s="3" t="s">
        <v>47</v>
      </c>
      <c r="C16" s="4">
        <v>2.5</v>
      </c>
      <c r="D16" s="5">
        <v>15.8</v>
      </c>
      <c r="E16" s="2"/>
      <c r="F16" s="3" t="s">
        <v>48</v>
      </c>
      <c r="G16" s="4">
        <v>3</v>
      </c>
      <c r="H16" s="5">
        <v>12.25</v>
      </c>
      <c r="I16" s="2"/>
      <c r="J16" s="9" t="s">
        <v>42</v>
      </c>
      <c r="K16" s="10">
        <v>1.5</v>
      </c>
      <c r="L16" s="11">
        <v>15.2</v>
      </c>
      <c r="M16" s="2"/>
      <c r="N16" s="16" t="s">
        <v>49</v>
      </c>
      <c r="O16" s="17">
        <f>O11+O12+O13+O14+O15</f>
        <v>8</v>
      </c>
      <c r="P16" s="18">
        <f>(P12*O12+P13*O13+P14*O14+P11*O11+P15*O15)/O16</f>
        <v>14.624375000000001</v>
      </c>
    </row>
    <row r="17" spans="1:18" ht="22.5" customHeight="1" thickBot="1" x14ac:dyDescent="0.3">
      <c r="B17" s="9" t="s">
        <v>50</v>
      </c>
      <c r="C17" s="10">
        <v>2</v>
      </c>
      <c r="D17" s="11">
        <v>12</v>
      </c>
      <c r="E17" s="2"/>
      <c r="F17" s="9" t="s">
        <v>51</v>
      </c>
      <c r="G17" s="10">
        <v>0.75</v>
      </c>
      <c r="H17" s="11">
        <v>5</v>
      </c>
      <c r="I17" s="2"/>
      <c r="J17" s="13" t="s">
        <v>46</v>
      </c>
      <c r="K17" s="14">
        <v>2.5</v>
      </c>
      <c r="L17" s="11">
        <v>18.3</v>
      </c>
      <c r="M17" s="2"/>
      <c r="N17" s="16" t="s">
        <v>52</v>
      </c>
      <c r="O17" s="26">
        <v>12</v>
      </c>
      <c r="P17" s="27">
        <v>14</v>
      </c>
    </row>
    <row r="18" spans="1:18" ht="22.5" customHeight="1" thickBot="1" x14ac:dyDescent="0.3">
      <c r="B18" s="9" t="s">
        <v>53</v>
      </c>
      <c r="C18" s="10">
        <v>1.5</v>
      </c>
      <c r="D18" s="11">
        <v>13.5</v>
      </c>
      <c r="E18" s="2"/>
      <c r="F18" s="9" t="s">
        <v>54</v>
      </c>
      <c r="G18" s="10">
        <v>0.75</v>
      </c>
      <c r="H18" s="11">
        <v>16</v>
      </c>
      <c r="I18" s="2"/>
      <c r="J18" s="16" t="s">
        <v>55</v>
      </c>
      <c r="K18" s="17">
        <f>+K12+K13+K14+K15+K16+K17</f>
        <v>12</v>
      </c>
      <c r="L18" s="18">
        <f>(L12*K12+L13*K13+L14*K14+L15*K15+L16*K16+L17*K17)/K18</f>
        <v>12.891666666666666</v>
      </c>
      <c r="M18" s="2"/>
      <c r="N18" s="2"/>
      <c r="O18" s="2"/>
      <c r="P18" s="2"/>
    </row>
    <row r="19" spans="1:18" ht="22.5" customHeight="1" x14ac:dyDescent="0.25">
      <c r="B19" s="9" t="s">
        <v>56</v>
      </c>
      <c r="C19" s="10">
        <v>2.5</v>
      </c>
      <c r="D19" s="11">
        <v>11.75</v>
      </c>
      <c r="E19" s="2"/>
      <c r="F19" s="9" t="s">
        <v>57</v>
      </c>
      <c r="G19" s="10">
        <v>1.5</v>
      </c>
      <c r="H19" s="11">
        <v>14.5</v>
      </c>
      <c r="I19" s="2"/>
      <c r="J19" s="3" t="s">
        <v>62</v>
      </c>
      <c r="K19" s="4">
        <v>1.8</v>
      </c>
      <c r="L19" s="5">
        <v>13</v>
      </c>
      <c r="M19" s="2"/>
      <c r="N19" s="2"/>
      <c r="O19" s="2"/>
      <c r="P19" s="2"/>
    </row>
    <row r="20" spans="1:18" ht="22.5" customHeight="1" x14ac:dyDescent="0.25">
      <c r="B20" s="9" t="s">
        <v>57</v>
      </c>
      <c r="C20" s="10">
        <v>2</v>
      </c>
      <c r="D20" s="11">
        <v>15.8</v>
      </c>
      <c r="E20" s="2"/>
      <c r="F20" s="9" t="s">
        <v>46</v>
      </c>
      <c r="G20" s="10">
        <v>2.5</v>
      </c>
      <c r="H20" s="11">
        <v>15.6</v>
      </c>
      <c r="I20" s="2"/>
      <c r="J20" s="28" t="s">
        <v>63</v>
      </c>
      <c r="K20" s="29">
        <v>1.2</v>
      </c>
      <c r="L20" s="5">
        <v>10</v>
      </c>
      <c r="M20" s="2"/>
      <c r="N20" s="2"/>
      <c r="O20" s="2"/>
      <c r="P20" s="2"/>
      <c r="Q20" s="30"/>
      <c r="R20" s="30"/>
    </row>
    <row r="21" spans="1:18" ht="22.5" customHeight="1" thickBot="1" x14ac:dyDescent="0.3">
      <c r="B21" s="9" t="s">
        <v>46</v>
      </c>
      <c r="C21" s="10">
        <v>1.5</v>
      </c>
      <c r="D21" s="11">
        <v>15</v>
      </c>
      <c r="E21" s="2"/>
      <c r="F21" s="9" t="s">
        <v>58</v>
      </c>
      <c r="G21" s="10">
        <v>1</v>
      </c>
      <c r="H21" s="11">
        <v>17</v>
      </c>
      <c r="I21" s="2"/>
      <c r="J21" s="9" t="s">
        <v>29</v>
      </c>
      <c r="K21" s="10">
        <v>2</v>
      </c>
      <c r="L21" s="5">
        <v>14.5</v>
      </c>
      <c r="M21" s="2"/>
      <c r="N21" s="2"/>
      <c r="O21" s="2"/>
      <c r="P21" s="2"/>
      <c r="R21" s="31"/>
    </row>
    <row r="22" spans="1:18" ht="22.5" customHeight="1" thickBot="1" x14ac:dyDescent="0.3">
      <c r="B22" s="13" t="s">
        <v>58</v>
      </c>
      <c r="C22" s="14">
        <v>1</v>
      </c>
      <c r="D22" s="15">
        <v>17</v>
      </c>
      <c r="E22" s="2"/>
      <c r="F22" s="16" t="s">
        <v>59</v>
      </c>
      <c r="G22" s="17">
        <f>+G14+G15+G16+G17+G18+G19+G20+G21</f>
        <v>14</v>
      </c>
      <c r="H22" s="32">
        <f>(H14*G14+H15*G15+H16*G16+H17*G17+H18*G18+H19*G19+H20*G20+H21*G21)/G22</f>
        <v>12.107142857142858</v>
      </c>
      <c r="I22" s="2"/>
      <c r="J22" s="33" t="s">
        <v>58</v>
      </c>
      <c r="K22" s="34">
        <v>1</v>
      </c>
      <c r="L22" s="5">
        <v>14.5</v>
      </c>
      <c r="M22" s="2"/>
      <c r="N22" s="35"/>
      <c r="O22" s="36"/>
      <c r="P22" s="36"/>
    </row>
    <row r="23" spans="1:18" ht="22.5" customHeight="1" thickBot="1" x14ac:dyDescent="0.3">
      <c r="B23" s="16" t="s">
        <v>61</v>
      </c>
      <c r="C23" s="17">
        <f>C16+C17+C18+C19+C20+C21+C22</f>
        <v>13</v>
      </c>
      <c r="D23" s="32">
        <f>(D16*C16+D17*C17+D18*C18+D19*C19+D20*C20+D21*C21+D22*C22)/C23</f>
        <v>14.171153846153846</v>
      </c>
      <c r="E23" s="2"/>
      <c r="F23" s="2"/>
      <c r="G23" s="2"/>
      <c r="H23" s="2"/>
      <c r="I23" s="2"/>
      <c r="J23" s="16" t="s">
        <v>60</v>
      </c>
      <c r="K23" s="17">
        <f>K19+K20+K21+K22</f>
        <v>6</v>
      </c>
      <c r="L23" s="18">
        <f>(L19*K19+L20*K20+L21*K21+L22*K22)/K23</f>
        <v>13.15</v>
      </c>
      <c r="M23" s="2"/>
      <c r="N23" s="2"/>
      <c r="O23" s="2"/>
      <c r="P23" s="2"/>
    </row>
    <row r="24" spans="1:18" ht="22.5" customHeight="1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8" ht="22.5" customHeight="1" thickBot="1" x14ac:dyDescent="0.3">
      <c r="B25" s="37">
        <f>C15+C23</f>
        <v>30</v>
      </c>
      <c r="C25" s="48">
        <f>(D15*C15+D23*C23)/B25</f>
        <v>15.526500000000002</v>
      </c>
      <c r="D25" s="49"/>
      <c r="E25" s="2"/>
      <c r="F25" s="37">
        <f>G13+G22</f>
        <v>30</v>
      </c>
      <c r="G25" s="48">
        <f>(H13*G13+H22*G22)/F25</f>
        <v>13.769583333333333</v>
      </c>
      <c r="H25" s="49"/>
      <c r="I25" s="2"/>
      <c r="J25" s="37">
        <f>K11+K18+K23</f>
        <v>30</v>
      </c>
      <c r="K25" s="44">
        <f>(L11*K11+L18*K18+L23*K23)/(K23+K18+K11)</f>
        <v>13.659333333333333</v>
      </c>
      <c r="L25" s="46"/>
      <c r="M25" s="2"/>
      <c r="N25" s="37">
        <f>O10+O16+O22+O17</f>
        <v>30</v>
      </c>
      <c r="O25" s="44">
        <f>(P10*O10+P16*O16+P17*O17)/(O10+O16+O17)</f>
        <v>14.324666666666667</v>
      </c>
      <c r="P25" s="46"/>
    </row>
    <row r="26" spans="1:18" ht="37.5" customHeight="1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22.5" customHeight="1" thickBot="1" x14ac:dyDescent="0.3">
      <c r="A27" s="2"/>
      <c r="B27" s="44">
        <f>(C25+G25)/2</f>
        <v>14.648041666666668</v>
      </c>
      <c r="C27" s="47"/>
      <c r="D27" s="47"/>
      <c r="E27" s="47"/>
      <c r="F27" s="47"/>
      <c r="G27" s="47"/>
      <c r="H27" s="46"/>
      <c r="I27" s="2"/>
      <c r="J27" s="44">
        <f>(K25+O25)/2</f>
        <v>13.992000000000001</v>
      </c>
      <c r="K27" s="47"/>
      <c r="L27" s="47"/>
      <c r="M27" s="47"/>
      <c r="N27" s="47"/>
      <c r="O27" s="47"/>
      <c r="P27" s="46"/>
    </row>
    <row r="28" spans="1:18" ht="22.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22.5" customHeight="1" thickBot="1" x14ac:dyDescent="0.3">
      <c r="A29" s="2"/>
      <c r="B29" s="44">
        <f>(B27+J27)/2</f>
        <v>14.320020833333334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38"/>
    </row>
    <row r="30" spans="1:18" ht="2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2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2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2.5" customHeight="1" x14ac:dyDescent="0.25">
      <c r="A50" s="2"/>
      <c r="B50" s="2"/>
      <c r="C50" s="2"/>
      <c r="D50" s="2"/>
      <c r="E50" s="2"/>
      <c r="F50" s="2"/>
      <c r="G50" s="2"/>
    </row>
    <row r="51" spans="1:15" ht="22.5" customHeight="1" x14ac:dyDescent="0.25">
      <c r="A51" s="2"/>
      <c r="B51" s="2"/>
      <c r="C51" s="2"/>
      <c r="D51" s="2"/>
      <c r="E51" s="2"/>
      <c r="F51" s="2"/>
      <c r="G51" s="2"/>
    </row>
    <row r="52" spans="1:15" ht="22.5" customHeight="1" x14ac:dyDescent="0.25">
      <c r="A52" s="2"/>
      <c r="B52" s="2"/>
      <c r="C52" s="2"/>
      <c r="D52" s="2"/>
      <c r="E52" s="2"/>
      <c r="F52" s="2"/>
      <c r="G52" s="2"/>
    </row>
    <row r="53" spans="1:15" ht="22.5" customHeight="1" x14ac:dyDescent="0.25">
      <c r="A53" s="2"/>
      <c r="B53" s="2"/>
      <c r="C53" s="2"/>
      <c r="D53" s="2"/>
      <c r="E53" s="2"/>
      <c r="F53" s="2"/>
      <c r="G53" s="2"/>
    </row>
    <row r="54" spans="1:15" ht="22.5" customHeight="1" x14ac:dyDescent="0.25">
      <c r="A54" s="2"/>
      <c r="B54" s="2"/>
      <c r="C54" s="2"/>
      <c r="D54" s="2"/>
      <c r="E54" s="2"/>
      <c r="F54" s="2"/>
      <c r="G54" s="2"/>
    </row>
    <row r="55" spans="1:15" ht="22.5" customHeight="1" x14ac:dyDescent="0.25">
      <c r="A55" s="2"/>
      <c r="B55" s="2"/>
      <c r="C55" s="2"/>
      <c r="D55" s="2"/>
      <c r="E55" s="2"/>
      <c r="F55" s="2"/>
      <c r="G55" s="2"/>
    </row>
    <row r="56" spans="1:15" ht="22.5" customHeight="1" x14ac:dyDescent="0.25">
      <c r="A56" s="2"/>
      <c r="B56" s="2"/>
      <c r="C56" s="2"/>
      <c r="D56" s="2"/>
      <c r="E56" s="2"/>
      <c r="F56" s="2"/>
      <c r="G56" s="2"/>
    </row>
    <row r="57" spans="1:15" ht="22.5" customHeight="1" x14ac:dyDescent="0.25">
      <c r="A57" s="2"/>
      <c r="B57" s="2"/>
      <c r="C57" s="2"/>
      <c r="D57" s="2"/>
      <c r="E57" s="2"/>
      <c r="F57" s="2"/>
      <c r="G57" s="2"/>
    </row>
    <row r="58" spans="1:15" ht="22.5" customHeight="1" x14ac:dyDescent="0.25">
      <c r="A58" s="2"/>
      <c r="B58" s="2"/>
      <c r="C58" s="2"/>
      <c r="D58" s="2"/>
      <c r="E58" s="2"/>
      <c r="F58" s="2"/>
      <c r="G58" s="2"/>
    </row>
    <row r="59" spans="1:15" ht="22.5" customHeight="1" x14ac:dyDescent="0.25">
      <c r="A59" s="2"/>
      <c r="B59" s="2"/>
      <c r="C59" s="2"/>
      <c r="D59" s="2"/>
      <c r="E59" s="2"/>
      <c r="F59" s="2"/>
      <c r="G59" s="2"/>
    </row>
    <row r="60" spans="1:15" ht="22.5" customHeight="1" x14ac:dyDescent="0.25">
      <c r="A60" s="2"/>
      <c r="B60" s="2"/>
      <c r="C60" s="2"/>
      <c r="D60" s="2"/>
      <c r="E60" s="2"/>
      <c r="F60" s="2"/>
      <c r="G60" s="2"/>
    </row>
    <row r="61" spans="1:15" ht="22.5" customHeight="1" x14ac:dyDescent="0.25">
      <c r="A61" s="2"/>
      <c r="B61" s="2"/>
      <c r="C61" s="2"/>
      <c r="D61" s="2"/>
      <c r="E61" s="2"/>
      <c r="F61" s="2"/>
      <c r="G61" s="2"/>
    </row>
    <row r="62" spans="1:15" ht="22.5" customHeight="1" x14ac:dyDescent="0.25">
      <c r="A62" s="2"/>
      <c r="B62" s="2"/>
      <c r="C62" s="2"/>
      <c r="D62" s="2"/>
      <c r="E62" s="2"/>
      <c r="F62" s="2"/>
      <c r="G62" s="2"/>
    </row>
    <row r="63" spans="1:15" ht="22.5" customHeight="1" x14ac:dyDescent="0.25">
      <c r="A63" s="2"/>
      <c r="B63" s="2"/>
      <c r="C63" s="2"/>
      <c r="D63" s="2"/>
      <c r="E63" s="2"/>
      <c r="F63" s="2"/>
      <c r="G63" s="2"/>
    </row>
    <row r="64" spans="1:15" ht="22.5" customHeight="1" x14ac:dyDescent="0.25">
      <c r="A64" s="2"/>
      <c r="B64" s="2"/>
      <c r="C64" s="2"/>
      <c r="D64" s="2"/>
      <c r="E64" s="2"/>
      <c r="F64" s="2"/>
      <c r="G64" s="2"/>
    </row>
    <row r="65" spans="1:15" ht="22.5" customHeight="1" x14ac:dyDescent="0.25">
      <c r="A65" s="2"/>
      <c r="B65" s="2"/>
      <c r="C65" s="2"/>
      <c r="D65" s="2"/>
      <c r="E65" s="2"/>
      <c r="F65" s="2"/>
      <c r="G65" s="2"/>
    </row>
    <row r="66" spans="1:15" ht="22.5" customHeight="1" x14ac:dyDescent="0.25">
      <c r="A66" s="2"/>
      <c r="B66" s="2"/>
      <c r="C66" s="2"/>
      <c r="D66" s="2"/>
      <c r="E66" s="2"/>
      <c r="F66" s="2"/>
      <c r="G66" s="2"/>
    </row>
    <row r="67" spans="1:15" ht="22.5" customHeight="1" x14ac:dyDescent="0.25">
      <c r="A67" s="2"/>
      <c r="B67" s="2"/>
      <c r="C67" s="2"/>
      <c r="D67" s="2"/>
      <c r="E67" s="2"/>
      <c r="F67" s="2"/>
      <c r="G67" s="2"/>
    </row>
    <row r="68" spans="1:15" ht="22.5" customHeight="1" x14ac:dyDescent="0.25">
      <c r="A68" s="2"/>
      <c r="B68" s="2"/>
      <c r="C68" s="2"/>
      <c r="D68" s="2"/>
      <c r="E68" s="2"/>
      <c r="F68" s="2"/>
      <c r="G68" s="2"/>
    </row>
    <row r="69" spans="1:15" ht="22.5" customHeight="1" x14ac:dyDescent="0.25">
      <c r="A69" s="2"/>
      <c r="B69" s="2"/>
      <c r="C69" s="2"/>
      <c r="D69" s="2"/>
      <c r="E69" s="2"/>
      <c r="F69" s="2"/>
      <c r="G69" s="2"/>
    </row>
    <row r="70" spans="1:15" ht="22.5" customHeight="1" x14ac:dyDescent="0.25">
      <c r="A70" s="2"/>
      <c r="B70" s="2"/>
      <c r="C70" s="2"/>
      <c r="D70" s="2"/>
      <c r="E70" s="2"/>
      <c r="F70" s="2"/>
      <c r="G70" s="2"/>
    </row>
    <row r="71" spans="1:15" ht="22.5" customHeight="1" x14ac:dyDescent="0.25">
      <c r="A71" s="2"/>
      <c r="B71" s="2"/>
      <c r="C71" s="2"/>
      <c r="D71" s="2"/>
      <c r="E71" s="2"/>
      <c r="F71" s="2"/>
      <c r="G71" s="2"/>
    </row>
    <row r="72" spans="1:15" ht="22.5" customHeight="1" x14ac:dyDescent="0.25">
      <c r="A72" s="2"/>
      <c r="B72" s="2"/>
      <c r="C72" s="2"/>
      <c r="D72" s="2"/>
      <c r="E72" s="2"/>
      <c r="F72" s="2"/>
      <c r="G72" s="2"/>
    </row>
    <row r="73" spans="1:15" ht="22.5" customHeight="1" x14ac:dyDescent="0.25">
      <c r="A73" s="2"/>
      <c r="B73" s="2"/>
      <c r="C73" s="2"/>
      <c r="D73" s="2"/>
      <c r="E73" s="2"/>
      <c r="F73" s="2"/>
      <c r="G73" s="2"/>
    </row>
    <row r="74" spans="1:15" ht="22.5" customHeight="1" x14ac:dyDescent="0.25">
      <c r="A74" s="2"/>
      <c r="B74" s="2"/>
      <c r="C74" s="2"/>
      <c r="D74" s="2"/>
      <c r="E74" s="2"/>
      <c r="F74" s="2"/>
      <c r="G74" s="2"/>
    </row>
    <row r="75" spans="1:15" ht="22.5" customHeight="1" x14ac:dyDescent="0.25">
      <c r="A75" s="2"/>
      <c r="B75" s="2"/>
      <c r="C75" s="2"/>
      <c r="D75" s="2"/>
      <c r="E75" s="2"/>
      <c r="F75" s="2"/>
      <c r="G75" s="2"/>
    </row>
    <row r="76" spans="1:15" ht="2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11">
    <mergeCell ref="B29:P29"/>
    <mergeCell ref="O25:P25"/>
    <mergeCell ref="K25:L25"/>
    <mergeCell ref="B27:H27"/>
    <mergeCell ref="B2:D2"/>
    <mergeCell ref="C25:D25"/>
    <mergeCell ref="G25:H25"/>
    <mergeCell ref="F2:H2"/>
    <mergeCell ref="J2:L2"/>
    <mergeCell ref="N2:P2"/>
    <mergeCell ref="J27:P27"/>
  </mergeCells>
  <conditionalFormatting sqref="B27:H27">
    <cfRule type="cellIs" dxfId="4" priority="5" operator="greaterThan">
      <formula>10</formula>
    </cfRule>
  </conditionalFormatting>
  <conditionalFormatting sqref="J27:P27">
    <cfRule type="cellIs" dxfId="3" priority="4" operator="greaterThan">
      <formula>10</formula>
    </cfRule>
  </conditionalFormatting>
  <conditionalFormatting sqref="B29">
    <cfRule type="cellIs" dxfId="2" priority="3" operator="greaterThan">
      <formula>10</formula>
    </cfRule>
  </conditionalFormatting>
  <conditionalFormatting sqref="D3:D14 D16:D22 H3:H12 H14:H21 P17 B29:P29 B27:H27 J27:P27 O25:P25 K25:L25 G25:H25 C25:D25 L3:L10 L12:L17 L19:L22 P3:P9 P11:P15">
    <cfRule type="cellIs" dxfId="1" priority="2" operator="greaterThan">
      <formula>10</formula>
    </cfRule>
  </conditionalFormatting>
  <conditionalFormatting sqref="D3:D14 D16:D22 H3:H12 H14:H21 P17 B29:P29 B27:H27 J27:P27 O25:P25 K25:L25 G25:H25 C25:D25 L3:L10 L12:L17 L19:L22 P3:P9 P11:P15">
    <cfRule type="cellIs" dxfId="0" priority="1" operator="lessThan">
      <formula>10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Bartho</cp:lastModifiedBy>
  <dcterms:created xsi:type="dcterms:W3CDTF">2017-02-11T20:53:22Z</dcterms:created>
  <dcterms:modified xsi:type="dcterms:W3CDTF">2022-04-25T20:41:13Z</dcterms:modified>
</cp:coreProperties>
</file>