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Arkusz4" sheetId="4" r:id="rId1"/>
    <sheet name="Arkusz9" sheetId="9" r:id="rId2"/>
    <sheet name="Arkusz1" sheetId="1" r:id="rId3"/>
    <sheet name="Arkusz2" sheetId="2" r:id="rId4"/>
    <sheet name="Arkusz3" sheetId="3" r:id="rId5"/>
  </sheets>
  <definedNames>
    <definedName name="cena_gazu" localSheetId="2">Arkusz1!$N$1:$O$19</definedName>
  </definedNames>
  <calcPr calcId="144525"/>
  <pivotCaches>
    <pivotCache cacheId="6" r:id="rId6"/>
    <pivotCache cacheId="12" r:id="rId7"/>
  </pivotCaches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L5" i="1"/>
  <c r="L95" i="1"/>
  <c r="K2" i="1"/>
  <c r="L2" i="1" s="1"/>
  <c r="L3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" i="1"/>
  <c r="I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" i="1"/>
  <c r="C2" i="1"/>
  <c r="D3" i="1" s="1"/>
  <c r="C3" i="1" s="1"/>
  <c r="J3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" i="1"/>
  <c r="J2" i="1" l="1"/>
  <c r="D4" i="1"/>
  <c r="F2" i="1"/>
  <c r="F3" i="1"/>
  <c r="C4" i="1" l="1"/>
  <c r="F4" i="1" l="1"/>
  <c r="J4" i="1"/>
  <c r="D5" i="1"/>
  <c r="C5" i="1" l="1"/>
  <c r="F5" i="1" l="1"/>
  <c r="J5" i="1"/>
  <c r="D6" i="1"/>
  <c r="C6" i="1" l="1"/>
  <c r="F6" i="1" l="1"/>
  <c r="J6" i="1"/>
  <c r="D7" i="1"/>
  <c r="C7" i="1" l="1"/>
  <c r="F7" i="1" l="1"/>
  <c r="J7" i="1"/>
  <c r="D8" i="1"/>
  <c r="C8" i="1" l="1"/>
  <c r="F8" i="1" l="1"/>
  <c r="J8" i="1"/>
  <c r="D9" i="1"/>
  <c r="C9" i="1" l="1"/>
  <c r="F9" i="1" l="1"/>
  <c r="J9" i="1"/>
  <c r="D10" i="1"/>
  <c r="C10" i="1" l="1"/>
  <c r="F10" i="1" l="1"/>
  <c r="J10" i="1"/>
  <c r="D11" i="1"/>
  <c r="C11" i="1" l="1"/>
  <c r="F11" i="1" l="1"/>
  <c r="J11" i="1"/>
  <c r="D12" i="1"/>
  <c r="C12" i="1"/>
  <c r="F12" i="1" l="1"/>
  <c r="J12" i="1"/>
  <c r="D13" i="1"/>
  <c r="C13" i="1"/>
  <c r="F13" i="1" l="1"/>
  <c r="J13" i="1"/>
  <c r="D14" i="1"/>
  <c r="C14" i="1"/>
  <c r="F14" i="1" l="1"/>
  <c r="J14" i="1"/>
  <c r="D15" i="1"/>
  <c r="C15" i="1" l="1"/>
  <c r="F15" i="1" l="1"/>
  <c r="J15" i="1"/>
  <c r="D16" i="1"/>
  <c r="C16" i="1" l="1"/>
  <c r="F16" i="1" l="1"/>
  <c r="J16" i="1"/>
  <c r="D17" i="1"/>
  <c r="C17" i="1" l="1"/>
  <c r="F17" i="1" l="1"/>
  <c r="J17" i="1"/>
  <c r="D18" i="1"/>
  <c r="C18" i="1" l="1"/>
  <c r="F18" i="1" l="1"/>
  <c r="J18" i="1"/>
  <c r="D19" i="1"/>
  <c r="C19" i="1" l="1"/>
  <c r="F19" i="1" l="1"/>
  <c r="J19" i="1"/>
  <c r="D20" i="1"/>
  <c r="C20" i="1" l="1"/>
  <c r="F20" i="1" l="1"/>
  <c r="J20" i="1"/>
  <c r="D21" i="1"/>
  <c r="C21" i="1" l="1"/>
  <c r="F21" i="1" l="1"/>
  <c r="J21" i="1"/>
  <c r="D22" i="1"/>
  <c r="C22" i="1" l="1"/>
  <c r="F22" i="1" l="1"/>
  <c r="J22" i="1"/>
  <c r="D23" i="1"/>
  <c r="C23" i="1" l="1"/>
  <c r="F23" i="1" l="1"/>
  <c r="J23" i="1"/>
  <c r="D24" i="1"/>
  <c r="C24" i="1"/>
  <c r="F24" i="1" l="1"/>
  <c r="J24" i="1"/>
  <c r="D25" i="1"/>
  <c r="C25" i="1" l="1"/>
  <c r="F25" i="1" l="1"/>
  <c r="J25" i="1"/>
  <c r="D26" i="1"/>
  <c r="C26" i="1" l="1"/>
  <c r="F26" i="1" l="1"/>
  <c r="J26" i="1"/>
  <c r="D27" i="1"/>
  <c r="C27" i="1" l="1"/>
  <c r="F27" i="1" l="1"/>
  <c r="J27" i="1"/>
  <c r="D28" i="1"/>
  <c r="C28" i="1" l="1"/>
  <c r="F28" i="1" l="1"/>
  <c r="J28" i="1"/>
  <c r="D29" i="1"/>
  <c r="C29" i="1" l="1"/>
  <c r="F29" i="1" l="1"/>
  <c r="J29" i="1"/>
  <c r="D30" i="1"/>
  <c r="C30" i="1" l="1"/>
  <c r="F30" i="1" l="1"/>
  <c r="J30" i="1"/>
  <c r="D31" i="1"/>
  <c r="C31" i="1"/>
  <c r="F31" i="1" l="1"/>
  <c r="J31" i="1"/>
  <c r="D32" i="1"/>
  <c r="C32" i="1" l="1"/>
  <c r="F32" i="1" l="1"/>
  <c r="J32" i="1"/>
  <c r="D33" i="1"/>
  <c r="C33" i="1" l="1"/>
  <c r="F33" i="1" l="1"/>
  <c r="J33" i="1"/>
  <c r="D34" i="1"/>
  <c r="C34" i="1" l="1"/>
  <c r="F34" i="1" l="1"/>
  <c r="J34" i="1"/>
  <c r="D35" i="1"/>
  <c r="C35" i="1" l="1"/>
  <c r="F35" i="1" l="1"/>
  <c r="J35" i="1"/>
  <c r="D36" i="1"/>
  <c r="C36" i="1" l="1"/>
  <c r="F36" i="1" l="1"/>
  <c r="J36" i="1"/>
  <c r="D37" i="1"/>
  <c r="C37" i="1" l="1"/>
  <c r="F37" i="1" l="1"/>
  <c r="J37" i="1"/>
  <c r="D38" i="1"/>
  <c r="C38" i="1" l="1"/>
  <c r="F38" i="1" l="1"/>
  <c r="J38" i="1"/>
  <c r="D39" i="1"/>
  <c r="C39" i="1" l="1"/>
  <c r="F39" i="1" l="1"/>
  <c r="J39" i="1"/>
  <c r="D40" i="1"/>
  <c r="C40" i="1" l="1"/>
  <c r="F40" i="1" l="1"/>
  <c r="J40" i="1"/>
  <c r="D41" i="1"/>
  <c r="C41" i="1" l="1"/>
  <c r="F41" i="1" l="1"/>
  <c r="J41" i="1"/>
  <c r="D42" i="1"/>
  <c r="C42" i="1"/>
  <c r="F42" i="1" l="1"/>
  <c r="J42" i="1"/>
  <c r="D43" i="1"/>
  <c r="C43" i="1"/>
  <c r="F43" i="1" l="1"/>
  <c r="J43" i="1"/>
  <c r="D44" i="1"/>
  <c r="C44" i="1" l="1"/>
  <c r="F44" i="1" l="1"/>
  <c r="J44" i="1"/>
  <c r="D45" i="1"/>
  <c r="C45" i="1" l="1"/>
  <c r="F45" i="1" l="1"/>
  <c r="J45" i="1"/>
  <c r="D46" i="1"/>
  <c r="C46" i="1" l="1"/>
  <c r="F46" i="1" l="1"/>
  <c r="J46" i="1"/>
  <c r="D47" i="1"/>
  <c r="C47" i="1" l="1"/>
  <c r="F47" i="1" l="1"/>
  <c r="J47" i="1"/>
  <c r="D48" i="1"/>
  <c r="C48" i="1" l="1"/>
  <c r="F48" i="1" l="1"/>
  <c r="J48" i="1"/>
  <c r="D49" i="1"/>
  <c r="C49" i="1" l="1"/>
  <c r="F49" i="1" l="1"/>
  <c r="J49" i="1"/>
  <c r="D50" i="1"/>
  <c r="C50" i="1" l="1"/>
  <c r="F50" i="1" l="1"/>
  <c r="J50" i="1"/>
  <c r="D51" i="1"/>
  <c r="C51" i="1" l="1"/>
  <c r="F51" i="1" l="1"/>
  <c r="J51" i="1"/>
  <c r="D52" i="1"/>
  <c r="C52" i="1" l="1"/>
  <c r="F52" i="1" l="1"/>
  <c r="J52" i="1"/>
  <c r="D53" i="1"/>
  <c r="C53" i="1"/>
  <c r="F53" i="1" l="1"/>
  <c r="J53" i="1"/>
  <c r="D54" i="1"/>
  <c r="C54" i="1" l="1"/>
  <c r="F54" i="1" l="1"/>
  <c r="J54" i="1"/>
  <c r="D55" i="1"/>
  <c r="C55" i="1" l="1"/>
  <c r="F55" i="1" l="1"/>
  <c r="J55" i="1"/>
  <c r="D56" i="1"/>
  <c r="C56" i="1" l="1"/>
  <c r="F56" i="1" l="1"/>
  <c r="J56" i="1"/>
  <c r="D57" i="1"/>
  <c r="C57" i="1" l="1"/>
  <c r="F57" i="1" l="1"/>
  <c r="J57" i="1"/>
  <c r="D58" i="1"/>
  <c r="C58" i="1" l="1"/>
  <c r="F58" i="1" l="1"/>
  <c r="J58" i="1"/>
  <c r="D59" i="1"/>
  <c r="C59" i="1" l="1"/>
  <c r="F59" i="1" l="1"/>
  <c r="J59" i="1"/>
  <c r="D60" i="1"/>
  <c r="C60" i="1" l="1"/>
  <c r="F60" i="1" l="1"/>
  <c r="J60" i="1"/>
  <c r="D61" i="1"/>
  <c r="C61" i="1" l="1"/>
  <c r="F61" i="1" l="1"/>
  <c r="J61" i="1"/>
  <c r="D62" i="1"/>
  <c r="C62" i="1" l="1"/>
  <c r="F62" i="1" l="1"/>
  <c r="J62" i="1"/>
  <c r="D63" i="1"/>
  <c r="C63" i="1"/>
  <c r="F63" i="1" l="1"/>
  <c r="J63" i="1"/>
  <c r="D64" i="1"/>
  <c r="C64" i="1" l="1"/>
  <c r="F64" i="1" l="1"/>
  <c r="J64" i="1"/>
  <c r="D65" i="1"/>
  <c r="C65" i="1" l="1"/>
  <c r="F65" i="1" l="1"/>
  <c r="J65" i="1"/>
  <c r="D66" i="1"/>
  <c r="C66" i="1" l="1"/>
  <c r="F66" i="1" l="1"/>
  <c r="J66" i="1"/>
  <c r="D67" i="1"/>
  <c r="C67" i="1" l="1"/>
  <c r="F67" i="1" l="1"/>
  <c r="J67" i="1"/>
  <c r="D68" i="1"/>
  <c r="C68" i="1" l="1"/>
  <c r="F68" i="1" l="1"/>
  <c r="J68" i="1"/>
  <c r="D69" i="1"/>
  <c r="C69" i="1" s="1"/>
  <c r="F69" i="1" l="1"/>
  <c r="J69" i="1"/>
  <c r="D70" i="1"/>
  <c r="C70" i="1" l="1"/>
  <c r="F70" i="1" l="1"/>
  <c r="J70" i="1"/>
  <c r="D71" i="1"/>
  <c r="C71" i="1" l="1"/>
  <c r="F71" i="1" l="1"/>
  <c r="J71" i="1"/>
  <c r="D72" i="1"/>
  <c r="C72" i="1"/>
  <c r="F72" i="1" l="1"/>
  <c r="J72" i="1"/>
  <c r="D73" i="1"/>
  <c r="C73" i="1" l="1"/>
  <c r="F73" i="1" l="1"/>
  <c r="J73" i="1"/>
  <c r="D74" i="1"/>
  <c r="C74" i="1" l="1"/>
  <c r="F74" i="1" l="1"/>
  <c r="J74" i="1"/>
  <c r="D75" i="1"/>
  <c r="C75" i="1" l="1"/>
  <c r="F75" i="1" l="1"/>
  <c r="J75" i="1"/>
  <c r="D76" i="1"/>
  <c r="C76" i="1" l="1"/>
  <c r="F76" i="1" l="1"/>
  <c r="J76" i="1"/>
  <c r="D77" i="1"/>
  <c r="C77" i="1" s="1"/>
  <c r="F77" i="1" l="1"/>
  <c r="J77" i="1"/>
  <c r="D78" i="1"/>
  <c r="C78" i="1" l="1"/>
  <c r="F78" i="1" l="1"/>
  <c r="J78" i="1"/>
  <c r="D79" i="1"/>
  <c r="C79" i="1"/>
  <c r="F79" i="1" l="1"/>
  <c r="J79" i="1"/>
  <c r="D80" i="1"/>
  <c r="C80" i="1" l="1"/>
  <c r="F80" i="1" l="1"/>
  <c r="J80" i="1"/>
  <c r="D81" i="1"/>
  <c r="C81" i="1" l="1"/>
  <c r="F81" i="1" l="1"/>
  <c r="J81" i="1"/>
  <c r="D82" i="1"/>
  <c r="C82" i="1" l="1"/>
  <c r="F82" i="1" l="1"/>
  <c r="J82" i="1"/>
  <c r="D83" i="1"/>
  <c r="C83" i="1" l="1"/>
  <c r="F83" i="1" l="1"/>
  <c r="J83" i="1"/>
  <c r="D84" i="1"/>
  <c r="C84" i="1"/>
  <c r="F84" i="1" l="1"/>
  <c r="J84" i="1"/>
  <c r="D85" i="1"/>
  <c r="C85" i="1" l="1"/>
  <c r="F85" i="1" l="1"/>
  <c r="J85" i="1"/>
  <c r="D86" i="1"/>
  <c r="C86" i="1"/>
  <c r="F86" i="1" l="1"/>
  <c r="J86" i="1"/>
  <c r="D87" i="1"/>
  <c r="C87" i="1" l="1"/>
  <c r="F87" i="1" l="1"/>
  <c r="J87" i="1"/>
  <c r="D88" i="1"/>
  <c r="C88" i="1"/>
  <c r="F88" i="1" l="1"/>
  <c r="J88" i="1"/>
  <c r="D89" i="1"/>
  <c r="C89" i="1" s="1"/>
  <c r="F89" i="1" l="1"/>
  <c r="J89" i="1"/>
  <c r="D90" i="1"/>
  <c r="C90" i="1" l="1"/>
  <c r="F90" i="1" l="1"/>
  <c r="J90" i="1"/>
  <c r="D91" i="1"/>
  <c r="C91" i="1" l="1"/>
  <c r="F91" i="1" l="1"/>
  <c r="J91" i="1"/>
  <c r="D92" i="1"/>
  <c r="C92" i="1" l="1"/>
  <c r="F92" i="1" l="1"/>
  <c r="J92" i="1"/>
  <c r="D93" i="1"/>
  <c r="C93" i="1" l="1"/>
  <c r="F93" i="1" l="1"/>
  <c r="J93" i="1"/>
  <c r="D94" i="1"/>
  <c r="C94" i="1" l="1"/>
  <c r="F94" i="1" l="1"/>
  <c r="J94" i="1"/>
  <c r="D95" i="1"/>
  <c r="C95" i="1" l="1"/>
  <c r="F95" i="1" l="1"/>
  <c r="J95" i="1"/>
  <c r="D96" i="1"/>
  <c r="C96" i="1" l="1"/>
  <c r="F96" i="1" l="1"/>
  <c r="J96" i="1"/>
  <c r="D97" i="1"/>
  <c r="C97" i="1" l="1"/>
  <c r="F97" i="1" l="1"/>
  <c r="J97" i="1"/>
  <c r="D98" i="1"/>
  <c r="C98" i="1" l="1"/>
  <c r="F98" i="1" l="1"/>
  <c r="J98" i="1"/>
  <c r="D99" i="1"/>
  <c r="C99" i="1" l="1"/>
  <c r="F99" i="1" l="1"/>
  <c r="J99" i="1"/>
  <c r="D100" i="1"/>
  <c r="C100" i="1" l="1"/>
  <c r="F100" i="1" l="1"/>
  <c r="J100" i="1"/>
  <c r="D101" i="1"/>
  <c r="C101" i="1" l="1"/>
  <c r="F101" i="1" l="1"/>
  <c r="J101" i="1"/>
  <c r="D102" i="1"/>
  <c r="C102" i="1" l="1"/>
  <c r="F102" i="1" l="1"/>
  <c r="J102" i="1"/>
  <c r="D103" i="1"/>
  <c r="C103" i="1"/>
  <c r="F103" i="1" l="1"/>
  <c r="J103" i="1"/>
  <c r="D104" i="1"/>
  <c r="C104" i="1" l="1"/>
  <c r="F104" i="1" l="1"/>
  <c r="J104" i="1"/>
  <c r="D105" i="1"/>
  <c r="C105" i="1" l="1"/>
  <c r="F105" i="1" l="1"/>
  <c r="J105" i="1"/>
  <c r="D106" i="1"/>
  <c r="C106" i="1" l="1"/>
  <c r="F106" i="1" l="1"/>
  <c r="J106" i="1"/>
  <c r="D107" i="1"/>
  <c r="C107" i="1" l="1"/>
  <c r="F107" i="1" l="1"/>
  <c r="J107" i="1"/>
  <c r="D108" i="1"/>
  <c r="C108" i="1" s="1"/>
  <c r="F108" i="1" l="1"/>
  <c r="J108" i="1"/>
  <c r="D109" i="1"/>
  <c r="C109" i="1" l="1"/>
  <c r="F109" i="1" l="1"/>
  <c r="J109" i="1"/>
  <c r="D110" i="1"/>
  <c r="C110" i="1" l="1"/>
  <c r="F110" i="1" l="1"/>
  <c r="J110" i="1"/>
  <c r="D111" i="1"/>
  <c r="C111" i="1" s="1"/>
  <c r="F111" i="1" l="1"/>
  <c r="J111" i="1"/>
  <c r="D112" i="1"/>
  <c r="C112" i="1" l="1"/>
  <c r="F112" i="1" l="1"/>
  <c r="J112" i="1"/>
  <c r="D113" i="1"/>
  <c r="C113" i="1" l="1"/>
  <c r="F113" i="1" l="1"/>
  <c r="J113" i="1"/>
  <c r="D114" i="1"/>
  <c r="C114" i="1"/>
  <c r="F114" i="1" l="1"/>
  <c r="J114" i="1"/>
  <c r="D115" i="1"/>
  <c r="C115" i="1" l="1"/>
  <c r="F115" i="1" l="1"/>
  <c r="J115" i="1"/>
  <c r="D116" i="1"/>
  <c r="C116" i="1" l="1"/>
  <c r="F116" i="1" l="1"/>
  <c r="J116" i="1"/>
  <c r="D117" i="1"/>
  <c r="C117" i="1"/>
  <c r="F117" i="1" l="1"/>
  <c r="J117" i="1"/>
  <c r="D118" i="1"/>
  <c r="C118" i="1"/>
  <c r="F118" i="1" l="1"/>
  <c r="J118" i="1"/>
  <c r="D119" i="1"/>
  <c r="C119" i="1" l="1"/>
  <c r="F119" i="1" l="1"/>
  <c r="J119" i="1"/>
  <c r="D120" i="1"/>
  <c r="C120" i="1"/>
  <c r="F120" i="1" l="1"/>
  <c r="J120" i="1"/>
  <c r="D121" i="1"/>
  <c r="C121" i="1" l="1"/>
  <c r="F121" i="1" l="1"/>
  <c r="J121" i="1"/>
  <c r="D122" i="1"/>
  <c r="C122" i="1" l="1"/>
  <c r="F122" i="1" l="1"/>
  <c r="J122" i="1"/>
  <c r="D123" i="1"/>
  <c r="C123" i="1" l="1"/>
  <c r="F123" i="1" l="1"/>
  <c r="J123" i="1"/>
  <c r="D124" i="1"/>
  <c r="C124" i="1"/>
  <c r="F124" i="1" l="1"/>
  <c r="J124" i="1"/>
  <c r="D125" i="1"/>
  <c r="C125" i="1" l="1"/>
  <c r="F125" i="1" l="1"/>
  <c r="J125" i="1"/>
  <c r="D126" i="1"/>
  <c r="C126" i="1" l="1"/>
  <c r="F126" i="1" l="1"/>
  <c r="J126" i="1"/>
  <c r="D127" i="1"/>
  <c r="C127" i="1" l="1"/>
  <c r="F127" i="1" l="1"/>
  <c r="J127" i="1"/>
  <c r="D128" i="1"/>
  <c r="C128" i="1" l="1"/>
  <c r="F128" i="1" l="1"/>
  <c r="J128" i="1"/>
  <c r="D129" i="1"/>
  <c r="C129" i="1" l="1"/>
  <c r="F129" i="1" l="1"/>
  <c r="J129" i="1"/>
  <c r="D130" i="1"/>
  <c r="C130" i="1" l="1"/>
  <c r="F130" i="1" l="1"/>
  <c r="J130" i="1"/>
  <c r="D131" i="1"/>
  <c r="C131" i="1" l="1"/>
  <c r="F131" i="1" l="1"/>
  <c r="J131" i="1"/>
  <c r="D132" i="1"/>
  <c r="C132" i="1"/>
  <c r="F132" i="1" l="1"/>
  <c r="J132" i="1"/>
  <c r="D133" i="1"/>
  <c r="C133" i="1" l="1"/>
  <c r="F133" i="1" l="1"/>
  <c r="J133" i="1"/>
  <c r="D134" i="1"/>
  <c r="C134" i="1" l="1"/>
  <c r="F134" i="1" l="1"/>
  <c r="J134" i="1"/>
  <c r="D135" i="1"/>
  <c r="C135" i="1" l="1"/>
  <c r="F135" i="1" l="1"/>
  <c r="J135" i="1"/>
  <c r="D136" i="1"/>
  <c r="C136" i="1" l="1"/>
  <c r="F136" i="1" l="1"/>
  <c r="J136" i="1"/>
  <c r="D137" i="1"/>
  <c r="C137" i="1" l="1"/>
  <c r="F137" i="1" l="1"/>
  <c r="J137" i="1"/>
  <c r="D138" i="1"/>
  <c r="C138" i="1"/>
  <c r="F138" i="1" l="1"/>
  <c r="J138" i="1"/>
  <c r="D139" i="1"/>
  <c r="C139" i="1"/>
  <c r="F139" i="1" l="1"/>
  <c r="J139" i="1"/>
  <c r="D140" i="1"/>
  <c r="C140" i="1" l="1"/>
  <c r="F140" i="1" l="1"/>
  <c r="J140" i="1"/>
  <c r="D141" i="1"/>
  <c r="C141" i="1" l="1"/>
  <c r="F141" i="1" l="1"/>
  <c r="J141" i="1"/>
  <c r="D142" i="1"/>
  <c r="C142" i="1" l="1"/>
  <c r="F142" i="1" l="1"/>
  <c r="J142" i="1"/>
  <c r="D143" i="1"/>
  <c r="C143" i="1" s="1"/>
  <c r="F143" i="1" l="1"/>
  <c r="J143" i="1"/>
  <c r="D144" i="1"/>
  <c r="C144" i="1" l="1"/>
  <c r="F144" i="1" l="1"/>
  <c r="J144" i="1"/>
  <c r="D145" i="1"/>
  <c r="C145" i="1" l="1"/>
  <c r="F145" i="1" l="1"/>
  <c r="J145" i="1"/>
  <c r="D146" i="1"/>
  <c r="C146" i="1" l="1"/>
  <c r="F146" i="1" l="1"/>
  <c r="J146" i="1"/>
  <c r="D147" i="1"/>
  <c r="C147" i="1" l="1"/>
  <c r="F147" i="1" l="1"/>
  <c r="J147" i="1"/>
  <c r="D148" i="1"/>
  <c r="C148" i="1" l="1"/>
  <c r="F148" i="1" l="1"/>
  <c r="J148" i="1"/>
  <c r="D149" i="1"/>
  <c r="C149" i="1" l="1"/>
  <c r="F149" i="1" l="1"/>
  <c r="J149" i="1"/>
  <c r="D150" i="1"/>
  <c r="C150" i="1" l="1"/>
  <c r="F150" i="1" l="1"/>
  <c r="J150" i="1"/>
  <c r="D151" i="1"/>
  <c r="C151" i="1"/>
  <c r="F151" i="1" l="1"/>
  <c r="J151" i="1"/>
  <c r="D152" i="1"/>
  <c r="C152" i="1" l="1"/>
  <c r="F152" i="1" l="1"/>
  <c r="J152" i="1"/>
  <c r="D153" i="1"/>
  <c r="C153" i="1" l="1"/>
  <c r="F153" i="1" l="1"/>
  <c r="J153" i="1"/>
  <c r="D154" i="1"/>
  <c r="C154" i="1" l="1"/>
  <c r="F154" i="1" l="1"/>
  <c r="J154" i="1"/>
  <c r="D155" i="1"/>
  <c r="C155" i="1"/>
  <c r="F155" i="1" l="1"/>
  <c r="J155" i="1"/>
  <c r="D156" i="1"/>
  <c r="C156" i="1" s="1"/>
  <c r="F156" i="1" l="1"/>
  <c r="J156" i="1"/>
  <c r="D157" i="1"/>
  <c r="C157" i="1" l="1"/>
  <c r="F157" i="1" l="1"/>
  <c r="J157" i="1"/>
  <c r="D158" i="1"/>
  <c r="C158" i="1" l="1"/>
  <c r="F158" i="1" l="1"/>
  <c r="J158" i="1"/>
  <c r="D159" i="1"/>
  <c r="C159" i="1" l="1"/>
  <c r="F159" i="1" l="1"/>
  <c r="J159" i="1"/>
  <c r="D160" i="1"/>
  <c r="C160" i="1" l="1"/>
  <c r="F160" i="1" l="1"/>
  <c r="J160" i="1"/>
  <c r="D161" i="1"/>
  <c r="C161" i="1" l="1"/>
  <c r="F161" i="1" l="1"/>
  <c r="J161" i="1"/>
  <c r="D162" i="1"/>
  <c r="C162" i="1" l="1"/>
  <c r="F162" i="1" l="1"/>
  <c r="J162" i="1"/>
  <c r="D163" i="1"/>
  <c r="C163" i="1" l="1"/>
  <c r="F163" i="1" l="1"/>
  <c r="J163" i="1"/>
  <c r="D164" i="1"/>
  <c r="C164" i="1" l="1"/>
  <c r="F164" i="1" l="1"/>
  <c r="J164" i="1"/>
  <c r="D165" i="1"/>
  <c r="C165" i="1" l="1"/>
  <c r="F165" i="1" l="1"/>
  <c r="J165" i="1"/>
  <c r="D166" i="1"/>
  <c r="C166" i="1" l="1"/>
  <c r="F166" i="1" l="1"/>
  <c r="J166" i="1"/>
  <c r="D167" i="1"/>
  <c r="C167" i="1" l="1"/>
  <c r="F167" i="1" l="1"/>
  <c r="J167" i="1"/>
  <c r="D168" i="1"/>
  <c r="C168" i="1"/>
  <c r="F168" i="1" l="1"/>
  <c r="J168" i="1"/>
  <c r="D169" i="1"/>
  <c r="C169" i="1" l="1"/>
  <c r="F169" i="1" l="1"/>
  <c r="J169" i="1"/>
  <c r="D170" i="1"/>
  <c r="C170" i="1"/>
  <c r="F170" i="1" l="1"/>
  <c r="J170" i="1"/>
  <c r="D171" i="1"/>
  <c r="C171" i="1" l="1"/>
  <c r="F171" i="1" l="1"/>
  <c r="J171" i="1"/>
  <c r="D172" i="1"/>
  <c r="C172" i="1" l="1"/>
  <c r="F172" i="1" l="1"/>
  <c r="J172" i="1"/>
  <c r="D173" i="1"/>
  <c r="C173" i="1"/>
  <c r="F173" i="1" l="1"/>
  <c r="J173" i="1"/>
  <c r="D174" i="1"/>
  <c r="C174" i="1"/>
  <c r="F174" i="1" l="1"/>
  <c r="J174" i="1"/>
  <c r="D175" i="1"/>
  <c r="C175" i="1"/>
  <c r="F175" i="1" l="1"/>
  <c r="J175" i="1"/>
  <c r="D176" i="1"/>
  <c r="C176" i="1"/>
  <c r="F176" i="1" l="1"/>
  <c r="J176" i="1"/>
  <c r="D177" i="1"/>
  <c r="C177" i="1" s="1"/>
  <c r="F177" i="1" l="1"/>
  <c r="J177" i="1"/>
  <c r="D178" i="1"/>
  <c r="C178" i="1" s="1"/>
  <c r="F178" i="1" l="1"/>
  <c r="J178" i="1"/>
  <c r="D179" i="1"/>
  <c r="C179" i="1" l="1"/>
  <c r="F179" i="1" l="1"/>
  <c r="J179" i="1"/>
  <c r="D180" i="1"/>
  <c r="C180" i="1" l="1"/>
  <c r="F180" i="1" l="1"/>
  <c r="J180" i="1"/>
  <c r="D181" i="1"/>
  <c r="C181" i="1" l="1"/>
  <c r="F181" i="1" l="1"/>
  <c r="J181" i="1"/>
  <c r="D182" i="1"/>
  <c r="C182" i="1" l="1"/>
  <c r="F182" i="1" l="1"/>
  <c r="J182" i="1"/>
  <c r="D183" i="1"/>
  <c r="C183" i="1" l="1"/>
  <c r="F183" i="1" l="1"/>
  <c r="J183" i="1"/>
  <c r="D184" i="1"/>
  <c r="C184" i="1" s="1"/>
  <c r="F184" i="1" l="1"/>
  <c r="J184" i="1"/>
  <c r="D185" i="1"/>
  <c r="C185" i="1" l="1"/>
  <c r="F185" i="1" l="1"/>
  <c r="J185" i="1"/>
  <c r="D186" i="1"/>
  <c r="C186" i="1" l="1"/>
  <c r="F186" i="1" l="1"/>
  <c r="J186" i="1"/>
  <c r="D187" i="1"/>
  <c r="C187" i="1" l="1"/>
  <c r="F187" i="1" l="1"/>
  <c r="J187" i="1"/>
  <c r="D188" i="1"/>
  <c r="C188" i="1" l="1"/>
  <c r="F188" i="1" l="1"/>
  <c r="J188" i="1"/>
  <c r="D189" i="1"/>
  <c r="C189" i="1" l="1"/>
  <c r="F189" i="1" l="1"/>
  <c r="J189" i="1"/>
  <c r="D190" i="1"/>
  <c r="C190" i="1" l="1"/>
  <c r="F190" i="1" l="1"/>
  <c r="J190" i="1"/>
  <c r="D191" i="1"/>
  <c r="C191" i="1"/>
  <c r="F191" i="1" l="1"/>
  <c r="J191" i="1"/>
  <c r="D192" i="1"/>
  <c r="C192" i="1" l="1"/>
  <c r="F192" i="1" l="1"/>
  <c r="J192" i="1"/>
  <c r="D193" i="1"/>
  <c r="C193" i="1" l="1"/>
  <c r="F193" i="1" l="1"/>
  <c r="J193" i="1"/>
  <c r="D194" i="1"/>
  <c r="C194" i="1" l="1"/>
  <c r="F194" i="1" l="1"/>
  <c r="J194" i="1"/>
  <c r="D195" i="1"/>
  <c r="C195" i="1" l="1"/>
  <c r="F195" i="1" l="1"/>
  <c r="J195" i="1"/>
  <c r="D196" i="1"/>
  <c r="C196" i="1" l="1"/>
  <c r="F196" i="1" l="1"/>
  <c r="J196" i="1"/>
  <c r="D197" i="1"/>
  <c r="C197" i="1"/>
  <c r="F197" i="1" l="1"/>
  <c r="J197" i="1"/>
  <c r="D198" i="1"/>
  <c r="C198" i="1" l="1"/>
  <c r="F198" i="1" l="1"/>
  <c r="J198" i="1"/>
  <c r="D199" i="1"/>
  <c r="C199" i="1"/>
  <c r="F199" i="1" l="1"/>
  <c r="J199" i="1"/>
  <c r="D200" i="1"/>
  <c r="C200" i="1" l="1"/>
  <c r="F200" i="1" l="1"/>
  <c r="J200" i="1"/>
  <c r="D201" i="1"/>
  <c r="C201" i="1" l="1"/>
  <c r="F201" i="1" l="1"/>
  <c r="J201" i="1"/>
  <c r="D202" i="1"/>
  <c r="C202" i="1" l="1"/>
  <c r="F202" i="1" l="1"/>
  <c r="J202" i="1"/>
  <c r="D203" i="1"/>
  <c r="C203" i="1" l="1"/>
  <c r="F203" i="1" l="1"/>
  <c r="J203" i="1"/>
  <c r="D204" i="1"/>
  <c r="C204" i="1" l="1"/>
  <c r="F204" i="1" l="1"/>
  <c r="J204" i="1"/>
  <c r="D205" i="1"/>
  <c r="C205" i="1" s="1"/>
  <c r="F205" i="1" l="1"/>
  <c r="J205" i="1"/>
</calcChain>
</file>

<file path=xl/connections.xml><?xml version="1.0" encoding="utf-8"?>
<connections xmlns="http://schemas.openxmlformats.org/spreadsheetml/2006/main">
  <connection id="1" name="cena_gazu" type="6" refreshedVersion="4" background="1" saveData="1">
    <textPr codePage="852" sourceFile="C:\Users\CRF\Desktop\excel\cena_gazu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<sst xmlns="http://schemas.openxmlformats.org/spreadsheetml/2006/main" count="23" uniqueCount="21">
  <si>
    <t>Data odczytu</t>
  </si>
  <si>
    <t>Odczyt licznika</t>
  </si>
  <si>
    <t>faktyczne uzycie</t>
  </si>
  <si>
    <t>ilosc dni w miesiacu</t>
  </si>
  <si>
    <t>srednie zuzycie na dobe</t>
  </si>
  <si>
    <t>zad1</t>
  </si>
  <si>
    <t>miesiąc</t>
  </si>
  <si>
    <t>ile zuzyto w calym czasie</t>
  </si>
  <si>
    <t>Etykiety wierszy</t>
  </si>
  <si>
    <t>Suma końcowa</t>
  </si>
  <si>
    <t>Średnia z faktyczne uzycie</t>
  </si>
  <si>
    <t>Miesiąc</t>
  </si>
  <si>
    <t>zad2</t>
  </si>
  <si>
    <t>rok</t>
  </si>
  <si>
    <t>cena</t>
  </si>
  <si>
    <t>cena za 1m3 gaz</t>
  </si>
  <si>
    <t>cena za gaz w miesiacu</t>
  </si>
  <si>
    <t>taryfa</t>
  </si>
  <si>
    <t>razem za miesiąc</t>
  </si>
  <si>
    <t>zad3</t>
  </si>
  <si>
    <t>Suma za miesiąc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</si>
</sst>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2" xfId="0" applyFont="1" applyBorder="1"/>
    <xf numFmtId="14" fontId="0" fillId="2" borderId="1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[informator 11.xlsx]Arkusz4!Tabela przestawna1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Średnie</a:t>
            </a:r>
            <a:r>
              <a:rPr lang="pl-PL" baseline="0"/>
              <a:t> zużycie gazu w każdym miesiącu</a:t>
            </a:r>
            <a:endParaRPr lang="pl-PL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Arkusz4!$A$4:$A$16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Arkusz4!$B$4:$B$16</c:f>
              <c:numCache>
                <c:formatCode>General</c:formatCode>
                <c:ptCount val="12"/>
                <c:pt idx="0">
                  <c:v>285.47058823529414</c:v>
                </c:pt>
                <c:pt idx="1">
                  <c:v>292.70588235294116</c:v>
                </c:pt>
                <c:pt idx="2">
                  <c:v>219.23529411764707</c:v>
                </c:pt>
                <c:pt idx="3">
                  <c:v>139.23529411764707</c:v>
                </c:pt>
                <c:pt idx="4">
                  <c:v>129.76470588235293</c:v>
                </c:pt>
                <c:pt idx="5">
                  <c:v>61</c:v>
                </c:pt>
                <c:pt idx="6">
                  <c:v>16.647058823529413</c:v>
                </c:pt>
                <c:pt idx="7">
                  <c:v>15.941176470588236</c:v>
                </c:pt>
                <c:pt idx="8">
                  <c:v>110.70588235294117</c:v>
                </c:pt>
                <c:pt idx="9">
                  <c:v>147.70588235294119</c:v>
                </c:pt>
                <c:pt idx="10">
                  <c:v>197.11764705882354</c:v>
                </c:pt>
                <c:pt idx="11">
                  <c:v>246.29411764705881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05888"/>
        <c:axId val="70007424"/>
      </c:barChart>
      <c:catAx>
        <c:axId val="700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Miesiące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0007424"/>
        <c:crosses val="autoZero"/>
        <c:auto val="1"/>
        <c:lblAlgn val="ctr"/>
        <c:lblOffset val="100"/>
        <c:noMultiLvlLbl val="0"/>
      </c:catAx>
      <c:valAx>
        <c:axId val="700074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 baseline="0"/>
                  <a:t>metry sześcienne</a:t>
                </a:r>
              </a:p>
              <a:p>
                <a:pPr>
                  <a:defRPr/>
                </a:pPr>
                <a:r>
                  <a:rPr lang="pl-PL" baseline="0"/>
                  <a:t>gazu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005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161925</xdr:rowOff>
    </xdr:from>
    <xdr:to>
      <xdr:col>12</xdr:col>
      <xdr:colOff>428625</xdr:colOff>
      <xdr:row>20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F" refreshedDate="44291.725842939813" createdVersion="4" refreshedVersion="4" minRefreshableVersion="3" recordCount="204">
  <cacheSource type="worksheet">
    <worksheetSource name="Tabela1"/>
  </cacheSource>
  <cacheFields count="7">
    <cacheField name="Data odczytu" numFmtId="14">
      <sharedItems containsSemiMixedTypes="0" containsNonDate="0" containsDate="1" containsString="0" minDate="2002-01-31T00:00:00" maxDate="2019-01-01T00:00:00" count="204">
        <d v="2002-01-31T00:00:00"/>
        <d v="2002-02-28T00:00:00"/>
        <d v="2002-03-31T00:00:00"/>
        <d v="2002-04-30T00:00:00"/>
        <d v="2002-05-31T00:00:00"/>
        <d v="2002-06-30T00:00:00"/>
        <d v="2002-07-31T00:00:00"/>
        <d v="2002-08-31T00:00:00"/>
        <d v="2002-09-30T00:00:00"/>
        <d v="2002-10-31T00:00:00"/>
        <d v="2002-11-30T00:00:00"/>
        <d v="2002-12-31T00:00:00"/>
        <d v="2003-01-31T00:00:00"/>
        <d v="2003-02-28T00:00:00"/>
        <d v="2003-03-31T00:00:00"/>
        <d v="2003-04-30T00:00:00"/>
        <d v="2003-05-31T00:00:00"/>
        <d v="2003-06-30T00:00:00"/>
        <d v="2003-07-31T00:00:00"/>
        <d v="2003-08-31T00:00:00"/>
        <d v="2003-09-30T00:00:00"/>
        <d v="2003-10-31T00:00:00"/>
        <d v="2003-11-30T00:00:00"/>
        <d v="2003-12-31T00:00:00"/>
        <d v="2004-01-31T00:00:00"/>
        <d v="2004-02-28T00:00:00"/>
        <d v="2004-03-31T00:00:00"/>
        <d v="2004-04-30T00:00:00"/>
        <d v="2004-05-31T00:00:00"/>
        <d v="2004-06-30T00:00:00"/>
        <d v="2004-07-31T00:00:00"/>
        <d v="2004-08-31T00:00:00"/>
        <d v="2004-09-30T00:00:00"/>
        <d v="2004-10-31T00:00:00"/>
        <d v="2004-11-30T00:00:00"/>
        <d v="2004-12-31T00:00:00"/>
        <d v="2005-01-31T00:00:00"/>
        <d v="2005-02-28T00:00:00"/>
        <d v="2005-03-31T00:00:00"/>
        <d v="2005-04-30T00:00:00"/>
        <d v="2005-05-31T00:00:00"/>
        <d v="2005-06-30T00:00:00"/>
        <d v="2005-07-31T00:00:00"/>
        <d v="2005-08-31T00:00:00"/>
        <d v="2005-09-30T00:00:00"/>
        <d v="2005-10-31T00:00:00"/>
        <d v="2005-11-30T00:00:00"/>
        <d v="2005-12-31T00:00:00"/>
        <d v="2006-01-31T00:00:00"/>
        <d v="2006-02-28T00:00:00"/>
        <d v="2006-03-31T00:00:00"/>
        <d v="2006-04-30T00:00:00"/>
        <d v="2006-05-31T00:00:00"/>
        <d v="2006-06-30T00:00:00"/>
        <d v="2006-07-31T00:00:00"/>
        <d v="2006-08-31T00:00:00"/>
        <d v="2006-09-30T00:00:00"/>
        <d v="2006-10-31T00:00:00"/>
        <d v="2006-11-30T00:00:00"/>
        <d v="2006-12-31T00:00:00"/>
        <d v="2007-01-31T00:00:00"/>
        <d v="2007-02-28T00:00:00"/>
        <d v="2007-03-31T00:00:00"/>
        <d v="2007-04-30T00:00:00"/>
        <d v="2007-05-31T00:00:00"/>
        <d v="2007-06-30T00:00:00"/>
        <d v="2007-07-31T00:00:00"/>
        <d v="2007-08-31T00:00:00"/>
        <d v="2007-09-30T00:00:00"/>
        <d v="2007-10-31T00:00:00"/>
        <d v="2007-11-30T00:00:00"/>
        <d v="2007-12-31T00:00:00"/>
        <d v="2008-01-31T00:00:00"/>
        <d v="2008-02-28T00:00:00"/>
        <d v="2008-03-31T00:00:00"/>
        <d v="2008-04-30T00:00:00"/>
        <d v="2008-05-31T00:00:00"/>
        <d v="2008-06-30T00:00:00"/>
        <d v="2008-07-31T00:00:00"/>
        <d v="2008-08-31T00:00:00"/>
        <d v="2008-09-30T00:00:00"/>
        <d v="2008-10-31T00:00:00"/>
        <d v="2008-11-30T00:00:00"/>
        <d v="2008-12-31T00:00:00"/>
        <d v="2009-01-31T00:00:00"/>
        <d v="2009-02-28T00:00:00"/>
        <d v="2009-03-31T00:00:00"/>
        <d v="2009-04-30T00:00:00"/>
        <d v="2009-05-31T00:00:00"/>
        <d v="2009-06-30T00:00:00"/>
        <d v="2009-07-31T00:00:00"/>
        <d v="2009-08-31T00:00:00"/>
        <d v="2009-09-30T00:00:00"/>
        <d v="2009-10-31T00:00:00"/>
        <d v="2009-11-30T00:00:00"/>
        <d v="2009-12-31T00:00:00"/>
        <d v="2010-01-31T00:00:00"/>
        <d v="2010-02-28T00:00:00"/>
        <d v="2010-03-31T00:00:00"/>
        <d v="2010-04-30T00:00:00"/>
        <d v="2010-05-31T00:00:00"/>
        <d v="2010-06-30T00:00:00"/>
        <d v="2010-07-31T00:00:00"/>
        <d v="2010-08-31T00:00:00"/>
        <d v="2010-09-30T00:00:00"/>
        <d v="2010-10-31T00:00:00"/>
        <d v="2010-11-30T00:00:00"/>
        <d v="2010-12-31T00:00:00"/>
        <d v="2011-01-31T00:00:00"/>
        <d v="2011-02-28T00:00:00"/>
        <d v="2011-03-31T00:00:00"/>
        <d v="2011-04-30T00:00:00"/>
        <d v="2011-05-31T00:00:00"/>
        <d v="2011-06-30T00:00:00"/>
        <d v="2011-07-31T00:00:00"/>
        <d v="2011-08-31T00:00:00"/>
        <d v="2011-09-30T00:00:00"/>
        <d v="2011-10-31T00:00:00"/>
        <d v="2011-11-30T00:00:00"/>
        <d v="2011-12-31T00:00:00"/>
        <d v="2012-01-31T00:00:00"/>
        <d v="2012-02-28T00:00:00"/>
        <d v="2012-03-31T00:00:00"/>
        <d v="2012-04-30T00:00:00"/>
        <d v="2012-05-31T00:00:00"/>
        <d v="2012-06-30T00:00:00"/>
        <d v="2012-07-31T00:00:00"/>
        <d v="2012-08-31T00:00:00"/>
        <d v="2012-09-30T00:00:00"/>
        <d v="2012-10-31T00:00:00"/>
        <d v="2012-11-30T00:00:00"/>
        <d v="2012-12-31T00:00:00"/>
        <d v="2013-01-31T00:00:00"/>
        <d v="2013-02-28T00:00:00"/>
        <d v="2013-03-31T00:00:00"/>
        <d v="2013-04-30T00:00:00"/>
        <d v="2013-05-31T00:00:00"/>
        <d v="2013-06-30T00:00:00"/>
        <d v="2013-07-31T00:00:00"/>
        <d v="2013-08-31T00:00:00"/>
        <d v="2013-09-30T00:00:00"/>
        <d v="2013-10-31T00:00:00"/>
        <d v="2013-11-30T00:00:00"/>
        <d v="2013-12-31T00:00:00"/>
        <d v="2014-01-31T00:00:00"/>
        <d v="2014-02-28T00:00:00"/>
        <d v="2014-03-31T00:00:00"/>
        <d v="2014-04-30T00:00:00"/>
        <d v="2014-05-31T00:00:00"/>
        <d v="2014-06-30T00:00:00"/>
        <d v="2014-07-31T00:00:00"/>
        <d v="2014-08-31T00:00:00"/>
        <d v="2014-09-30T00:00:00"/>
        <d v="2014-10-31T00:00:00"/>
        <d v="2014-11-30T00:00:00"/>
        <d v="2014-12-31T00:00:00"/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8T00:00:00"/>
        <d v="2016-03-31T00:00:00"/>
        <d v="2016-04-30T00:00:00"/>
        <d v="2016-05-31T00:00:00"/>
        <d v="2016-06-30T00:00:00"/>
        <d v="2016-07-31T00:00:00"/>
        <d v="2016-08-31T00:00:00"/>
        <d v="2016-09-30T00:00:00"/>
        <d v="2016-10-31T00:00:00"/>
        <d v="2016-11-30T00:00:00"/>
        <d v="2016-12-31T00:00:00"/>
        <d v="2017-01-31T00:00:00"/>
        <d v="2017-02-28T00:00:00"/>
        <d v="2017-03-31T00:00:00"/>
        <d v="2017-04-30T00:00:00"/>
        <d v="2017-05-31T00:00:00"/>
        <d v="2017-06-30T00:00:00"/>
        <d v="2017-07-31T00:00:00"/>
        <d v="2017-08-31T00:00:00"/>
        <d v="2017-09-30T00:00:00"/>
        <d v="2017-10-31T00:00:00"/>
        <d v="2017-11-30T00:00:00"/>
        <d v="2017-12-31T00:00:00"/>
        <d v="2018-01-31T00:00:00"/>
        <d v="2018-02-28T00:00:00"/>
        <d v="2018-03-31T00:00:00"/>
        <d v="2018-04-30T00:00:00"/>
        <d v="2018-05-31T00:00:00"/>
        <d v="2018-06-30T00:00:00"/>
        <d v="2018-07-31T00:00:00"/>
        <d v="2018-08-31T00:00:00"/>
        <d v="2018-09-30T00:00:00"/>
        <d v="2018-10-31T00:00:00"/>
        <d v="2018-11-30T00:00:00"/>
        <d v="2018-12-31T00:00:00"/>
      </sharedItems>
    </cacheField>
    <cacheField name="Odczyt licznika" numFmtId="0">
      <sharedItems containsSemiMixedTypes="0" containsString="0" containsNumber="1" containsInteger="1" minValue="2283" maxValue="33734"/>
    </cacheField>
    <cacheField name="faktyczne uzycie" numFmtId="0">
      <sharedItems containsSemiMixedTypes="0" containsString="0" containsNumber="1" containsInteger="1" minValue="10" maxValue="377"/>
    </cacheField>
    <cacheField name="ile zuzyto w calym czasie" numFmtId="0">
      <sharedItems containsSemiMixedTypes="0" containsString="0" containsNumber="1" containsInteger="1" minValue="2083" maxValue="33483"/>
    </cacheField>
    <cacheField name="ilosc dni w miesiacu" numFmtId="0">
      <sharedItems containsSemiMixedTypes="0" containsString="0" containsNumber="1" containsInteger="1" minValue="28" maxValue="31"/>
    </cacheField>
    <cacheField name="srednie zuzycie na dobe" numFmtId="0">
      <sharedItems containsSemiMixedTypes="0" containsString="0" containsNumber="1" minValue="0.32258064516129031" maxValue="13.464285714285714"/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RF" refreshedDate="44291.739500347219" createdVersion="4" refreshedVersion="4" minRefreshableVersion="3" recordCount="204">
  <cacheSource type="worksheet">
    <worksheetSource name="Tabela1[[rok]:[razem za miesiąc]]"/>
  </cacheSource>
  <cacheFields count="5">
    <cacheField name="rok" numFmtId="0">
      <sharedItems containsSemiMixedTypes="0" containsString="0" containsNumber="1" containsInteger="1" minValue="2002" maxValue="2018" count="17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cena za 1m3 gaz" numFmtId="0">
      <sharedItems containsSemiMixedTypes="0" containsString="0" containsNumber="1" minValue="0.98" maxValue="1.23"/>
    </cacheField>
    <cacheField name="cena za gaz w miesiacu" numFmtId="0">
      <sharedItems containsSemiMixedTypes="0" containsString="0" containsNumber="1" minValue="9.8000000000000007" maxValue="445.26"/>
    </cacheField>
    <cacheField name="taryfa" numFmtId="0">
      <sharedItems containsSemiMixedTypes="0" containsString="0" containsNumber="1" containsInteger="1" minValue="70" maxValue="120"/>
    </cacheField>
    <cacheField name="razem za miesiąc" numFmtId="0">
      <sharedItems containsSemiMixedTypes="0" containsString="0" containsNumber="1" minValue="79.8" maxValue="565.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">
  <r>
    <x v="0"/>
    <n v="2283"/>
    <n v="200"/>
    <n v="2083"/>
    <n v="31"/>
    <n v="6.4516129032258061"/>
    <x v="0"/>
  </r>
  <r>
    <x v="1"/>
    <n v="2518"/>
    <n v="235"/>
    <n v="2283"/>
    <n v="28"/>
    <n v="8.3928571428571423"/>
    <x v="1"/>
  </r>
  <r>
    <x v="2"/>
    <n v="2696"/>
    <n v="178"/>
    <n v="2518"/>
    <n v="31"/>
    <n v="5.741935483870968"/>
    <x v="2"/>
  </r>
  <r>
    <x v="3"/>
    <n v="2857"/>
    <n v="161"/>
    <n v="2696"/>
    <n v="30"/>
    <n v="5.3666666666666663"/>
    <x v="3"/>
  </r>
  <r>
    <x v="4"/>
    <n v="2917"/>
    <n v="60"/>
    <n v="2857"/>
    <n v="31"/>
    <n v="1.935483870967742"/>
    <x v="4"/>
  </r>
  <r>
    <x v="5"/>
    <n v="2952"/>
    <n v="35"/>
    <n v="2917"/>
    <n v="30"/>
    <n v="1.1666666666666667"/>
    <x v="5"/>
  </r>
  <r>
    <x v="6"/>
    <n v="2979"/>
    <n v="27"/>
    <n v="2952"/>
    <n v="31"/>
    <n v="0.87096774193548387"/>
    <x v="6"/>
  </r>
  <r>
    <x v="7"/>
    <n v="3009"/>
    <n v="30"/>
    <n v="2979"/>
    <n v="31"/>
    <n v="0.967741935483871"/>
    <x v="7"/>
  </r>
  <r>
    <x v="8"/>
    <n v="3040"/>
    <n v="31"/>
    <n v="3009"/>
    <n v="30"/>
    <n v="1.0333333333333334"/>
    <x v="8"/>
  </r>
  <r>
    <x v="9"/>
    <n v="3116"/>
    <n v="76"/>
    <n v="3040"/>
    <n v="31"/>
    <n v="2.4516129032258065"/>
    <x v="9"/>
  </r>
  <r>
    <x v="10"/>
    <n v="3222"/>
    <n v="106"/>
    <n v="3116"/>
    <n v="30"/>
    <n v="3.5333333333333332"/>
    <x v="10"/>
  </r>
  <r>
    <x v="11"/>
    <n v="3393"/>
    <n v="171"/>
    <n v="3222"/>
    <n v="31"/>
    <n v="5.5161290322580649"/>
    <x v="11"/>
  </r>
  <r>
    <x v="12"/>
    <n v="3613"/>
    <n v="220"/>
    <n v="3393"/>
    <n v="31"/>
    <n v="7.096774193548387"/>
    <x v="0"/>
  </r>
  <r>
    <x v="13"/>
    <n v="3891"/>
    <n v="278"/>
    <n v="3613"/>
    <n v="28"/>
    <n v="9.9285714285714288"/>
    <x v="1"/>
  </r>
  <r>
    <x v="14"/>
    <n v="4151"/>
    <n v="260"/>
    <n v="3891"/>
    <n v="31"/>
    <n v="8.387096774193548"/>
    <x v="2"/>
  </r>
  <r>
    <x v="15"/>
    <n v="4401"/>
    <n v="250"/>
    <n v="4151"/>
    <n v="30"/>
    <n v="8.3333333333333339"/>
    <x v="3"/>
  </r>
  <r>
    <x v="16"/>
    <n v="4553"/>
    <n v="152"/>
    <n v="4401"/>
    <n v="31"/>
    <n v="4.903225806451613"/>
    <x v="4"/>
  </r>
  <r>
    <x v="17"/>
    <n v="4639"/>
    <n v="86"/>
    <n v="4553"/>
    <n v="30"/>
    <n v="2.8666666666666667"/>
    <x v="5"/>
  </r>
  <r>
    <x v="18"/>
    <n v="4654"/>
    <n v="15"/>
    <n v="4639"/>
    <n v="31"/>
    <n v="0.4838709677419355"/>
    <x v="6"/>
  </r>
  <r>
    <x v="19"/>
    <n v="4669"/>
    <n v="15"/>
    <n v="4654"/>
    <n v="31"/>
    <n v="0.4838709677419355"/>
    <x v="7"/>
  </r>
  <r>
    <x v="20"/>
    <n v="4819"/>
    <n v="150"/>
    <n v="4669"/>
    <n v="30"/>
    <n v="5"/>
    <x v="8"/>
  </r>
  <r>
    <x v="21"/>
    <n v="4976"/>
    <n v="157"/>
    <n v="4819"/>
    <n v="31"/>
    <n v="5.064516129032258"/>
    <x v="9"/>
  </r>
  <r>
    <x v="22"/>
    <n v="5078"/>
    <n v="102"/>
    <n v="4976"/>
    <n v="30"/>
    <n v="3.4"/>
    <x v="10"/>
  </r>
  <r>
    <x v="23"/>
    <n v="5260"/>
    <n v="182"/>
    <n v="5078"/>
    <n v="31"/>
    <n v="5.870967741935484"/>
    <x v="11"/>
  </r>
  <r>
    <x v="24"/>
    <n v="5508"/>
    <n v="248"/>
    <n v="5260"/>
    <n v="31"/>
    <n v="8"/>
    <x v="0"/>
  </r>
  <r>
    <x v="25"/>
    <n v="5754"/>
    <n v="246"/>
    <n v="5508"/>
    <n v="28"/>
    <n v="8.7857142857142865"/>
    <x v="1"/>
  </r>
  <r>
    <x v="26"/>
    <n v="5945"/>
    <n v="191"/>
    <n v="5754"/>
    <n v="31"/>
    <n v="6.161290322580645"/>
    <x v="2"/>
  </r>
  <r>
    <x v="27"/>
    <n v="6050"/>
    <n v="105"/>
    <n v="5945"/>
    <n v="30"/>
    <n v="3.5"/>
    <x v="3"/>
  </r>
  <r>
    <x v="28"/>
    <n v="6146"/>
    <n v="96"/>
    <n v="6050"/>
    <n v="31"/>
    <n v="3.096774193548387"/>
    <x v="4"/>
  </r>
  <r>
    <x v="29"/>
    <n v="6173"/>
    <n v="27"/>
    <n v="6146"/>
    <n v="30"/>
    <n v="0.9"/>
    <x v="5"/>
  </r>
  <r>
    <x v="30"/>
    <n v="6183"/>
    <n v="10"/>
    <n v="6173"/>
    <n v="31"/>
    <n v="0.32258064516129031"/>
    <x v="6"/>
  </r>
  <r>
    <x v="31"/>
    <n v="6195"/>
    <n v="12"/>
    <n v="6183"/>
    <n v="31"/>
    <n v="0.38709677419354838"/>
    <x v="7"/>
  </r>
  <r>
    <x v="32"/>
    <n v="6304"/>
    <n v="109"/>
    <n v="6195"/>
    <n v="30"/>
    <n v="3.6333333333333333"/>
    <x v="8"/>
  </r>
  <r>
    <x v="33"/>
    <n v="6459"/>
    <n v="155"/>
    <n v="6304"/>
    <n v="31"/>
    <n v="5"/>
    <x v="9"/>
  </r>
  <r>
    <x v="34"/>
    <n v="6737"/>
    <n v="278"/>
    <n v="6459"/>
    <n v="30"/>
    <n v="9.2666666666666675"/>
    <x v="10"/>
  </r>
  <r>
    <x v="35"/>
    <n v="6997"/>
    <n v="260"/>
    <n v="6737"/>
    <n v="31"/>
    <n v="8.387096774193548"/>
    <x v="11"/>
  </r>
  <r>
    <x v="36"/>
    <n v="7247"/>
    <n v="250"/>
    <n v="6997"/>
    <n v="31"/>
    <n v="8.064516129032258"/>
    <x v="0"/>
  </r>
  <r>
    <x v="37"/>
    <n v="7399"/>
    <n v="152"/>
    <n v="7247"/>
    <n v="28"/>
    <n v="5.4285714285714288"/>
    <x v="1"/>
  </r>
  <r>
    <x v="38"/>
    <n v="7584"/>
    <n v="185"/>
    <n v="7399"/>
    <n v="31"/>
    <n v="5.967741935483871"/>
    <x v="2"/>
  </r>
  <r>
    <x v="39"/>
    <n v="7745"/>
    <n v="161"/>
    <n v="7584"/>
    <n v="30"/>
    <n v="5.3666666666666663"/>
    <x v="3"/>
  </r>
  <r>
    <x v="40"/>
    <n v="7935"/>
    <n v="190"/>
    <n v="7745"/>
    <n v="31"/>
    <n v="6.129032258064516"/>
    <x v="4"/>
  </r>
  <r>
    <x v="41"/>
    <n v="8043"/>
    <n v="108"/>
    <n v="7935"/>
    <n v="30"/>
    <n v="3.6"/>
    <x v="5"/>
  </r>
  <r>
    <x v="42"/>
    <n v="8062"/>
    <n v="19"/>
    <n v="8043"/>
    <n v="31"/>
    <n v="0.61290322580645162"/>
    <x v="6"/>
  </r>
  <r>
    <x v="43"/>
    <n v="8081"/>
    <n v="19"/>
    <n v="8062"/>
    <n v="31"/>
    <n v="0.61290322580645162"/>
    <x v="7"/>
  </r>
  <r>
    <x v="44"/>
    <n v="8269"/>
    <n v="188"/>
    <n v="8081"/>
    <n v="30"/>
    <n v="6.2666666666666666"/>
    <x v="8"/>
  </r>
  <r>
    <x v="45"/>
    <n v="8465"/>
    <n v="196"/>
    <n v="8269"/>
    <n v="31"/>
    <n v="6.32258064516129"/>
    <x v="9"/>
  </r>
  <r>
    <x v="46"/>
    <n v="8592"/>
    <n v="127"/>
    <n v="8465"/>
    <n v="30"/>
    <n v="4.2333333333333334"/>
    <x v="10"/>
  </r>
  <r>
    <x v="47"/>
    <n v="8819"/>
    <n v="227"/>
    <n v="8592"/>
    <n v="31"/>
    <n v="7.32258064516129"/>
    <x v="11"/>
  </r>
  <r>
    <x v="48"/>
    <n v="9129"/>
    <n v="310"/>
    <n v="8819"/>
    <n v="31"/>
    <n v="10"/>
    <x v="0"/>
  </r>
  <r>
    <x v="49"/>
    <n v="9424"/>
    <n v="295"/>
    <n v="9129"/>
    <n v="28"/>
    <n v="10.535714285714286"/>
    <x v="1"/>
  </r>
  <r>
    <x v="50"/>
    <n v="9662"/>
    <n v="238"/>
    <n v="9424"/>
    <n v="31"/>
    <n v="7.67741935483871"/>
    <x v="2"/>
  </r>
  <r>
    <x v="51"/>
    <n v="9778"/>
    <n v="116"/>
    <n v="9662"/>
    <n v="30"/>
    <n v="3.8666666666666667"/>
    <x v="3"/>
  </r>
  <r>
    <x v="52"/>
    <n v="9884"/>
    <n v="106"/>
    <n v="9778"/>
    <n v="31"/>
    <n v="3.4193548387096775"/>
    <x v="4"/>
  </r>
  <r>
    <x v="53"/>
    <n v="9914"/>
    <n v="30"/>
    <n v="9884"/>
    <n v="30"/>
    <n v="1"/>
    <x v="5"/>
  </r>
  <r>
    <x v="54"/>
    <n v="9925"/>
    <n v="11"/>
    <n v="9914"/>
    <n v="31"/>
    <n v="0.35483870967741937"/>
    <x v="6"/>
  </r>
  <r>
    <x v="55"/>
    <n v="9938"/>
    <n v="13"/>
    <n v="9925"/>
    <n v="31"/>
    <n v="0.41935483870967744"/>
    <x v="7"/>
  </r>
  <r>
    <x v="56"/>
    <n v="10059"/>
    <n v="121"/>
    <n v="9938"/>
    <n v="30"/>
    <n v="4.0333333333333332"/>
    <x v="8"/>
  </r>
  <r>
    <x v="57"/>
    <n v="10211"/>
    <n v="152"/>
    <n v="10059"/>
    <n v="31"/>
    <n v="4.903225806451613"/>
    <x v="9"/>
  </r>
  <r>
    <x v="58"/>
    <n v="10486"/>
    <n v="275"/>
    <n v="10211"/>
    <n v="30"/>
    <n v="9.1666666666666661"/>
    <x v="10"/>
  </r>
  <r>
    <x v="59"/>
    <n v="10742"/>
    <n v="256"/>
    <n v="10486"/>
    <n v="31"/>
    <n v="8.258064516129032"/>
    <x v="11"/>
  </r>
  <r>
    <x v="60"/>
    <n v="10988"/>
    <n v="246"/>
    <n v="10742"/>
    <n v="31"/>
    <n v="7.935483870967742"/>
    <x v="0"/>
  </r>
  <r>
    <x v="61"/>
    <n v="11138"/>
    <n v="150"/>
    <n v="10988"/>
    <n v="28"/>
    <n v="5.3571428571428568"/>
    <x v="1"/>
  </r>
  <r>
    <x v="62"/>
    <n v="11321"/>
    <n v="183"/>
    <n v="11138"/>
    <n v="31"/>
    <n v="5.903225806451613"/>
    <x v="2"/>
  </r>
  <r>
    <x v="63"/>
    <n v="11481"/>
    <n v="160"/>
    <n v="11321"/>
    <n v="30"/>
    <n v="5.333333333333333"/>
    <x v="3"/>
  </r>
  <r>
    <x v="64"/>
    <n v="11669"/>
    <n v="188"/>
    <n v="11481"/>
    <n v="31"/>
    <n v="6.064516129032258"/>
    <x v="4"/>
  </r>
  <r>
    <x v="65"/>
    <n v="11776"/>
    <n v="107"/>
    <n v="11669"/>
    <n v="30"/>
    <n v="3.5666666666666669"/>
    <x v="5"/>
  </r>
  <r>
    <x v="66"/>
    <n v="11795"/>
    <n v="19"/>
    <n v="11776"/>
    <n v="31"/>
    <n v="0.61290322580645162"/>
    <x v="6"/>
  </r>
  <r>
    <x v="67"/>
    <n v="11814"/>
    <n v="19"/>
    <n v="11795"/>
    <n v="31"/>
    <n v="0.61290322580645162"/>
    <x v="7"/>
  </r>
  <r>
    <x v="68"/>
    <n v="11901"/>
    <n v="87"/>
    <n v="11814"/>
    <n v="30"/>
    <n v="2.9"/>
    <x v="8"/>
  </r>
  <r>
    <x v="69"/>
    <n v="12044"/>
    <n v="143"/>
    <n v="11901"/>
    <n v="31"/>
    <n v="4.612903225806452"/>
    <x v="9"/>
  </r>
  <r>
    <x v="70"/>
    <n v="12170"/>
    <n v="126"/>
    <n v="12044"/>
    <n v="30"/>
    <n v="4.2"/>
    <x v="10"/>
  </r>
  <r>
    <x v="71"/>
    <n v="12395"/>
    <n v="225"/>
    <n v="12170"/>
    <n v="31"/>
    <n v="7.258064516129032"/>
    <x v="11"/>
  </r>
  <r>
    <x v="72"/>
    <n v="12702"/>
    <n v="307"/>
    <n v="12395"/>
    <n v="31"/>
    <n v="9.9032258064516121"/>
    <x v="0"/>
  </r>
  <r>
    <x v="73"/>
    <n v="13025"/>
    <n v="323"/>
    <n v="12702"/>
    <n v="28"/>
    <n v="11.535714285714286"/>
    <x v="1"/>
  </r>
  <r>
    <x v="74"/>
    <n v="13261"/>
    <n v="236"/>
    <n v="13025"/>
    <n v="31"/>
    <n v="7.612903225806452"/>
    <x v="2"/>
  </r>
  <r>
    <x v="75"/>
    <n v="13376"/>
    <n v="115"/>
    <n v="13261"/>
    <n v="30"/>
    <n v="3.8333333333333335"/>
    <x v="3"/>
  </r>
  <r>
    <x v="76"/>
    <n v="13478"/>
    <n v="102"/>
    <n v="13376"/>
    <n v="31"/>
    <n v="3.2903225806451615"/>
    <x v="4"/>
  </r>
  <r>
    <x v="77"/>
    <n v="13506"/>
    <n v="28"/>
    <n v="13478"/>
    <n v="30"/>
    <n v="0.93333333333333335"/>
    <x v="5"/>
  </r>
  <r>
    <x v="78"/>
    <n v="13516"/>
    <n v="10"/>
    <n v="13506"/>
    <n v="31"/>
    <n v="0.32258064516129031"/>
    <x v="6"/>
  </r>
  <r>
    <x v="79"/>
    <n v="13529"/>
    <n v="13"/>
    <n v="13516"/>
    <n v="31"/>
    <n v="0.41935483870967744"/>
    <x v="7"/>
  </r>
  <r>
    <x v="80"/>
    <n v="13645"/>
    <n v="116"/>
    <n v="13529"/>
    <n v="30"/>
    <n v="3.8666666666666667"/>
    <x v="8"/>
  </r>
  <r>
    <x v="81"/>
    <n v="13791"/>
    <n v="146"/>
    <n v="13645"/>
    <n v="31"/>
    <n v="4.709677419354839"/>
    <x v="9"/>
  </r>
  <r>
    <x v="82"/>
    <n v="14055"/>
    <n v="264"/>
    <n v="13791"/>
    <n v="30"/>
    <n v="8.8000000000000007"/>
    <x v="10"/>
  </r>
  <r>
    <x v="83"/>
    <n v="14301"/>
    <n v="246"/>
    <n v="14055"/>
    <n v="31"/>
    <n v="7.935483870967742"/>
    <x v="11"/>
  </r>
  <r>
    <x v="84"/>
    <n v="14537"/>
    <n v="236"/>
    <n v="14301"/>
    <n v="31"/>
    <n v="7.612903225806452"/>
    <x v="0"/>
  </r>
  <r>
    <x v="85"/>
    <n v="14827"/>
    <n v="290"/>
    <n v="14537"/>
    <n v="28"/>
    <n v="10.357142857142858"/>
    <x v="1"/>
  </r>
  <r>
    <x v="86"/>
    <n v="15002"/>
    <n v="175"/>
    <n v="14827"/>
    <n v="31"/>
    <n v="5.645161290322581"/>
    <x v="2"/>
  </r>
  <r>
    <x v="87"/>
    <n v="15155"/>
    <n v="153"/>
    <n v="15002"/>
    <n v="30"/>
    <n v="5.0999999999999996"/>
    <x v="3"/>
  </r>
  <r>
    <x v="88"/>
    <n v="15335"/>
    <n v="180"/>
    <n v="15155"/>
    <n v="31"/>
    <n v="5.806451612903226"/>
    <x v="4"/>
  </r>
  <r>
    <x v="89"/>
    <n v="15437"/>
    <n v="102"/>
    <n v="15335"/>
    <n v="30"/>
    <n v="3.4"/>
    <x v="5"/>
  </r>
  <r>
    <x v="90"/>
    <n v="15455"/>
    <n v="18"/>
    <n v="15437"/>
    <n v="31"/>
    <n v="0.58064516129032262"/>
    <x v="6"/>
  </r>
  <r>
    <x v="91"/>
    <n v="15474"/>
    <n v="19"/>
    <n v="15455"/>
    <n v="31"/>
    <n v="0.61290322580645162"/>
    <x v="7"/>
  </r>
  <r>
    <x v="92"/>
    <n v="15557"/>
    <n v="83"/>
    <n v="15474"/>
    <n v="30"/>
    <n v="2.7666666666666666"/>
    <x v="8"/>
  </r>
  <r>
    <x v="93"/>
    <n v="15694"/>
    <n v="137"/>
    <n v="15557"/>
    <n v="31"/>
    <n v="4.419354838709677"/>
    <x v="9"/>
  </r>
  <r>
    <x v="94"/>
    <n v="15835"/>
    <n v="141"/>
    <n v="15694"/>
    <n v="30"/>
    <n v="4.7"/>
    <x v="10"/>
  </r>
  <r>
    <x v="95"/>
    <n v="16087"/>
    <n v="252"/>
    <n v="15835"/>
    <n v="31"/>
    <n v="8.129032258064516"/>
    <x v="11"/>
  </r>
  <r>
    <x v="96"/>
    <n v="16431"/>
    <n v="344"/>
    <n v="16087"/>
    <n v="31"/>
    <n v="11.096774193548388"/>
    <x v="0"/>
  </r>
  <r>
    <x v="97"/>
    <n v="16792"/>
    <n v="361"/>
    <n v="16431"/>
    <n v="28"/>
    <n v="12.892857142857142"/>
    <x v="1"/>
  </r>
  <r>
    <x v="98"/>
    <n v="17057"/>
    <n v="265"/>
    <n v="16792"/>
    <n v="31"/>
    <n v="8.5483870967741939"/>
    <x v="2"/>
  </r>
  <r>
    <x v="99"/>
    <n v="17186"/>
    <n v="129"/>
    <n v="17057"/>
    <n v="30"/>
    <n v="4.3"/>
    <x v="3"/>
  </r>
  <r>
    <x v="100"/>
    <n v="17301"/>
    <n v="115"/>
    <n v="17186"/>
    <n v="31"/>
    <n v="3.7096774193548385"/>
    <x v="4"/>
  </r>
  <r>
    <x v="101"/>
    <n v="17332"/>
    <n v="31"/>
    <n v="17301"/>
    <n v="30"/>
    <n v="1.0333333333333334"/>
    <x v="5"/>
  </r>
  <r>
    <x v="102"/>
    <n v="17352"/>
    <n v="20"/>
    <n v="17332"/>
    <n v="31"/>
    <n v="0.64516129032258063"/>
    <x v="6"/>
  </r>
  <r>
    <x v="103"/>
    <n v="17367"/>
    <n v="15"/>
    <n v="17352"/>
    <n v="31"/>
    <n v="0.4838709677419355"/>
    <x v="7"/>
  </r>
  <r>
    <x v="104"/>
    <n v="17517"/>
    <n v="150"/>
    <n v="17367"/>
    <n v="30"/>
    <n v="5"/>
    <x v="8"/>
  </r>
  <r>
    <x v="105"/>
    <n v="17708"/>
    <n v="191"/>
    <n v="17517"/>
    <n v="31"/>
    <n v="6.161290322580645"/>
    <x v="9"/>
  </r>
  <r>
    <x v="106"/>
    <n v="18052"/>
    <n v="344"/>
    <n v="17708"/>
    <n v="30"/>
    <n v="11.466666666666667"/>
    <x v="10"/>
  </r>
  <r>
    <x v="107"/>
    <n v="18372"/>
    <n v="320"/>
    <n v="18052"/>
    <n v="31"/>
    <n v="10.32258064516129"/>
    <x v="11"/>
  </r>
  <r>
    <x v="108"/>
    <n v="18680"/>
    <n v="308"/>
    <n v="18372"/>
    <n v="31"/>
    <n v="9.935483870967742"/>
    <x v="0"/>
  </r>
  <r>
    <x v="109"/>
    <n v="19057"/>
    <n v="377"/>
    <n v="18680"/>
    <n v="28"/>
    <n v="13.464285714285714"/>
    <x v="1"/>
  </r>
  <r>
    <x v="110"/>
    <n v="19285"/>
    <n v="228"/>
    <n v="19057"/>
    <n v="31"/>
    <n v="7.354838709677419"/>
    <x v="2"/>
  </r>
  <r>
    <x v="111"/>
    <n v="19431"/>
    <n v="146"/>
    <n v="19285"/>
    <n v="30"/>
    <n v="4.8666666666666663"/>
    <x v="3"/>
  </r>
  <r>
    <x v="112"/>
    <n v="19604"/>
    <n v="173"/>
    <n v="19431"/>
    <n v="31"/>
    <n v="5.580645161290323"/>
    <x v="4"/>
  </r>
  <r>
    <x v="113"/>
    <n v="19702"/>
    <n v="98"/>
    <n v="19604"/>
    <n v="30"/>
    <n v="3.2666666666666666"/>
    <x v="5"/>
  </r>
  <r>
    <x v="114"/>
    <n v="19718"/>
    <n v="16"/>
    <n v="19702"/>
    <n v="31"/>
    <n v="0.5161290322580645"/>
    <x v="6"/>
  </r>
  <r>
    <x v="115"/>
    <n v="19735"/>
    <n v="17"/>
    <n v="19718"/>
    <n v="31"/>
    <n v="0.54838709677419351"/>
    <x v="7"/>
  </r>
  <r>
    <x v="116"/>
    <n v="19815"/>
    <n v="80"/>
    <n v="19735"/>
    <n v="30"/>
    <n v="2.6666666666666665"/>
    <x v="8"/>
  </r>
  <r>
    <x v="117"/>
    <n v="19946"/>
    <n v="131"/>
    <n v="19815"/>
    <n v="31"/>
    <n v="4.225806451612903"/>
    <x v="9"/>
  </r>
  <r>
    <x v="118"/>
    <n v="20081"/>
    <n v="135"/>
    <n v="19946"/>
    <n v="30"/>
    <n v="4.5"/>
    <x v="10"/>
  </r>
  <r>
    <x v="119"/>
    <n v="20323"/>
    <n v="242"/>
    <n v="20081"/>
    <n v="31"/>
    <n v="7.806451612903226"/>
    <x v="11"/>
  </r>
  <r>
    <x v="120"/>
    <n v="20653"/>
    <n v="330"/>
    <n v="20323"/>
    <n v="31"/>
    <n v="10.64516129032258"/>
    <x v="0"/>
  </r>
  <r>
    <x v="121"/>
    <n v="21000"/>
    <n v="347"/>
    <n v="20653"/>
    <n v="28"/>
    <n v="12.392857142857142"/>
    <x v="1"/>
  </r>
  <r>
    <x v="122"/>
    <n v="21254"/>
    <n v="254"/>
    <n v="21000"/>
    <n v="31"/>
    <n v="8.193548387096774"/>
    <x v="2"/>
  </r>
  <r>
    <x v="123"/>
    <n v="21377"/>
    <n v="123"/>
    <n v="21254"/>
    <n v="30"/>
    <n v="4.0999999999999996"/>
    <x v="3"/>
  </r>
  <r>
    <x v="124"/>
    <n v="21487"/>
    <n v="110"/>
    <n v="21377"/>
    <n v="31"/>
    <n v="3.5483870967741935"/>
    <x v="4"/>
  </r>
  <r>
    <x v="125"/>
    <n v="21517"/>
    <n v="30"/>
    <n v="21487"/>
    <n v="30"/>
    <n v="1"/>
    <x v="5"/>
  </r>
  <r>
    <x v="126"/>
    <n v="21536"/>
    <n v="19"/>
    <n v="21517"/>
    <n v="31"/>
    <n v="0.61290322580645162"/>
    <x v="6"/>
  </r>
  <r>
    <x v="127"/>
    <n v="21550"/>
    <n v="14"/>
    <n v="21536"/>
    <n v="31"/>
    <n v="0.45161290322580644"/>
    <x v="7"/>
  </r>
  <r>
    <x v="128"/>
    <n v="21695"/>
    <n v="145"/>
    <n v="21550"/>
    <n v="30"/>
    <n v="4.833333333333333"/>
    <x v="8"/>
  </r>
  <r>
    <x v="129"/>
    <n v="21878"/>
    <n v="183"/>
    <n v="21695"/>
    <n v="31"/>
    <n v="5.903225806451613"/>
    <x v="9"/>
  </r>
  <r>
    <x v="130"/>
    <n v="22208"/>
    <n v="330"/>
    <n v="21878"/>
    <n v="30"/>
    <n v="11"/>
    <x v="10"/>
  </r>
  <r>
    <x v="131"/>
    <n v="22516"/>
    <n v="308"/>
    <n v="22208"/>
    <n v="31"/>
    <n v="9.935483870967742"/>
    <x v="11"/>
  </r>
  <r>
    <x v="132"/>
    <n v="22811"/>
    <n v="295"/>
    <n v="22516"/>
    <n v="31"/>
    <n v="9.5161290322580641"/>
    <x v="0"/>
  </r>
  <r>
    <x v="133"/>
    <n v="23173"/>
    <n v="362"/>
    <n v="22811"/>
    <n v="28"/>
    <n v="12.928571428571429"/>
    <x v="1"/>
  </r>
  <r>
    <x v="134"/>
    <n v="23392"/>
    <n v="219"/>
    <n v="23173"/>
    <n v="31"/>
    <n v="7.064516129032258"/>
    <x v="2"/>
  </r>
  <r>
    <x v="135"/>
    <n v="23533"/>
    <n v="141"/>
    <n v="23392"/>
    <n v="30"/>
    <n v="4.7"/>
    <x v="3"/>
  </r>
  <r>
    <x v="136"/>
    <n v="23699"/>
    <n v="166"/>
    <n v="23533"/>
    <n v="31"/>
    <n v="5.354838709677419"/>
    <x v="4"/>
  </r>
  <r>
    <x v="137"/>
    <n v="23793"/>
    <n v="94"/>
    <n v="23699"/>
    <n v="30"/>
    <n v="3.1333333333333333"/>
    <x v="5"/>
  </r>
  <r>
    <x v="138"/>
    <n v="23809"/>
    <n v="16"/>
    <n v="23793"/>
    <n v="31"/>
    <n v="0.5161290322580645"/>
    <x v="6"/>
  </r>
  <r>
    <x v="139"/>
    <n v="23825"/>
    <n v="16"/>
    <n v="23809"/>
    <n v="31"/>
    <n v="0.5161290322580645"/>
    <x v="7"/>
  </r>
  <r>
    <x v="140"/>
    <n v="23902"/>
    <n v="77"/>
    <n v="23825"/>
    <n v="30"/>
    <n v="2.5666666666666669"/>
    <x v="8"/>
  </r>
  <r>
    <x v="141"/>
    <n v="24028"/>
    <n v="126"/>
    <n v="23902"/>
    <n v="31"/>
    <n v="4.064516129032258"/>
    <x v="9"/>
  </r>
  <r>
    <x v="142"/>
    <n v="24158"/>
    <n v="130"/>
    <n v="24028"/>
    <n v="30"/>
    <n v="4.333333333333333"/>
    <x v="10"/>
  </r>
  <r>
    <x v="143"/>
    <n v="24390"/>
    <n v="232"/>
    <n v="24158"/>
    <n v="31"/>
    <n v="7.4838709677419351"/>
    <x v="11"/>
  </r>
  <r>
    <x v="144"/>
    <n v="24707"/>
    <n v="317"/>
    <n v="24390"/>
    <n v="31"/>
    <n v="10.225806451612904"/>
    <x v="0"/>
  </r>
  <r>
    <x v="145"/>
    <n v="25040"/>
    <n v="333"/>
    <n v="24707"/>
    <n v="28"/>
    <n v="11.892857142857142"/>
    <x v="1"/>
  </r>
  <r>
    <x v="146"/>
    <n v="25284"/>
    <n v="244"/>
    <n v="25040"/>
    <n v="31"/>
    <n v="7.870967741935484"/>
    <x v="2"/>
  </r>
  <r>
    <x v="147"/>
    <n v="25403"/>
    <n v="119"/>
    <n v="25284"/>
    <n v="30"/>
    <n v="3.9666666666666668"/>
    <x v="3"/>
  </r>
  <r>
    <x v="148"/>
    <n v="25508"/>
    <n v="105"/>
    <n v="25403"/>
    <n v="31"/>
    <n v="3.3870967741935485"/>
    <x v="4"/>
  </r>
  <r>
    <x v="149"/>
    <n v="25537"/>
    <n v="29"/>
    <n v="25508"/>
    <n v="30"/>
    <n v="0.96666666666666667"/>
    <x v="5"/>
  </r>
  <r>
    <x v="150"/>
    <n v="25556"/>
    <n v="19"/>
    <n v="25537"/>
    <n v="31"/>
    <n v="0.61290322580645162"/>
    <x v="6"/>
  </r>
  <r>
    <x v="151"/>
    <n v="25569"/>
    <n v="13"/>
    <n v="25556"/>
    <n v="31"/>
    <n v="0.41935483870967744"/>
    <x v="7"/>
  </r>
  <r>
    <x v="152"/>
    <n v="25708"/>
    <n v="139"/>
    <n v="25569"/>
    <n v="30"/>
    <n v="4.6333333333333337"/>
    <x v="8"/>
  </r>
  <r>
    <x v="153"/>
    <n v="25883"/>
    <n v="175"/>
    <n v="25708"/>
    <n v="31"/>
    <n v="5.645161290322581"/>
    <x v="9"/>
  </r>
  <r>
    <x v="154"/>
    <n v="26183"/>
    <n v="300"/>
    <n v="25883"/>
    <n v="30"/>
    <n v="10"/>
    <x v="10"/>
  </r>
  <r>
    <x v="155"/>
    <n v="26478"/>
    <n v="295"/>
    <n v="26183"/>
    <n v="31"/>
    <n v="9.5161290322580641"/>
    <x v="11"/>
  </r>
  <r>
    <x v="156"/>
    <n v="26808"/>
    <n v="330"/>
    <n v="26478"/>
    <n v="31"/>
    <n v="10.64516129032258"/>
    <x v="0"/>
  </r>
  <r>
    <x v="157"/>
    <n v="27156"/>
    <n v="348"/>
    <n v="26808"/>
    <n v="28"/>
    <n v="12.428571428571429"/>
    <x v="1"/>
  </r>
  <r>
    <x v="158"/>
    <n v="27366"/>
    <n v="210"/>
    <n v="27156"/>
    <n v="31"/>
    <n v="6.774193548387097"/>
    <x v="2"/>
  </r>
  <r>
    <x v="159"/>
    <n v="27501"/>
    <n v="135"/>
    <n v="27366"/>
    <n v="30"/>
    <n v="4.5"/>
    <x v="3"/>
  </r>
  <r>
    <x v="160"/>
    <n v="27661"/>
    <n v="160"/>
    <n v="27501"/>
    <n v="31"/>
    <n v="5.161290322580645"/>
    <x v="4"/>
  </r>
  <r>
    <x v="161"/>
    <n v="27752"/>
    <n v="91"/>
    <n v="27661"/>
    <n v="30"/>
    <n v="3.0333333333333332"/>
    <x v="5"/>
  </r>
  <r>
    <x v="162"/>
    <n v="27767"/>
    <n v="15"/>
    <n v="27752"/>
    <n v="31"/>
    <n v="0.4838709677419355"/>
    <x v="6"/>
  </r>
  <r>
    <x v="163"/>
    <n v="27783"/>
    <n v="16"/>
    <n v="27767"/>
    <n v="31"/>
    <n v="0.5161290322580645"/>
    <x v="7"/>
  </r>
  <r>
    <x v="164"/>
    <n v="27857"/>
    <n v="74"/>
    <n v="27783"/>
    <n v="30"/>
    <n v="2.4666666666666668"/>
    <x v="8"/>
  </r>
  <r>
    <x v="165"/>
    <n v="27978"/>
    <n v="121"/>
    <n v="27857"/>
    <n v="31"/>
    <n v="3.903225806451613"/>
    <x v="9"/>
  </r>
  <r>
    <x v="166"/>
    <n v="28103"/>
    <n v="125"/>
    <n v="27978"/>
    <n v="30"/>
    <n v="4.166666666666667"/>
    <x v="10"/>
  </r>
  <r>
    <x v="167"/>
    <n v="28326"/>
    <n v="223"/>
    <n v="28103"/>
    <n v="31"/>
    <n v="7.193548387096774"/>
    <x v="11"/>
  </r>
  <r>
    <x v="168"/>
    <n v="28631"/>
    <n v="305"/>
    <n v="28326"/>
    <n v="31"/>
    <n v="9.8387096774193541"/>
    <x v="0"/>
  </r>
  <r>
    <x v="169"/>
    <n v="28931"/>
    <n v="300"/>
    <n v="28631"/>
    <n v="28"/>
    <n v="10.714285714285714"/>
    <x v="1"/>
  </r>
  <r>
    <x v="170"/>
    <n v="29165"/>
    <n v="234"/>
    <n v="28931"/>
    <n v="31"/>
    <n v="7.5483870967741939"/>
    <x v="2"/>
  </r>
  <r>
    <x v="171"/>
    <n v="29279"/>
    <n v="114"/>
    <n v="29165"/>
    <n v="30"/>
    <n v="3.8"/>
    <x v="3"/>
  </r>
  <r>
    <x v="172"/>
    <n v="29381"/>
    <n v="102"/>
    <n v="29279"/>
    <n v="31"/>
    <n v="3.2903225806451615"/>
    <x v="4"/>
  </r>
  <r>
    <x v="173"/>
    <n v="29409"/>
    <n v="28"/>
    <n v="29381"/>
    <n v="30"/>
    <n v="0.93333333333333335"/>
    <x v="5"/>
  </r>
  <r>
    <x v="174"/>
    <n v="29427"/>
    <n v="18"/>
    <n v="29409"/>
    <n v="31"/>
    <n v="0.58064516129032262"/>
    <x v="6"/>
  </r>
  <r>
    <x v="175"/>
    <n v="29440"/>
    <n v="13"/>
    <n v="29427"/>
    <n v="31"/>
    <n v="0.41935483870967744"/>
    <x v="7"/>
  </r>
  <r>
    <x v="176"/>
    <n v="29574"/>
    <n v="134"/>
    <n v="29440"/>
    <n v="30"/>
    <n v="4.4666666666666668"/>
    <x v="8"/>
  </r>
  <r>
    <x v="177"/>
    <n v="29743"/>
    <n v="169"/>
    <n v="29574"/>
    <n v="31"/>
    <n v="5.4516129032258061"/>
    <x v="9"/>
  </r>
  <r>
    <x v="178"/>
    <n v="30031"/>
    <n v="288"/>
    <n v="29743"/>
    <n v="30"/>
    <n v="9.6"/>
    <x v="10"/>
  </r>
  <r>
    <x v="179"/>
    <n v="30314"/>
    <n v="283"/>
    <n v="30031"/>
    <n v="31"/>
    <n v="9.129032258064516"/>
    <x v="11"/>
  </r>
  <r>
    <x v="180"/>
    <n v="30630"/>
    <n v="316"/>
    <n v="30314"/>
    <n v="31"/>
    <n v="10.193548387096774"/>
    <x v="0"/>
  </r>
  <r>
    <x v="181"/>
    <n v="30964"/>
    <n v="334"/>
    <n v="30630"/>
    <n v="28"/>
    <n v="11.928571428571429"/>
    <x v="1"/>
  </r>
  <r>
    <x v="182"/>
    <n v="31166"/>
    <n v="202"/>
    <n v="30964"/>
    <n v="31"/>
    <n v="6.5161290322580649"/>
    <x v="2"/>
  </r>
  <r>
    <x v="183"/>
    <n v="31296"/>
    <n v="130"/>
    <n v="31166"/>
    <n v="30"/>
    <n v="4.333333333333333"/>
    <x v="3"/>
  </r>
  <r>
    <x v="184"/>
    <n v="31449"/>
    <n v="153"/>
    <n v="31296"/>
    <n v="31"/>
    <n v="4.935483870967742"/>
    <x v="4"/>
  </r>
  <r>
    <x v="185"/>
    <n v="31535"/>
    <n v="86"/>
    <n v="31449"/>
    <n v="30"/>
    <n v="2.8666666666666667"/>
    <x v="5"/>
  </r>
  <r>
    <x v="186"/>
    <n v="31550"/>
    <n v="15"/>
    <n v="31535"/>
    <n v="31"/>
    <n v="0.4838709677419355"/>
    <x v="6"/>
  </r>
  <r>
    <x v="187"/>
    <n v="31565"/>
    <n v="15"/>
    <n v="31550"/>
    <n v="31"/>
    <n v="0.4838709677419355"/>
    <x v="7"/>
  </r>
  <r>
    <x v="188"/>
    <n v="31635"/>
    <n v="70"/>
    <n v="31565"/>
    <n v="30"/>
    <n v="2.3333333333333335"/>
    <x v="8"/>
  </r>
  <r>
    <x v="189"/>
    <n v="31751"/>
    <n v="116"/>
    <n v="31635"/>
    <n v="31"/>
    <n v="3.7419354838709675"/>
    <x v="9"/>
  </r>
  <r>
    <x v="190"/>
    <n v="31871"/>
    <n v="120"/>
    <n v="31751"/>
    <n v="30"/>
    <n v="4"/>
    <x v="10"/>
  </r>
  <r>
    <x v="191"/>
    <n v="32085"/>
    <n v="214"/>
    <n v="31871"/>
    <n v="31"/>
    <n v="6.903225806451613"/>
    <x v="11"/>
  </r>
  <r>
    <x v="192"/>
    <n v="32376"/>
    <n v="291"/>
    <n v="32085"/>
    <n v="31"/>
    <n v="9.387096774193548"/>
    <x v="0"/>
  </r>
  <r>
    <x v="193"/>
    <n v="32621"/>
    <n v="245"/>
    <n v="32376"/>
    <n v="28"/>
    <n v="8.75"/>
    <x v="1"/>
  </r>
  <r>
    <x v="194"/>
    <n v="32846"/>
    <n v="225"/>
    <n v="32621"/>
    <n v="31"/>
    <n v="7.258064516129032"/>
    <x v="2"/>
  </r>
  <r>
    <x v="195"/>
    <n v="32955"/>
    <n v="109"/>
    <n v="32846"/>
    <n v="30"/>
    <n v="3.6333333333333333"/>
    <x v="3"/>
  </r>
  <r>
    <x v="196"/>
    <n v="33003"/>
    <n v="48"/>
    <n v="32955"/>
    <n v="31"/>
    <n v="1.5483870967741935"/>
    <x v="4"/>
  </r>
  <r>
    <x v="197"/>
    <n v="33030"/>
    <n v="27"/>
    <n v="33003"/>
    <n v="30"/>
    <n v="0.9"/>
    <x v="5"/>
  </r>
  <r>
    <x v="198"/>
    <n v="33046"/>
    <n v="16"/>
    <n v="33030"/>
    <n v="31"/>
    <n v="0.5161290322580645"/>
    <x v="6"/>
  </r>
  <r>
    <x v="199"/>
    <n v="33058"/>
    <n v="12"/>
    <n v="33046"/>
    <n v="31"/>
    <n v="0.38709677419354838"/>
    <x v="7"/>
  </r>
  <r>
    <x v="200"/>
    <n v="33186"/>
    <n v="128"/>
    <n v="33058"/>
    <n v="30"/>
    <n v="4.2666666666666666"/>
    <x v="8"/>
  </r>
  <r>
    <x v="201"/>
    <n v="33323"/>
    <n v="137"/>
    <n v="33186"/>
    <n v="31"/>
    <n v="4.419354838709677"/>
    <x v="9"/>
  </r>
  <r>
    <x v="202"/>
    <n v="33483"/>
    <n v="160"/>
    <n v="33323"/>
    <n v="30"/>
    <n v="5.333333333333333"/>
    <x v="10"/>
  </r>
  <r>
    <x v="203"/>
    <n v="33734"/>
    <n v="251"/>
    <n v="33483"/>
    <n v="31"/>
    <n v="8.0967741935483879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4">
  <r>
    <x v="0"/>
    <n v="0.99"/>
    <n v="198"/>
    <n v="90"/>
    <n v="288"/>
  </r>
  <r>
    <x v="0"/>
    <n v="0.99"/>
    <n v="232.65"/>
    <n v="120"/>
    <n v="352.65"/>
  </r>
  <r>
    <x v="0"/>
    <n v="0.99"/>
    <n v="176.22"/>
    <n v="90"/>
    <n v="266.22000000000003"/>
  </r>
  <r>
    <x v="0"/>
    <n v="0.99"/>
    <n v="159.38999999999999"/>
    <n v="90"/>
    <n v="249.39"/>
  </r>
  <r>
    <x v="0"/>
    <n v="0.99"/>
    <n v="59.4"/>
    <n v="70"/>
    <n v="129.4"/>
  </r>
  <r>
    <x v="0"/>
    <n v="0.99"/>
    <n v="34.65"/>
    <n v="70"/>
    <n v="104.65"/>
  </r>
  <r>
    <x v="0"/>
    <n v="0.99"/>
    <n v="26.73"/>
    <n v="70"/>
    <n v="96.73"/>
  </r>
  <r>
    <x v="0"/>
    <n v="0.99"/>
    <n v="29.7"/>
    <n v="70"/>
    <n v="99.7"/>
  </r>
  <r>
    <x v="0"/>
    <n v="0.99"/>
    <n v="30.69"/>
    <n v="70"/>
    <n v="100.69"/>
  </r>
  <r>
    <x v="0"/>
    <n v="0.99"/>
    <n v="75.239999999999995"/>
    <n v="70"/>
    <n v="145.24"/>
  </r>
  <r>
    <x v="0"/>
    <n v="0.99"/>
    <n v="104.94"/>
    <n v="90"/>
    <n v="194.94"/>
  </r>
  <r>
    <x v="0"/>
    <n v="0.99"/>
    <n v="169.29"/>
    <n v="90"/>
    <n v="259.28999999999996"/>
  </r>
  <r>
    <x v="1"/>
    <n v="0.99"/>
    <n v="217.8"/>
    <n v="120"/>
    <n v="337.8"/>
  </r>
  <r>
    <x v="1"/>
    <n v="0.99"/>
    <n v="275.21999999999997"/>
    <n v="120"/>
    <n v="395.21999999999997"/>
  </r>
  <r>
    <x v="1"/>
    <n v="0.99"/>
    <n v="257.39999999999998"/>
    <n v="120"/>
    <n v="377.4"/>
  </r>
  <r>
    <x v="1"/>
    <n v="0.99"/>
    <n v="247.5"/>
    <n v="120"/>
    <n v="367.5"/>
  </r>
  <r>
    <x v="1"/>
    <n v="0.99"/>
    <n v="150.47999999999999"/>
    <n v="90"/>
    <n v="240.48"/>
  </r>
  <r>
    <x v="1"/>
    <n v="0.99"/>
    <n v="85.14"/>
    <n v="70"/>
    <n v="155.13999999999999"/>
  </r>
  <r>
    <x v="1"/>
    <n v="0.99"/>
    <n v="14.85"/>
    <n v="70"/>
    <n v="84.85"/>
  </r>
  <r>
    <x v="1"/>
    <n v="0.99"/>
    <n v="14.85"/>
    <n v="70"/>
    <n v="84.85"/>
  </r>
  <r>
    <x v="1"/>
    <n v="0.99"/>
    <n v="148.5"/>
    <n v="90"/>
    <n v="238.5"/>
  </r>
  <r>
    <x v="1"/>
    <n v="0.99"/>
    <n v="155.43"/>
    <n v="90"/>
    <n v="245.43"/>
  </r>
  <r>
    <x v="1"/>
    <n v="0.99"/>
    <n v="100.98"/>
    <n v="90"/>
    <n v="190.98000000000002"/>
  </r>
  <r>
    <x v="1"/>
    <n v="0.99"/>
    <n v="180.18"/>
    <n v="90"/>
    <n v="270.18"/>
  </r>
  <r>
    <x v="2"/>
    <n v="0.98"/>
    <n v="243.04"/>
    <n v="120"/>
    <n v="363.03999999999996"/>
  </r>
  <r>
    <x v="2"/>
    <n v="0.98"/>
    <n v="241.07999999999998"/>
    <n v="120"/>
    <n v="361.08"/>
  </r>
  <r>
    <x v="2"/>
    <n v="0.98"/>
    <n v="187.18"/>
    <n v="90"/>
    <n v="277.18"/>
  </r>
  <r>
    <x v="2"/>
    <n v="0.98"/>
    <n v="102.89999999999999"/>
    <n v="90"/>
    <n v="192.89999999999998"/>
  </r>
  <r>
    <x v="2"/>
    <n v="0.98"/>
    <n v="94.08"/>
    <n v="70"/>
    <n v="164.07999999999998"/>
  </r>
  <r>
    <x v="2"/>
    <n v="0.98"/>
    <n v="26.46"/>
    <n v="70"/>
    <n v="96.460000000000008"/>
  </r>
  <r>
    <x v="2"/>
    <n v="0.98"/>
    <n v="9.8000000000000007"/>
    <n v="70"/>
    <n v="79.8"/>
  </r>
  <r>
    <x v="2"/>
    <n v="0.98"/>
    <n v="11.76"/>
    <n v="70"/>
    <n v="81.760000000000005"/>
  </r>
  <r>
    <x v="2"/>
    <n v="0.98"/>
    <n v="106.82"/>
    <n v="90"/>
    <n v="196.82"/>
  </r>
  <r>
    <x v="2"/>
    <n v="0.98"/>
    <n v="151.9"/>
    <n v="90"/>
    <n v="241.9"/>
  </r>
  <r>
    <x v="2"/>
    <n v="0.98"/>
    <n v="272.44"/>
    <n v="120"/>
    <n v="392.44"/>
  </r>
  <r>
    <x v="2"/>
    <n v="0.98"/>
    <n v="254.79999999999998"/>
    <n v="120"/>
    <n v="374.79999999999995"/>
  </r>
  <r>
    <x v="3"/>
    <n v="1.02"/>
    <n v="255"/>
    <n v="120"/>
    <n v="375"/>
  </r>
  <r>
    <x v="3"/>
    <n v="1.02"/>
    <n v="155.04"/>
    <n v="90"/>
    <n v="245.04"/>
  </r>
  <r>
    <x v="3"/>
    <n v="1.02"/>
    <n v="188.70000000000002"/>
    <n v="90"/>
    <n v="278.70000000000005"/>
  </r>
  <r>
    <x v="3"/>
    <n v="1.02"/>
    <n v="164.22"/>
    <n v="90"/>
    <n v="254.22"/>
  </r>
  <r>
    <x v="3"/>
    <n v="1.02"/>
    <n v="193.8"/>
    <n v="90"/>
    <n v="283.8"/>
  </r>
  <r>
    <x v="3"/>
    <n v="1.02"/>
    <n v="110.16"/>
    <n v="90"/>
    <n v="200.16"/>
  </r>
  <r>
    <x v="3"/>
    <n v="1.02"/>
    <n v="19.38"/>
    <n v="70"/>
    <n v="89.38"/>
  </r>
  <r>
    <x v="3"/>
    <n v="1.02"/>
    <n v="19.38"/>
    <n v="70"/>
    <n v="89.38"/>
  </r>
  <r>
    <x v="3"/>
    <n v="1.02"/>
    <n v="191.76"/>
    <n v="90"/>
    <n v="281.76"/>
  </r>
  <r>
    <x v="3"/>
    <n v="1.02"/>
    <n v="199.92000000000002"/>
    <n v="90"/>
    <n v="289.92"/>
  </r>
  <r>
    <x v="3"/>
    <n v="1.02"/>
    <n v="129.54"/>
    <n v="90"/>
    <n v="219.54"/>
  </r>
  <r>
    <x v="3"/>
    <n v="1.02"/>
    <n v="231.54"/>
    <n v="120"/>
    <n v="351.53999999999996"/>
  </r>
  <r>
    <x v="4"/>
    <n v="1.02"/>
    <n v="316.2"/>
    <n v="120"/>
    <n v="436.2"/>
  </r>
  <r>
    <x v="4"/>
    <n v="1.02"/>
    <n v="300.89999999999998"/>
    <n v="120"/>
    <n v="420.9"/>
  </r>
  <r>
    <x v="4"/>
    <n v="1.02"/>
    <n v="242.76"/>
    <n v="120"/>
    <n v="362.76"/>
  </r>
  <r>
    <x v="4"/>
    <n v="1.02"/>
    <n v="118.32000000000001"/>
    <n v="90"/>
    <n v="208.32"/>
  </r>
  <r>
    <x v="4"/>
    <n v="1.02"/>
    <n v="108.12"/>
    <n v="90"/>
    <n v="198.12"/>
  </r>
  <r>
    <x v="4"/>
    <n v="1.02"/>
    <n v="30.6"/>
    <n v="70"/>
    <n v="100.6"/>
  </r>
  <r>
    <x v="4"/>
    <n v="1.02"/>
    <n v="11.22"/>
    <n v="70"/>
    <n v="81.22"/>
  </r>
  <r>
    <x v="4"/>
    <n v="1.02"/>
    <n v="13.26"/>
    <n v="70"/>
    <n v="83.26"/>
  </r>
  <r>
    <x v="4"/>
    <n v="1.02"/>
    <n v="123.42"/>
    <n v="90"/>
    <n v="213.42000000000002"/>
  </r>
  <r>
    <x v="4"/>
    <n v="1.02"/>
    <n v="155.04"/>
    <n v="90"/>
    <n v="245.04"/>
  </r>
  <r>
    <x v="4"/>
    <n v="1.02"/>
    <n v="280.5"/>
    <n v="120"/>
    <n v="400.5"/>
  </r>
  <r>
    <x v="4"/>
    <n v="1.02"/>
    <n v="261.12"/>
    <n v="120"/>
    <n v="381.12"/>
  </r>
  <r>
    <x v="5"/>
    <n v="1.04"/>
    <n v="255.84"/>
    <n v="120"/>
    <n v="375.84000000000003"/>
  </r>
  <r>
    <x v="5"/>
    <n v="1.04"/>
    <n v="156"/>
    <n v="90"/>
    <n v="246"/>
  </r>
  <r>
    <x v="5"/>
    <n v="1.04"/>
    <n v="190.32"/>
    <n v="90"/>
    <n v="280.32"/>
  </r>
  <r>
    <x v="5"/>
    <n v="1.04"/>
    <n v="166.4"/>
    <n v="90"/>
    <n v="256.39999999999998"/>
  </r>
  <r>
    <x v="5"/>
    <n v="1.04"/>
    <n v="195.52"/>
    <n v="90"/>
    <n v="285.52"/>
  </r>
  <r>
    <x v="5"/>
    <n v="1.04"/>
    <n v="111.28"/>
    <n v="90"/>
    <n v="201.28"/>
  </r>
  <r>
    <x v="5"/>
    <n v="1.04"/>
    <n v="19.760000000000002"/>
    <n v="70"/>
    <n v="89.76"/>
  </r>
  <r>
    <x v="5"/>
    <n v="1.04"/>
    <n v="19.760000000000002"/>
    <n v="70"/>
    <n v="89.76"/>
  </r>
  <r>
    <x v="5"/>
    <n v="1.04"/>
    <n v="90.48"/>
    <n v="70"/>
    <n v="160.48000000000002"/>
  </r>
  <r>
    <x v="5"/>
    <n v="1.04"/>
    <n v="148.72"/>
    <n v="90"/>
    <n v="238.72"/>
  </r>
  <r>
    <x v="5"/>
    <n v="1.04"/>
    <n v="131.04"/>
    <n v="90"/>
    <n v="221.04"/>
  </r>
  <r>
    <x v="5"/>
    <n v="1.04"/>
    <n v="234"/>
    <n v="120"/>
    <n v="354"/>
  </r>
  <r>
    <x v="6"/>
    <n v="1.05"/>
    <n v="322.35000000000002"/>
    <n v="120"/>
    <n v="442.35"/>
  </r>
  <r>
    <x v="6"/>
    <n v="1.05"/>
    <n v="339.15000000000003"/>
    <n v="120"/>
    <n v="459.15000000000003"/>
  </r>
  <r>
    <x v="6"/>
    <n v="1.05"/>
    <n v="247.8"/>
    <n v="120"/>
    <n v="367.8"/>
  </r>
  <r>
    <x v="6"/>
    <n v="1.05"/>
    <n v="120.75"/>
    <n v="90"/>
    <n v="210.75"/>
  </r>
  <r>
    <x v="6"/>
    <n v="1.05"/>
    <n v="107.10000000000001"/>
    <n v="90"/>
    <n v="197.10000000000002"/>
  </r>
  <r>
    <x v="6"/>
    <n v="1.05"/>
    <n v="29.400000000000002"/>
    <n v="70"/>
    <n v="99.4"/>
  </r>
  <r>
    <x v="6"/>
    <n v="1.05"/>
    <n v="10.5"/>
    <n v="70"/>
    <n v="80.5"/>
  </r>
  <r>
    <x v="6"/>
    <n v="1.05"/>
    <n v="13.65"/>
    <n v="70"/>
    <n v="83.65"/>
  </r>
  <r>
    <x v="6"/>
    <n v="1.05"/>
    <n v="121.80000000000001"/>
    <n v="90"/>
    <n v="211.8"/>
  </r>
  <r>
    <x v="6"/>
    <n v="1.05"/>
    <n v="153.30000000000001"/>
    <n v="90"/>
    <n v="243.3"/>
  </r>
  <r>
    <x v="6"/>
    <n v="1.05"/>
    <n v="277.2"/>
    <n v="120"/>
    <n v="397.2"/>
  </r>
  <r>
    <x v="6"/>
    <n v="1.05"/>
    <n v="258.3"/>
    <n v="120"/>
    <n v="378.3"/>
  </r>
  <r>
    <x v="7"/>
    <n v="1.07"/>
    <n v="252.52"/>
    <n v="120"/>
    <n v="372.52"/>
  </r>
  <r>
    <x v="7"/>
    <n v="1.07"/>
    <n v="310.3"/>
    <n v="120"/>
    <n v="430.3"/>
  </r>
  <r>
    <x v="7"/>
    <n v="1.07"/>
    <n v="187.25"/>
    <n v="90"/>
    <n v="277.25"/>
  </r>
  <r>
    <x v="7"/>
    <n v="1.07"/>
    <n v="163.71"/>
    <n v="90"/>
    <n v="253.71"/>
  </r>
  <r>
    <x v="7"/>
    <n v="1.07"/>
    <n v="192.60000000000002"/>
    <n v="90"/>
    <n v="282.60000000000002"/>
  </r>
  <r>
    <x v="7"/>
    <n v="1.07"/>
    <n v="109.14"/>
    <n v="90"/>
    <n v="199.14"/>
  </r>
  <r>
    <x v="7"/>
    <n v="1.07"/>
    <n v="19.260000000000002"/>
    <n v="70"/>
    <n v="89.26"/>
  </r>
  <r>
    <x v="7"/>
    <n v="1.07"/>
    <n v="20.330000000000002"/>
    <n v="70"/>
    <n v="90.33"/>
  </r>
  <r>
    <x v="7"/>
    <n v="1.07"/>
    <n v="88.81"/>
    <n v="70"/>
    <n v="158.81"/>
  </r>
  <r>
    <x v="7"/>
    <n v="1.07"/>
    <n v="146.59"/>
    <n v="90"/>
    <n v="236.59"/>
  </r>
  <r>
    <x v="7"/>
    <n v="1.07"/>
    <n v="150.87"/>
    <n v="90"/>
    <n v="240.87"/>
  </r>
  <r>
    <x v="7"/>
    <n v="1.07"/>
    <n v="269.64000000000004"/>
    <n v="120"/>
    <n v="389.64000000000004"/>
  </r>
  <r>
    <x v="8"/>
    <n v="1.1100000000000001"/>
    <n v="381.84000000000003"/>
    <n v="120"/>
    <n v="501.84000000000003"/>
  </r>
  <r>
    <x v="8"/>
    <n v="1.1100000000000001"/>
    <n v="400.71000000000004"/>
    <n v="120"/>
    <n v="520.71"/>
  </r>
  <r>
    <x v="8"/>
    <n v="1.1100000000000001"/>
    <n v="294.15000000000003"/>
    <n v="120"/>
    <n v="414.15000000000003"/>
  </r>
  <r>
    <x v="8"/>
    <n v="1.1100000000000001"/>
    <n v="143.19000000000003"/>
    <n v="90"/>
    <n v="233.19000000000003"/>
  </r>
  <r>
    <x v="8"/>
    <n v="1.1100000000000001"/>
    <n v="127.65"/>
    <n v="90"/>
    <n v="217.65"/>
  </r>
  <r>
    <x v="8"/>
    <n v="1.1100000000000001"/>
    <n v="34.410000000000004"/>
    <n v="70"/>
    <n v="104.41"/>
  </r>
  <r>
    <x v="8"/>
    <n v="1.1100000000000001"/>
    <n v="22.200000000000003"/>
    <n v="70"/>
    <n v="92.2"/>
  </r>
  <r>
    <x v="8"/>
    <n v="1.1100000000000001"/>
    <n v="16.650000000000002"/>
    <n v="70"/>
    <n v="86.65"/>
  </r>
  <r>
    <x v="8"/>
    <n v="1.1100000000000001"/>
    <n v="166.50000000000003"/>
    <n v="90"/>
    <n v="256.5"/>
  </r>
  <r>
    <x v="8"/>
    <n v="1.1100000000000001"/>
    <n v="212.01000000000002"/>
    <n v="90"/>
    <n v="302.01"/>
  </r>
  <r>
    <x v="8"/>
    <n v="1.1100000000000001"/>
    <n v="381.84000000000003"/>
    <n v="120"/>
    <n v="501.84000000000003"/>
  </r>
  <r>
    <x v="8"/>
    <n v="1.1100000000000001"/>
    <n v="355.20000000000005"/>
    <n v="120"/>
    <n v="475.20000000000005"/>
  </r>
  <r>
    <x v="9"/>
    <n v="1.18"/>
    <n v="363.44"/>
    <n v="120"/>
    <n v="483.44"/>
  </r>
  <r>
    <x v="9"/>
    <n v="1.18"/>
    <n v="444.85999999999996"/>
    <n v="120"/>
    <n v="564.8599999999999"/>
  </r>
  <r>
    <x v="9"/>
    <n v="1.18"/>
    <n v="269.03999999999996"/>
    <n v="120"/>
    <n v="389.03999999999996"/>
  </r>
  <r>
    <x v="9"/>
    <n v="1.18"/>
    <n v="172.28"/>
    <n v="90"/>
    <n v="262.27999999999997"/>
  </r>
  <r>
    <x v="9"/>
    <n v="1.18"/>
    <n v="204.14"/>
    <n v="90"/>
    <n v="294.14"/>
  </r>
  <r>
    <x v="9"/>
    <n v="1.18"/>
    <n v="115.64"/>
    <n v="70"/>
    <n v="185.64"/>
  </r>
  <r>
    <x v="9"/>
    <n v="1.18"/>
    <n v="18.88"/>
    <n v="70"/>
    <n v="88.88"/>
  </r>
  <r>
    <x v="9"/>
    <n v="1.18"/>
    <n v="20.059999999999999"/>
    <n v="70"/>
    <n v="90.06"/>
  </r>
  <r>
    <x v="9"/>
    <n v="1.18"/>
    <n v="94.399999999999991"/>
    <n v="70"/>
    <n v="164.39999999999998"/>
  </r>
  <r>
    <x v="9"/>
    <n v="1.18"/>
    <n v="154.57999999999998"/>
    <n v="90"/>
    <n v="244.57999999999998"/>
  </r>
  <r>
    <x v="9"/>
    <n v="1.18"/>
    <n v="159.29999999999998"/>
    <n v="90"/>
    <n v="249.29999999999998"/>
  </r>
  <r>
    <x v="9"/>
    <n v="1.18"/>
    <n v="285.56"/>
    <n v="120"/>
    <n v="405.56"/>
  </r>
  <r>
    <x v="10"/>
    <n v="1.23"/>
    <n v="405.9"/>
    <n v="120"/>
    <n v="525.9"/>
  </r>
  <r>
    <x v="10"/>
    <n v="1.23"/>
    <n v="426.81"/>
    <n v="120"/>
    <n v="546.80999999999995"/>
  </r>
  <r>
    <x v="10"/>
    <n v="1.23"/>
    <n v="312.42"/>
    <n v="120"/>
    <n v="432.42"/>
  </r>
  <r>
    <x v="10"/>
    <n v="1.23"/>
    <n v="151.29"/>
    <n v="90"/>
    <n v="241.29"/>
  </r>
  <r>
    <x v="10"/>
    <n v="1.23"/>
    <n v="135.30000000000001"/>
    <n v="90"/>
    <n v="225.3"/>
  </r>
  <r>
    <x v="10"/>
    <n v="1.23"/>
    <n v="36.9"/>
    <n v="70"/>
    <n v="106.9"/>
  </r>
  <r>
    <x v="10"/>
    <n v="1.23"/>
    <n v="23.37"/>
    <n v="70"/>
    <n v="93.37"/>
  </r>
  <r>
    <x v="10"/>
    <n v="1.23"/>
    <n v="17.22"/>
    <n v="70"/>
    <n v="87.22"/>
  </r>
  <r>
    <x v="10"/>
    <n v="1.23"/>
    <n v="178.35"/>
    <n v="90"/>
    <n v="268.35000000000002"/>
  </r>
  <r>
    <x v="10"/>
    <n v="1.23"/>
    <n v="225.09"/>
    <n v="90"/>
    <n v="315.09000000000003"/>
  </r>
  <r>
    <x v="10"/>
    <n v="1.23"/>
    <n v="405.9"/>
    <n v="120"/>
    <n v="525.9"/>
  </r>
  <r>
    <x v="10"/>
    <n v="1.23"/>
    <n v="378.84"/>
    <n v="120"/>
    <n v="498.84"/>
  </r>
  <r>
    <x v="11"/>
    <n v="1.23"/>
    <n v="362.85"/>
    <n v="120"/>
    <n v="482.85"/>
  </r>
  <r>
    <x v="11"/>
    <n v="1.23"/>
    <n v="445.26"/>
    <n v="120"/>
    <n v="565.26"/>
  </r>
  <r>
    <x v="11"/>
    <n v="1.23"/>
    <n v="269.37"/>
    <n v="120"/>
    <n v="389.37"/>
  </r>
  <r>
    <x v="11"/>
    <n v="1.23"/>
    <n v="173.43"/>
    <n v="90"/>
    <n v="263.43"/>
  </r>
  <r>
    <x v="11"/>
    <n v="1.23"/>
    <n v="204.18"/>
    <n v="90"/>
    <n v="294.18"/>
  </r>
  <r>
    <x v="11"/>
    <n v="1.23"/>
    <n v="115.62"/>
    <n v="70"/>
    <n v="185.62"/>
  </r>
  <r>
    <x v="11"/>
    <n v="1.23"/>
    <n v="19.68"/>
    <n v="70"/>
    <n v="89.68"/>
  </r>
  <r>
    <x v="11"/>
    <n v="1.23"/>
    <n v="19.68"/>
    <n v="70"/>
    <n v="89.68"/>
  </r>
  <r>
    <x v="11"/>
    <n v="1.23"/>
    <n v="94.71"/>
    <n v="70"/>
    <n v="164.70999999999998"/>
  </r>
  <r>
    <x v="11"/>
    <n v="1.23"/>
    <n v="154.97999999999999"/>
    <n v="90"/>
    <n v="244.98"/>
  </r>
  <r>
    <x v="11"/>
    <n v="1.23"/>
    <n v="159.9"/>
    <n v="90"/>
    <n v="249.9"/>
  </r>
  <r>
    <x v="11"/>
    <n v="1.23"/>
    <n v="285.36"/>
    <n v="120"/>
    <n v="405.36"/>
  </r>
  <r>
    <x v="12"/>
    <n v="1.23"/>
    <n v="389.90999999999997"/>
    <n v="120"/>
    <n v="509.90999999999997"/>
  </r>
  <r>
    <x v="12"/>
    <n v="1.23"/>
    <n v="409.59"/>
    <n v="120"/>
    <n v="529.58999999999992"/>
  </r>
  <r>
    <x v="12"/>
    <n v="1.23"/>
    <n v="300.12"/>
    <n v="120"/>
    <n v="420.12"/>
  </r>
  <r>
    <x v="12"/>
    <n v="1.23"/>
    <n v="146.37"/>
    <n v="90"/>
    <n v="236.37"/>
  </r>
  <r>
    <x v="12"/>
    <n v="1.23"/>
    <n v="129.15"/>
    <n v="90"/>
    <n v="219.15"/>
  </r>
  <r>
    <x v="12"/>
    <n v="1.23"/>
    <n v="35.67"/>
    <n v="70"/>
    <n v="105.67"/>
  </r>
  <r>
    <x v="12"/>
    <n v="1.23"/>
    <n v="23.37"/>
    <n v="70"/>
    <n v="93.37"/>
  </r>
  <r>
    <x v="12"/>
    <n v="1.23"/>
    <n v="15.99"/>
    <n v="70"/>
    <n v="85.99"/>
  </r>
  <r>
    <x v="12"/>
    <n v="1.23"/>
    <n v="170.97"/>
    <n v="90"/>
    <n v="260.97000000000003"/>
  </r>
  <r>
    <x v="12"/>
    <n v="1.23"/>
    <n v="215.25"/>
    <n v="90"/>
    <n v="305.25"/>
  </r>
  <r>
    <x v="12"/>
    <n v="1.23"/>
    <n v="369"/>
    <n v="120"/>
    <n v="489"/>
  </r>
  <r>
    <x v="12"/>
    <n v="1.23"/>
    <n v="362.85"/>
    <n v="120"/>
    <n v="482.85"/>
  </r>
  <r>
    <x v="13"/>
    <n v="1.2"/>
    <n v="396"/>
    <n v="120"/>
    <n v="516"/>
  </r>
  <r>
    <x v="13"/>
    <n v="1.2"/>
    <n v="417.59999999999997"/>
    <n v="120"/>
    <n v="537.59999999999991"/>
  </r>
  <r>
    <x v="13"/>
    <n v="1.2"/>
    <n v="252"/>
    <n v="120"/>
    <n v="372"/>
  </r>
  <r>
    <x v="13"/>
    <n v="1.2"/>
    <n v="162"/>
    <n v="90"/>
    <n v="252"/>
  </r>
  <r>
    <x v="13"/>
    <n v="1.2"/>
    <n v="192"/>
    <n v="90"/>
    <n v="282"/>
  </r>
  <r>
    <x v="13"/>
    <n v="1.2"/>
    <n v="109.2"/>
    <n v="70"/>
    <n v="179.2"/>
  </r>
  <r>
    <x v="13"/>
    <n v="1.2"/>
    <n v="18"/>
    <n v="70"/>
    <n v="88"/>
  </r>
  <r>
    <x v="13"/>
    <n v="1.2"/>
    <n v="19.2"/>
    <n v="70"/>
    <n v="89.2"/>
  </r>
  <r>
    <x v="13"/>
    <n v="1.2"/>
    <n v="88.8"/>
    <n v="70"/>
    <n v="158.80000000000001"/>
  </r>
  <r>
    <x v="13"/>
    <n v="1.2"/>
    <n v="145.19999999999999"/>
    <n v="90"/>
    <n v="235.2"/>
  </r>
  <r>
    <x v="13"/>
    <n v="1.2"/>
    <n v="150"/>
    <n v="90"/>
    <n v="240"/>
  </r>
  <r>
    <x v="13"/>
    <n v="1.2"/>
    <n v="267.59999999999997"/>
    <n v="120"/>
    <n v="387.59999999999997"/>
  </r>
  <r>
    <x v="14"/>
    <n v="1.21"/>
    <n v="369.05"/>
    <n v="120"/>
    <n v="489.05"/>
  </r>
  <r>
    <x v="14"/>
    <n v="1.21"/>
    <n v="363"/>
    <n v="120"/>
    <n v="483"/>
  </r>
  <r>
    <x v="14"/>
    <n v="1.21"/>
    <n v="283.14"/>
    <n v="120"/>
    <n v="403.14"/>
  </r>
  <r>
    <x v="14"/>
    <n v="1.21"/>
    <n v="137.94"/>
    <n v="90"/>
    <n v="227.94"/>
  </r>
  <r>
    <x v="14"/>
    <n v="1.21"/>
    <n v="123.42"/>
    <n v="90"/>
    <n v="213.42000000000002"/>
  </r>
  <r>
    <x v="14"/>
    <n v="1.21"/>
    <n v="33.879999999999995"/>
    <n v="70"/>
    <n v="103.88"/>
  </r>
  <r>
    <x v="14"/>
    <n v="1.21"/>
    <n v="21.78"/>
    <n v="70"/>
    <n v="91.78"/>
  </r>
  <r>
    <x v="14"/>
    <n v="1.21"/>
    <n v="15.73"/>
    <n v="70"/>
    <n v="85.73"/>
  </r>
  <r>
    <x v="14"/>
    <n v="1.21"/>
    <n v="162.13999999999999"/>
    <n v="90"/>
    <n v="252.14"/>
  </r>
  <r>
    <x v="14"/>
    <n v="1.21"/>
    <n v="204.48999999999998"/>
    <n v="90"/>
    <n v="294.49"/>
  </r>
  <r>
    <x v="14"/>
    <n v="1.21"/>
    <n v="348.48"/>
    <n v="120"/>
    <n v="468.48"/>
  </r>
  <r>
    <x v="14"/>
    <n v="1.21"/>
    <n v="342.43"/>
    <n v="120"/>
    <n v="462.43"/>
  </r>
  <r>
    <x v="15"/>
    <n v="1.21"/>
    <n v="382.36"/>
    <n v="120"/>
    <n v="502.36"/>
  </r>
  <r>
    <x v="15"/>
    <n v="1.21"/>
    <n v="404.14"/>
    <n v="120"/>
    <n v="524.14"/>
  </r>
  <r>
    <x v="15"/>
    <n v="1.21"/>
    <n v="244.42"/>
    <n v="120"/>
    <n v="364.41999999999996"/>
  </r>
  <r>
    <x v="15"/>
    <n v="1.21"/>
    <n v="157.29999999999998"/>
    <n v="90"/>
    <n v="247.29999999999998"/>
  </r>
  <r>
    <x v="15"/>
    <n v="1.21"/>
    <n v="185.13"/>
    <n v="90"/>
    <n v="275.13"/>
  </r>
  <r>
    <x v="15"/>
    <n v="1.21"/>
    <n v="104.06"/>
    <n v="70"/>
    <n v="174.06"/>
  </r>
  <r>
    <x v="15"/>
    <n v="1.21"/>
    <n v="18.149999999999999"/>
    <n v="70"/>
    <n v="88.15"/>
  </r>
  <r>
    <x v="15"/>
    <n v="1.21"/>
    <n v="18.149999999999999"/>
    <n v="70"/>
    <n v="88.15"/>
  </r>
  <r>
    <x v="15"/>
    <n v="1.21"/>
    <n v="84.7"/>
    <n v="70"/>
    <n v="154.69999999999999"/>
  </r>
  <r>
    <x v="15"/>
    <n v="1.21"/>
    <n v="140.35999999999999"/>
    <n v="90"/>
    <n v="230.35999999999999"/>
  </r>
  <r>
    <x v="15"/>
    <n v="1.21"/>
    <n v="145.19999999999999"/>
    <n v="90"/>
    <n v="235.2"/>
  </r>
  <r>
    <x v="15"/>
    <n v="1.21"/>
    <n v="258.94"/>
    <n v="120"/>
    <n v="378.94"/>
  </r>
  <r>
    <x v="16"/>
    <n v="1.22"/>
    <n v="355.02"/>
    <n v="120"/>
    <n v="475.02"/>
  </r>
  <r>
    <x v="16"/>
    <n v="1.22"/>
    <n v="298.89999999999998"/>
    <n v="120"/>
    <n v="418.9"/>
  </r>
  <r>
    <x v="16"/>
    <n v="1.22"/>
    <n v="274.5"/>
    <n v="120"/>
    <n v="394.5"/>
  </r>
  <r>
    <x v="16"/>
    <n v="1.22"/>
    <n v="132.97999999999999"/>
    <n v="90"/>
    <n v="222.98"/>
  </r>
  <r>
    <x v="16"/>
    <n v="1.22"/>
    <n v="58.56"/>
    <n v="70"/>
    <n v="128.56"/>
  </r>
  <r>
    <x v="16"/>
    <n v="1.22"/>
    <n v="32.94"/>
    <n v="70"/>
    <n v="102.94"/>
  </r>
  <r>
    <x v="16"/>
    <n v="1.22"/>
    <n v="19.52"/>
    <n v="70"/>
    <n v="89.52"/>
  </r>
  <r>
    <x v="16"/>
    <n v="1.22"/>
    <n v="14.64"/>
    <n v="70"/>
    <n v="84.64"/>
  </r>
  <r>
    <x v="16"/>
    <n v="1.22"/>
    <n v="156.16"/>
    <n v="90"/>
    <n v="246.16"/>
  </r>
  <r>
    <x v="16"/>
    <n v="1.22"/>
    <n v="167.14"/>
    <n v="90"/>
    <n v="257.14"/>
  </r>
  <r>
    <x v="16"/>
    <n v="1.22"/>
    <n v="195.2"/>
    <n v="90"/>
    <n v="285.2"/>
  </r>
  <r>
    <x v="16"/>
    <n v="1.22"/>
    <n v="306.21999999999997"/>
    <n v="120"/>
    <n v="426.21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6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 rowHeaderCaption="Miesiąc">
  <location ref="A3:B16" firstHeaderRow="1" firstDataRow="1" firstDataCol="1"/>
  <pivotFields count="7">
    <pivotField numFmtId="14" showAll="0"/>
    <pivotField showAll="0"/>
    <pivotField dataField="1"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Średnia z faktyczne uzycie" fld="2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6" cacheId="1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21" firstHeaderRow="1" firstDataRow="1" firstDataCol="1"/>
  <pivotFields count="5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za miesiąc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ena_gazu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ela1" displayName="Tabela1" ref="A1:L205" totalsRowShown="0">
  <autoFilter ref="A1:L205"/>
  <tableColumns count="12">
    <tableColumn id="1" name="Data odczytu" dataDxfId="1"/>
    <tableColumn id="2" name="Odczyt licznika"/>
    <tableColumn id="3" name="faktyczne uzycie" dataDxfId="0">
      <calculatedColumnFormula>Tabela1[[#This Row],[Odczyt licznika]]-Tabela1[[#This Row],[ile zuzyto w calym czasie]]</calculatedColumnFormula>
    </tableColumn>
    <tableColumn id="6" name="ile zuzyto w calym czasie"/>
    <tableColumn id="4" name="ilosc dni w miesiacu">
      <calculatedColumnFormula>DAY(Tabela1[[#This Row],[Data odczytu]])</calculatedColumnFormula>
    </tableColumn>
    <tableColumn id="5" name="srednie zuzycie na dobe">
      <calculatedColumnFormula>Tabela1[[#This Row],[faktyczne uzycie]]/Tabela1[[#This Row],[ilosc dni w miesiacu]]</calculatedColumnFormula>
    </tableColumn>
    <tableColumn id="7" name="miesiąc">
      <calculatedColumnFormula>MONTH(Tabela1[[#This Row],[Data odczytu]])</calculatedColumnFormula>
    </tableColumn>
    <tableColumn id="8" name="rok">
      <calculatedColumnFormula>YEAR(Tabela1[[#This Row],[Data odczytu]])</calculatedColumnFormula>
    </tableColumn>
    <tableColumn id="9" name="cena za 1m3 gaz">
      <calculatedColumnFormula>VLOOKUP(Tabela1[[#This Row],[rok]],cena_gazu,2)</calculatedColumnFormula>
    </tableColumn>
    <tableColumn id="10" name="cena za gaz w miesiacu">
      <calculatedColumnFormula>Tabela1[[#This Row],[faktyczne uzycie]]*Tabela1[[#This Row],[cena za 1m3 gaz]]</calculatedColumnFormula>
    </tableColumn>
    <tableColumn id="11" name="taryfa">
      <calculatedColumnFormula>IF(Tabela1[[#This Row],[faktyczne uzycie]]&lt;100,70,IF(Tabela1[[#This Row],[faktyczne uzycie]]&lt;=200,90,120))</calculatedColumnFormula>
    </tableColumn>
    <tableColumn id="12" name="razem za miesiąc">
      <calculatedColumnFormula>Tabela1[[#This Row],[cena za gaz w miesiacu]]+Tabela1[[#This Row],[taryfa]]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B11" sqref="B11"/>
    </sheetView>
  </sheetViews>
  <sheetFormatPr defaultRowHeight="15" x14ac:dyDescent="0.25"/>
  <cols>
    <col min="1" max="1" width="17.7109375" bestFit="1" customWidth="1"/>
    <col min="2" max="2" width="24.28515625" bestFit="1" customWidth="1"/>
  </cols>
  <sheetData>
    <row r="2" spans="1:2" x14ac:dyDescent="0.25">
      <c r="A2" t="s">
        <v>12</v>
      </c>
    </row>
    <row r="3" spans="1:2" x14ac:dyDescent="0.25">
      <c r="A3" s="5" t="s">
        <v>11</v>
      </c>
      <c r="B3" t="s">
        <v>10</v>
      </c>
    </row>
    <row r="4" spans="1:2" x14ac:dyDescent="0.25">
      <c r="A4" s="6">
        <v>1</v>
      </c>
      <c r="B4" s="4">
        <v>285.47058823529414</v>
      </c>
    </row>
    <row r="5" spans="1:2" x14ac:dyDescent="0.25">
      <c r="A5" s="6">
        <v>2</v>
      </c>
      <c r="B5" s="4">
        <v>292.70588235294116</v>
      </c>
    </row>
    <row r="6" spans="1:2" x14ac:dyDescent="0.25">
      <c r="A6" s="6">
        <v>3</v>
      </c>
      <c r="B6" s="4">
        <v>219.23529411764707</v>
      </c>
    </row>
    <row r="7" spans="1:2" x14ac:dyDescent="0.25">
      <c r="A7" s="6">
        <v>4</v>
      </c>
      <c r="B7" s="4">
        <v>139.23529411764707</v>
      </c>
    </row>
    <row r="8" spans="1:2" x14ac:dyDescent="0.25">
      <c r="A8" s="6">
        <v>5</v>
      </c>
      <c r="B8" s="4">
        <v>129.76470588235293</v>
      </c>
    </row>
    <row r="9" spans="1:2" x14ac:dyDescent="0.25">
      <c r="A9" s="6">
        <v>6</v>
      </c>
      <c r="B9" s="4">
        <v>61</v>
      </c>
    </row>
    <row r="10" spans="1:2" x14ac:dyDescent="0.25">
      <c r="A10" s="6">
        <v>7</v>
      </c>
      <c r="B10" s="4">
        <v>16.647058823529413</v>
      </c>
    </row>
    <row r="11" spans="1:2" x14ac:dyDescent="0.25">
      <c r="A11" s="6">
        <v>8</v>
      </c>
      <c r="B11" s="4">
        <v>15.941176470588236</v>
      </c>
    </row>
    <row r="12" spans="1:2" x14ac:dyDescent="0.25">
      <c r="A12" s="6">
        <v>9</v>
      </c>
      <c r="B12" s="4">
        <v>110.70588235294117</v>
      </c>
    </row>
    <row r="13" spans="1:2" x14ac:dyDescent="0.25">
      <c r="A13" s="6">
        <v>10</v>
      </c>
      <c r="B13" s="4">
        <v>147.70588235294119</v>
      </c>
    </row>
    <row r="14" spans="1:2" x14ac:dyDescent="0.25">
      <c r="A14" s="6">
        <v>11</v>
      </c>
      <c r="B14" s="4">
        <v>197.11764705882354</v>
      </c>
    </row>
    <row r="15" spans="1:2" x14ac:dyDescent="0.25">
      <c r="A15" s="6">
        <v>12</v>
      </c>
      <c r="B15" s="4">
        <v>246.29411764705881</v>
      </c>
    </row>
    <row r="16" spans="1:2" x14ac:dyDescent="0.25">
      <c r="A16" s="6" t="s">
        <v>9</v>
      </c>
      <c r="B16" s="4">
        <v>155.15196078431373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>
      <selection activeCell="E10" sqref="E10"/>
    </sheetView>
  </sheetViews>
  <sheetFormatPr defaultRowHeight="15" x14ac:dyDescent="0.25"/>
  <cols>
    <col min="1" max="1" width="17.7109375" bestFit="1" customWidth="1"/>
    <col min="2" max="2" width="22.85546875" bestFit="1" customWidth="1"/>
  </cols>
  <sheetData>
    <row r="2" spans="1:2" x14ac:dyDescent="0.25">
      <c r="A2" t="s">
        <v>19</v>
      </c>
    </row>
    <row r="3" spans="1:2" x14ac:dyDescent="0.25">
      <c r="A3" s="5" t="s">
        <v>8</v>
      </c>
      <c r="B3" t="s">
        <v>20</v>
      </c>
    </row>
    <row r="4" spans="1:2" x14ac:dyDescent="0.25">
      <c r="A4" s="6">
        <v>2002</v>
      </c>
      <c r="B4" s="4">
        <v>2286.9000000000005</v>
      </c>
    </row>
    <row r="5" spans="1:2" x14ac:dyDescent="0.25">
      <c r="A5" s="6">
        <v>2003</v>
      </c>
      <c r="B5" s="4">
        <v>2988.3299999999995</v>
      </c>
    </row>
    <row r="6" spans="1:2" x14ac:dyDescent="0.25">
      <c r="A6" s="6">
        <v>2004</v>
      </c>
      <c r="B6" s="4">
        <v>2822.2599999999993</v>
      </c>
    </row>
    <row r="7" spans="1:2" x14ac:dyDescent="0.25">
      <c r="A7" s="6">
        <v>2005</v>
      </c>
      <c r="B7" s="4">
        <v>2958.4400000000005</v>
      </c>
    </row>
    <row r="8" spans="1:2" x14ac:dyDescent="0.25">
      <c r="A8" s="6">
        <v>2006</v>
      </c>
      <c r="B8" s="4">
        <v>3131.4599999999996</v>
      </c>
    </row>
    <row r="9" spans="1:2" x14ac:dyDescent="0.25">
      <c r="A9" s="6">
        <v>2007</v>
      </c>
      <c r="B9" s="4">
        <v>2799.12</v>
      </c>
    </row>
    <row r="10" spans="1:2" x14ac:dyDescent="0.25">
      <c r="A10" s="6">
        <v>2008</v>
      </c>
      <c r="B10" s="4">
        <v>3171.3000000000006</v>
      </c>
    </row>
    <row r="11" spans="1:2" x14ac:dyDescent="0.25">
      <c r="A11" s="6">
        <v>2009</v>
      </c>
      <c r="B11" s="4">
        <v>3021.02</v>
      </c>
    </row>
    <row r="12" spans="1:2" x14ac:dyDescent="0.25">
      <c r="A12" s="6">
        <v>2010</v>
      </c>
      <c r="B12" s="4">
        <v>3706.3500000000004</v>
      </c>
    </row>
    <row r="13" spans="1:2" x14ac:dyDescent="0.25">
      <c r="A13" s="6">
        <v>2011</v>
      </c>
      <c r="B13" s="4">
        <v>3422.18</v>
      </c>
    </row>
    <row r="14" spans="1:2" x14ac:dyDescent="0.25">
      <c r="A14" s="6">
        <v>2012</v>
      </c>
      <c r="B14" s="4">
        <v>3867.39</v>
      </c>
    </row>
    <row r="15" spans="1:2" x14ac:dyDescent="0.25">
      <c r="A15" s="6">
        <v>2013</v>
      </c>
      <c r="B15" s="4">
        <v>3425.02</v>
      </c>
    </row>
    <row r="16" spans="1:2" x14ac:dyDescent="0.25">
      <c r="A16" s="6">
        <v>2014</v>
      </c>
      <c r="B16" s="4">
        <v>3738.2399999999993</v>
      </c>
    </row>
    <row r="17" spans="1:2" x14ac:dyDescent="0.25">
      <c r="A17" s="6">
        <v>2015</v>
      </c>
      <c r="B17" s="4">
        <v>3337.5999999999995</v>
      </c>
    </row>
    <row r="18" spans="1:2" x14ac:dyDescent="0.25">
      <c r="A18" s="6">
        <v>2016</v>
      </c>
      <c r="B18" s="4">
        <v>3575.4799999999996</v>
      </c>
    </row>
    <row r="19" spans="1:2" x14ac:dyDescent="0.25">
      <c r="A19" s="6">
        <v>2017</v>
      </c>
      <c r="B19" s="4">
        <v>3262.91</v>
      </c>
    </row>
    <row r="20" spans="1:2" x14ac:dyDescent="0.25">
      <c r="A20" s="6">
        <v>2018</v>
      </c>
      <c r="B20" s="4">
        <v>3131.7799999999997</v>
      </c>
    </row>
    <row r="21" spans="1:2" x14ac:dyDescent="0.25">
      <c r="A21" s="6" t="s">
        <v>9</v>
      </c>
      <c r="B21" s="4">
        <v>54645.78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5"/>
  <sheetViews>
    <sheetView tabSelected="1" workbookViewId="0">
      <selection activeCell="K2" sqref="K2"/>
    </sheetView>
  </sheetViews>
  <sheetFormatPr defaultRowHeight="15" x14ac:dyDescent="0.25"/>
  <cols>
    <col min="1" max="1" width="14.42578125" customWidth="1"/>
    <col min="2" max="2" width="14.5703125" customWidth="1"/>
    <col min="3" max="3" width="18.140625" customWidth="1"/>
    <col min="4" max="4" width="19.42578125" customWidth="1"/>
    <col min="5" max="5" width="12.42578125" customWidth="1"/>
    <col min="6" max="6" width="17.42578125" customWidth="1"/>
    <col min="7" max="7" width="10.7109375" customWidth="1"/>
    <col min="8" max="8" width="6.5703125" customWidth="1"/>
    <col min="9" max="9" width="14" customWidth="1"/>
    <col min="10" max="10" width="22.28515625" customWidth="1"/>
    <col min="11" max="11" width="10.7109375" customWidth="1"/>
    <col min="12" max="12" width="16.7109375" customWidth="1"/>
    <col min="14" max="14" width="9.140625" customWidth="1"/>
    <col min="15" max="15" width="9.7109375" customWidth="1"/>
    <col min="16" max="16" width="9.140625" customWidth="1"/>
    <col min="19" max="19" width="13.7109375" customWidth="1"/>
    <col min="20" max="20" width="10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6</v>
      </c>
      <c r="H1" t="s">
        <v>13</v>
      </c>
      <c r="I1" t="s">
        <v>15</v>
      </c>
      <c r="J1" t="s">
        <v>16</v>
      </c>
      <c r="K1" t="s">
        <v>17</v>
      </c>
      <c r="L1" t="s">
        <v>18</v>
      </c>
      <c r="N1" t="s">
        <v>13</v>
      </c>
      <c r="O1" t="s">
        <v>14</v>
      </c>
    </row>
    <row r="2" spans="1:21" x14ac:dyDescent="0.25">
      <c r="A2" s="1">
        <v>37287</v>
      </c>
      <c r="B2">
        <v>2283</v>
      </c>
      <c r="C2">
        <f>Tabela1[[#This Row],[Odczyt licznika]]-Tabela1[[#This Row],[ile zuzyto w calym czasie]]</f>
        <v>200</v>
      </c>
      <c r="D2">
        <v>2083</v>
      </c>
      <c r="E2">
        <f>DAY(Tabela1[[#This Row],[Data odczytu]])</f>
        <v>31</v>
      </c>
      <c r="F2">
        <f>Tabela1[[#This Row],[faktyczne uzycie]]/Tabela1[[#This Row],[ilosc dni w miesiacu]]</f>
        <v>6.4516129032258061</v>
      </c>
      <c r="G2">
        <f>MONTH(Tabela1[[#This Row],[Data odczytu]])</f>
        <v>1</v>
      </c>
      <c r="H2">
        <f>YEAR(Tabela1[[#This Row],[Data odczytu]])</f>
        <v>2002</v>
      </c>
      <c r="I2">
        <f>VLOOKUP(Tabela1[[#This Row],[rok]],cena_gazu,2)</f>
        <v>0.99</v>
      </c>
      <c r="J2">
        <f>Tabela1[[#This Row],[faktyczne uzycie]]*Tabela1[[#This Row],[cena za 1m3 gaz]]</f>
        <v>198</v>
      </c>
      <c r="K2">
        <f>IF(Tabela1[[#This Row],[faktyczne uzycie]]&lt;100,70,IF(Tabela1[[#This Row],[faktyczne uzycie]]&lt;=200,90,120))</f>
        <v>90</v>
      </c>
      <c r="L2">
        <f>Tabela1[[#This Row],[cena za gaz w miesiacu]]+Tabela1[[#This Row],[taryfa]]</f>
        <v>288</v>
      </c>
      <c r="N2">
        <v>2001</v>
      </c>
      <c r="O2">
        <v>0.97</v>
      </c>
      <c r="T2" s="1">
        <v>37256</v>
      </c>
      <c r="U2">
        <v>2083</v>
      </c>
    </row>
    <row r="3" spans="1:21" x14ac:dyDescent="0.25">
      <c r="A3" s="1">
        <v>37315</v>
      </c>
      <c r="B3">
        <v>2518</v>
      </c>
      <c r="C3">
        <f>Tabela1[[#This Row],[Odczyt licznika]]-Tabela1[[#This Row],[ile zuzyto w calym czasie]]</f>
        <v>235</v>
      </c>
      <c r="D3">
        <f>D2+C2</f>
        <v>2283</v>
      </c>
      <c r="E3">
        <f>DAY(Tabela1[[#This Row],[Data odczytu]])</f>
        <v>28</v>
      </c>
      <c r="F3">
        <f>Tabela1[[#This Row],[faktyczne uzycie]]/Tabela1[[#This Row],[ilosc dni w miesiacu]]</f>
        <v>8.3928571428571423</v>
      </c>
      <c r="G3">
        <f>MONTH(Tabela1[[#This Row],[Data odczytu]])</f>
        <v>2</v>
      </c>
      <c r="H3">
        <f>YEAR(Tabela1[[#This Row],[Data odczytu]])</f>
        <v>2002</v>
      </c>
      <c r="I3">
        <f>VLOOKUP(Tabela1[[#This Row],[rok]],cena_gazu,2)</f>
        <v>0.99</v>
      </c>
      <c r="J3">
        <f>Tabela1[[#This Row],[faktyczne uzycie]]*Tabela1[[#This Row],[cena za 1m3 gaz]]</f>
        <v>232.65</v>
      </c>
      <c r="K3">
        <f>IF(Tabela1[[#This Row],[faktyczne uzycie]]&lt;100,70,IF(Tabela1[[#This Row],[faktyczne uzycie]]&lt;=200,90,120))</f>
        <v>120</v>
      </c>
      <c r="L3">
        <f>Tabela1[[#This Row],[cena za gaz w miesiacu]]+Tabela1[[#This Row],[taryfa]]</f>
        <v>352.65</v>
      </c>
      <c r="N3">
        <v>2002</v>
      </c>
      <c r="O3">
        <v>0.99</v>
      </c>
      <c r="Q3" t="s">
        <v>5</v>
      </c>
      <c r="R3" s="2">
        <v>12.892857142857142</v>
      </c>
      <c r="S3" s="3">
        <v>40237</v>
      </c>
    </row>
    <row r="4" spans="1:21" x14ac:dyDescent="0.25">
      <c r="A4" s="1">
        <v>37346</v>
      </c>
      <c r="B4">
        <v>2696</v>
      </c>
      <c r="C4">
        <f>Tabela1[[#This Row],[Odczyt licznika]]-Tabela1[[#This Row],[ile zuzyto w calym czasie]]</f>
        <v>178</v>
      </c>
      <c r="D4">
        <f t="shared" ref="D4:D67" si="0">D3+C3</f>
        <v>2518</v>
      </c>
      <c r="E4">
        <f>DAY(Tabela1[[#This Row],[Data odczytu]])</f>
        <v>31</v>
      </c>
      <c r="F4">
        <f>Tabela1[[#This Row],[faktyczne uzycie]]/Tabela1[[#This Row],[ilosc dni w miesiacu]]</f>
        <v>5.741935483870968</v>
      </c>
      <c r="G4">
        <f>MONTH(Tabela1[[#This Row],[Data odczytu]])</f>
        <v>3</v>
      </c>
      <c r="H4">
        <f>YEAR(Tabela1[[#This Row],[Data odczytu]])</f>
        <v>2002</v>
      </c>
      <c r="I4">
        <f>VLOOKUP(Tabela1[[#This Row],[rok]],cena_gazu,2)</f>
        <v>0.99</v>
      </c>
      <c r="J4">
        <f>Tabela1[[#This Row],[faktyczne uzycie]]*Tabela1[[#This Row],[cena za 1m3 gaz]]</f>
        <v>176.22</v>
      </c>
      <c r="K4">
        <f>IF(Tabela1[[#This Row],[faktyczne uzycie]]&lt;100,70,IF(Tabela1[[#This Row],[faktyczne uzycie]]&lt;=200,90,120))</f>
        <v>90</v>
      </c>
      <c r="L4">
        <f>Tabela1[[#This Row],[cena za gaz w miesiacu]]+Tabela1[[#This Row],[taryfa]]</f>
        <v>266.22000000000003</v>
      </c>
      <c r="N4">
        <v>2003</v>
      </c>
      <c r="O4">
        <v>0.99</v>
      </c>
      <c r="R4" s="2">
        <v>13.464285714285714</v>
      </c>
      <c r="S4" s="3">
        <v>40602</v>
      </c>
    </row>
    <row r="5" spans="1:21" x14ac:dyDescent="0.25">
      <c r="A5" s="1">
        <v>37376</v>
      </c>
      <c r="B5">
        <v>2857</v>
      </c>
      <c r="C5">
        <f>Tabela1[[#This Row],[Odczyt licznika]]-Tabela1[[#This Row],[ile zuzyto w calym czasie]]</f>
        <v>161</v>
      </c>
      <c r="D5">
        <f t="shared" si="0"/>
        <v>2696</v>
      </c>
      <c r="E5">
        <f>DAY(Tabela1[[#This Row],[Data odczytu]])</f>
        <v>30</v>
      </c>
      <c r="F5">
        <f>Tabela1[[#This Row],[faktyczne uzycie]]/Tabela1[[#This Row],[ilosc dni w miesiacu]]</f>
        <v>5.3666666666666663</v>
      </c>
      <c r="G5">
        <f>MONTH(Tabela1[[#This Row],[Data odczytu]])</f>
        <v>4</v>
      </c>
      <c r="H5">
        <f>YEAR(Tabela1[[#This Row],[Data odczytu]])</f>
        <v>2002</v>
      </c>
      <c r="I5">
        <f>VLOOKUP(Tabela1[[#This Row],[rok]],cena_gazu,2)</f>
        <v>0.99</v>
      </c>
      <c r="J5">
        <f>Tabela1[[#This Row],[faktyczne uzycie]]*Tabela1[[#This Row],[cena za 1m3 gaz]]</f>
        <v>159.38999999999999</v>
      </c>
      <c r="K5">
        <f>IF(Tabela1[[#This Row],[faktyczne uzycie]]&lt;100,70,IF(Tabela1[[#This Row],[faktyczne uzycie]]&lt;=200,90,120))</f>
        <v>90</v>
      </c>
      <c r="L5">
        <f>Tabela1[[#This Row],[cena za gaz w miesiacu]]+Tabela1[[#This Row],[taryfa]]</f>
        <v>249.39</v>
      </c>
      <c r="N5">
        <v>2004</v>
      </c>
      <c r="O5">
        <v>0.98</v>
      </c>
      <c r="R5" s="2">
        <v>12.392857142857142</v>
      </c>
      <c r="S5" s="3">
        <v>40967</v>
      </c>
    </row>
    <row r="6" spans="1:21" x14ac:dyDescent="0.25">
      <c r="A6" s="1">
        <v>37407</v>
      </c>
      <c r="B6">
        <v>2917</v>
      </c>
      <c r="C6">
        <f>Tabela1[[#This Row],[Odczyt licznika]]-Tabela1[[#This Row],[ile zuzyto w calym czasie]]</f>
        <v>60</v>
      </c>
      <c r="D6">
        <f t="shared" si="0"/>
        <v>2857</v>
      </c>
      <c r="E6">
        <f>DAY(Tabela1[[#This Row],[Data odczytu]])</f>
        <v>31</v>
      </c>
      <c r="F6">
        <f>Tabela1[[#This Row],[faktyczne uzycie]]/Tabela1[[#This Row],[ilosc dni w miesiacu]]</f>
        <v>1.935483870967742</v>
      </c>
      <c r="G6">
        <f>MONTH(Tabela1[[#This Row],[Data odczytu]])</f>
        <v>5</v>
      </c>
      <c r="H6">
        <f>YEAR(Tabela1[[#This Row],[Data odczytu]])</f>
        <v>2002</v>
      </c>
      <c r="I6">
        <f>VLOOKUP(Tabela1[[#This Row],[rok]],cena_gazu,2)</f>
        <v>0.99</v>
      </c>
      <c r="J6">
        <f>Tabela1[[#This Row],[faktyczne uzycie]]*Tabela1[[#This Row],[cena za 1m3 gaz]]</f>
        <v>59.4</v>
      </c>
      <c r="K6">
        <f>IF(Tabela1[[#This Row],[faktyczne uzycie]]&lt;100,70,IF(Tabela1[[#This Row],[faktyczne uzycie]]&lt;=200,90,120))</f>
        <v>70</v>
      </c>
      <c r="L6">
        <f>Tabela1[[#This Row],[cena za gaz w miesiacu]]+Tabela1[[#This Row],[taryfa]]</f>
        <v>129.4</v>
      </c>
      <c r="N6">
        <v>2005</v>
      </c>
      <c r="O6">
        <v>1.02</v>
      </c>
      <c r="R6" s="2">
        <v>12.928571428571429</v>
      </c>
      <c r="S6" s="3">
        <v>41333</v>
      </c>
    </row>
    <row r="7" spans="1:21" x14ac:dyDescent="0.25">
      <c r="A7" s="1">
        <v>37437</v>
      </c>
      <c r="B7">
        <v>2952</v>
      </c>
      <c r="C7">
        <f>Tabela1[[#This Row],[Odczyt licznika]]-Tabela1[[#This Row],[ile zuzyto w calym czasie]]</f>
        <v>35</v>
      </c>
      <c r="D7">
        <f t="shared" si="0"/>
        <v>2917</v>
      </c>
      <c r="E7">
        <f>DAY(Tabela1[[#This Row],[Data odczytu]])</f>
        <v>30</v>
      </c>
      <c r="F7">
        <f>Tabela1[[#This Row],[faktyczne uzycie]]/Tabela1[[#This Row],[ilosc dni w miesiacu]]</f>
        <v>1.1666666666666667</v>
      </c>
      <c r="G7">
        <f>MONTH(Tabela1[[#This Row],[Data odczytu]])</f>
        <v>6</v>
      </c>
      <c r="H7">
        <f>YEAR(Tabela1[[#This Row],[Data odczytu]])</f>
        <v>2002</v>
      </c>
      <c r="I7">
        <f>VLOOKUP(Tabela1[[#This Row],[rok]],cena_gazu,2)</f>
        <v>0.99</v>
      </c>
      <c r="J7">
        <f>Tabela1[[#This Row],[faktyczne uzycie]]*Tabela1[[#This Row],[cena za 1m3 gaz]]</f>
        <v>34.65</v>
      </c>
      <c r="K7">
        <f>IF(Tabela1[[#This Row],[faktyczne uzycie]]&lt;100,70,IF(Tabela1[[#This Row],[faktyczne uzycie]]&lt;=200,90,120))</f>
        <v>70</v>
      </c>
      <c r="L7">
        <f>Tabela1[[#This Row],[cena za gaz w miesiacu]]+Tabela1[[#This Row],[taryfa]]</f>
        <v>104.65</v>
      </c>
      <c r="N7">
        <v>2006</v>
      </c>
      <c r="O7">
        <v>1.02</v>
      </c>
      <c r="R7" s="2">
        <v>12.428571428571429</v>
      </c>
      <c r="S7" s="3">
        <v>42063</v>
      </c>
    </row>
    <row r="8" spans="1:21" x14ac:dyDescent="0.25">
      <c r="A8" s="1">
        <v>37468</v>
      </c>
      <c r="B8">
        <v>2979</v>
      </c>
      <c r="C8">
        <f>Tabela1[[#This Row],[Odczyt licznika]]-Tabela1[[#This Row],[ile zuzyto w calym czasie]]</f>
        <v>27</v>
      </c>
      <c r="D8">
        <f t="shared" si="0"/>
        <v>2952</v>
      </c>
      <c r="E8">
        <f>DAY(Tabela1[[#This Row],[Data odczytu]])</f>
        <v>31</v>
      </c>
      <c r="F8">
        <f>Tabela1[[#This Row],[faktyczne uzycie]]/Tabela1[[#This Row],[ilosc dni w miesiacu]]</f>
        <v>0.87096774193548387</v>
      </c>
      <c r="G8">
        <f>MONTH(Tabela1[[#This Row],[Data odczytu]])</f>
        <v>7</v>
      </c>
      <c r="H8">
        <f>YEAR(Tabela1[[#This Row],[Data odczytu]])</f>
        <v>2002</v>
      </c>
      <c r="I8">
        <f>VLOOKUP(Tabela1[[#This Row],[rok]],cena_gazu,2)</f>
        <v>0.99</v>
      </c>
      <c r="J8">
        <f>Tabela1[[#This Row],[faktyczne uzycie]]*Tabela1[[#This Row],[cena za 1m3 gaz]]</f>
        <v>26.73</v>
      </c>
      <c r="K8">
        <f>IF(Tabela1[[#This Row],[faktyczne uzycie]]&lt;100,70,IF(Tabela1[[#This Row],[faktyczne uzycie]]&lt;=200,90,120))</f>
        <v>70</v>
      </c>
      <c r="L8">
        <f>Tabela1[[#This Row],[cena za gaz w miesiacu]]+Tabela1[[#This Row],[taryfa]]</f>
        <v>96.73</v>
      </c>
      <c r="N8">
        <v>2007</v>
      </c>
      <c r="O8">
        <v>1.04</v>
      </c>
    </row>
    <row r="9" spans="1:21" x14ac:dyDescent="0.25">
      <c r="A9" s="1">
        <v>37499</v>
      </c>
      <c r="B9">
        <v>3009</v>
      </c>
      <c r="C9">
        <f>Tabela1[[#This Row],[Odczyt licznika]]-Tabela1[[#This Row],[ile zuzyto w calym czasie]]</f>
        <v>30</v>
      </c>
      <c r="D9">
        <f t="shared" si="0"/>
        <v>2979</v>
      </c>
      <c r="E9">
        <f>DAY(Tabela1[[#This Row],[Data odczytu]])</f>
        <v>31</v>
      </c>
      <c r="F9">
        <f>Tabela1[[#This Row],[faktyczne uzycie]]/Tabela1[[#This Row],[ilosc dni w miesiacu]]</f>
        <v>0.967741935483871</v>
      </c>
      <c r="G9">
        <f>MONTH(Tabela1[[#This Row],[Data odczytu]])</f>
        <v>8</v>
      </c>
      <c r="H9">
        <f>YEAR(Tabela1[[#This Row],[Data odczytu]])</f>
        <v>2002</v>
      </c>
      <c r="I9">
        <f>VLOOKUP(Tabela1[[#This Row],[rok]],cena_gazu,2)</f>
        <v>0.99</v>
      </c>
      <c r="J9">
        <f>Tabela1[[#This Row],[faktyczne uzycie]]*Tabela1[[#This Row],[cena za 1m3 gaz]]</f>
        <v>29.7</v>
      </c>
      <c r="K9">
        <f>IF(Tabela1[[#This Row],[faktyczne uzycie]]&lt;100,70,IF(Tabela1[[#This Row],[faktyczne uzycie]]&lt;=200,90,120))</f>
        <v>70</v>
      </c>
      <c r="L9">
        <f>Tabela1[[#This Row],[cena za gaz w miesiacu]]+Tabela1[[#This Row],[taryfa]]</f>
        <v>99.7</v>
      </c>
      <c r="N9">
        <v>2008</v>
      </c>
      <c r="O9">
        <v>1.05</v>
      </c>
    </row>
    <row r="10" spans="1:21" x14ac:dyDescent="0.25">
      <c r="A10" s="1">
        <v>37529</v>
      </c>
      <c r="B10">
        <v>3040</v>
      </c>
      <c r="C10">
        <f>Tabela1[[#This Row],[Odczyt licznika]]-Tabela1[[#This Row],[ile zuzyto w calym czasie]]</f>
        <v>31</v>
      </c>
      <c r="D10">
        <f t="shared" si="0"/>
        <v>3009</v>
      </c>
      <c r="E10">
        <f>DAY(Tabela1[[#This Row],[Data odczytu]])</f>
        <v>30</v>
      </c>
      <c r="F10">
        <f>Tabela1[[#This Row],[faktyczne uzycie]]/Tabela1[[#This Row],[ilosc dni w miesiacu]]</f>
        <v>1.0333333333333334</v>
      </c>
      <c r="G10">
        <f>MONTH(Tabela1[[#This Row],[Data odczytu]])</f>
        <v>9</v>
      </c>
      <c r="H10">
        <f>YEAR(Tabela1[[#This Row],[Data odczytu]])</f>
        <v>2002</v>
      </c>
      <c r="I10">
        <f>VLOOKUP(Tabela1[[#This Row],[rok]],cena_gazu,2)</f>
        <v>0.99</v>
      </c>
      <c r="J10">
        <f>Tabela1[[#This Row],[faktyczne uzycie]]*Tabela1[[#This Row],[cena za 1m3 gaz]]</f>
        <v>30.69</v>
      </c>
      <c r="K10">
        <f>IF(Tabela1[[#This Row],[faktyczne uzycie]]&lt;100,70,IF(Tabela1[[#This Row],[faktyczne uzycie]]&lt;=200,90,120))</f>
        <v>70</v>
      </c>
      <c r="L10">
        <f>Tabela1[[#This Row],[cena za gaz w miesiacu]]+Tabela1[[#This Row],[taryfa]]</f>
        <v>100.69</v>
      </c>
      <c r="N10">
        <v>2009</v>
      </c>
      <c r="O10">
        <v>1.07</v>
      </c>
    </row>
    <row r="11" spans="1:21" x14ac:dyDescent="0.25">
      <c r="A11" s="1">
        <v>37560</v>
      </c>
      <c r="B11">
        <v>3116</v>
      </c>
      <c r="C11">
        <f>Tabela1[[#This Row],[Odczyt licznika]]-Tabela1[[#This Row],[ile zuzyto w calym czasie]]</f>
        <v>76</v>
      </c>
      <c r="D11">
        <f t="shared" si="0"/>
        <v>3040</v>
      </c>
      <c r="E11">
        <f>DAY(Tabela1[[#This Row],[Data odczytu]])</f>
        <v>31</v>
      </c>
      <c r="F11">
        <f>Tabela1[[#This Row],[faktyczne uzycie]]/Tabela1[[#This Row],[ilosc dni w miesiacu]]</f>
        <v>2.4516129032258065</v>
      </c>
      <c r="G11">
        <f>MONTH(Tabela1[[#This Row],[Data odczytu]])</f>
        <v>10</v>
      </c>
      <c r="H11">
        <f>YEAR(Tabela1[[#This Row],[Data odczytu]])</f>
        <v>2002</v>
      </c>
      <c r="I11">
        <f>VLOOKUP(Tabela1[[#This Row],[rok]],cena_gazu,2)</f>
        <v>0.99</v>
      </c>
      <c r="J11">
        <f>Tabela1[[#This Row],[faktyczne uzycie]]*Tabela1[[#This Row],[cena za 1m3 gaz]]</f>
        <v>75.239999999999995</v>
      </c>
      <c r="K11">
        <f>IF(Tabela1[[#This Row],[faktyczne uzycie]]&lt;100,70,IF(Tabela1[[#This Row],[faktyczne uzycie]]&lt;=200,90,120))</f>
        <v>70</v>
      </c>
      <c r="L11">
        <f>Tabela1[[#This Row],[cena za gaz w miesiacu]]+Tabela1[[#This Row],[taryfa]]</f>
        <v>145.24</v>
      </c>
      <c r="N11">
        <v>2010</v>
      </c>
      <c r="O11">
        <v>1.1100000000000001</v>
      </c>
    </row>
    <row r="12" spans="1:21" x14ac:dyDescent="0.25">
      <c r="A12" s="1">
        <v>37590</v>
      </c>
      <c r="B12">
        <v>3222</v>
      </c>
      <c r="C12">
        <f>Tabela1[[#This Row],[Odczyt licznika]]-Tabela1[[#This Row],[ile zuzyto w calym czasie]]</f>
        <v>106</v>
      </c>
      <c r="D12">
        <f t="shared" si="0"/>
        <v>3116</v>
      </c>
      <c r="E12">
        <f>DAY(Tabela1[[#This Row],[Data odczytu]])</f>
        <v>30</v>
      </c>
      <c r="F12">
        <f>Tabela1[[#This Row],[faktyczne uzycie]]/Tabela1[[#This Row],[ilosc dni w miesiacu]]</f>
        <v>3.5333333333333332</v>
      </c>
      <c r="G12">
        <f>MONTH(Tabela1[[#This Row],[Data odczytu]])</f>
        <v>11</v>
      </c>
      <c r="H12">
        <f>YEAR(Tabela1[[#This Row],[Data odczytu]])</f>
        <v>2002</v>
      </c>
      <c r="I12">
        <f>VLOOKUP(Tabela1[[#This Row],[rok]],cena_gazu,2)</f>
        <v>0.99</v>
      </c>
      <c r="J12">
        <f>Tabela1[[#This Row],[faktyczne uzycie]]*Tabela1[[#This Row],[cena za 1m3 gaz]]</f>
        <v>104.94</v>
      </c>
      <c r="K12">
        <f>IF(Tabela1[[#This Row],[faktyczne uzycie]]&lt;100,70,IF(Tabela1[[#This Row],[faktyczne uzycie]]&lt;=200,90,120))</f>
        <v>90</v>
      </c>
      <c r="L12">
        <f>Tabela1[[#This Row],[cena za gaz w miesiacu]]+Tabela1[[#This Row],[taryfa]]</f>
        <v>194.94</v>
      </c>
      <c r="N12">
        <v>2011</v>
      </c>
      <c r="O12">
        <v>1.18</v>
      </c>
    </row>
    <row r="13" spans="1:21" x14ac:dyDescent="0.25">
      <c r="A13" s="1">
        <v>37621</v>
      </c>
      <c r="B13">
        <v>3393</v>
      </c>
      <c r="C13">
        <f>Tabela1[[#This Row],[Odczyt licznika]]-Tabela1[[#This Row],[ile zuzyto w calym czasie]]</f>
        <v>171</v>
      </c>
      <c r="D13">
        <f t="shared" si="0"/>
        <v>3222</v>
      </c>
      <c r="E13">
        <f>DAY(Tabela1[[#This Row],[Data odczytu]])</f>
        <v>31</v>
      </c>
      <c r="F13">
        <f>Tabela1[[#This Row],[faktyczne uzycie]]/Tabela1[[#This Row],[ilosc dni w miesiacu]]</f>
        <v>5.5161290322580649</v>
      </c>
      <c r="G13">
        <f>MONTH(Tabela1[[#This Row],[Data odczytu]])</f>
        <v>12</v>
      </c>
      <c r="H13">
        <f>YEAR(Tabela1[[#This Row],[Data odczytu]])</f>
        <v>2002</v>
      </c>
      <c r="I13">
        <f>VLOOKUP(Tabela1[[#This Row],[rok]],cena_gazu,2)</f>
        <v>0.99</v>
      </c>
      <c r="J13">
        <f>Tabela1[[#This Row],[faktyczne uzycie]]*Tabela1[[#This Row],[cena za 1m3 gaz]]</f>
        <v>169.29</v>
      </c>
      <c r="K13">
        <f>IF(Tabela1[[#This Row],[faktyczne uzycie]]&lt;100,70,IF(Tabela1[[#This Row],[faktyczne uzycie]]&lt;=200,90,120))</f>
        <v>90</v>
      </c>
      <c r="L13">
        <f>Tabela1[[#This Row],[cena za gaz w miesiacu]]+Tabela1[[#This Row],[taryfa]]</f>
        <v>259.28999999999996</v>
      </c>
      <c r="N13">
        <v>2012</v>
      </c>
      <c r="O13">
        <v>1.23</v>
      </c>
    </row>
    <row r="14" spans="1:21" x14ac:dyDescent="0.25">
      <c r="A14" s="1">
        <v>37652</v>
      </c>
      <c r="B14">
        <v>3613</v>
      </c>
      <c r="C14">
        <f>Tabela1[[#This Row],[Odczyt licznika]]-Tabela1[[#This Row],[ile zuzyto w calym czasie]]</f>
        <v>220</v>
      </c>
      <c r="D14">
        <f t="shared" si="0"/>
        <v>3393</v>
      </c>
      <c r="E14">
        <f>DAY(Tabela1[[#This Row],[Data odczytu]])</f>
        <v>31</v>
      </c>
      <c r="F14">
        <f>Tabela1[[#This Row],[faktyczne uzycie]]/Tabela1[[#This Row],[ilosc dni w miesiacu]]</f>
        <v>7.096774193548387</v>
      </c>
      <c r="G14">
        <f>MONTH(Tabela1[[#This Row],[Data odczytu]])</f>
        <v>1</v>
      </c>
      <c r="H14">
        <f>YEAR(Tabela1[[#This Row],[Data odczytu]])</f>
        <v>2003</v>
      </c>
      <c r="I14">
        <f>VLOOKUP(Tabela1[[#This Row],[rok]],cena_gazu,2)</f>
        <v>0.99</v>
      </c>
      <c r="J14">
        <f>Tabela1[[#This Row],[faktyczne uzycie]]*Tabela1[[#This Row],[cena za 1m3 gaz]]</f>
        <v>217.8</v>
      </c>
      <c r="K14">
        <f>IF(Tabela1[[#This Row],[faktyczne uzycie]]&lt;100,70,IF(Tabela1[[#This Row],[faktyczne uzycie]]&lt;=200,90,120))</f>
        <v>120</v>
      </c>
      <c r="L14">
        <f>Tabela1[[#This Row],[cena za gaz w miesiacu]]+Tabela1[[#This Row],[taryfa]]</f>
        <v>337.8</v>
      </c>
      <c r="N14">
        <v>2013</v>
      </c>
      <c r="O14">
        <v>1.23</v>
      </c>
    </row>
    <row r="15" spans="1:21" x14ac:dyDescent="0.25">
      <c r="A15" s="1">
        <v>37680</v>
      </c>
      <c r="B15">
        <v>3891</v>
      </c>
      <c r="C15">
        <f>Tabela1[[#This Row],[Odczyt licznika]]-Tabela1[[#This Row],[ile zuzyto w calym czasie]]</f>
        <v>278</v>
      </c>
      <c r="D15">
        <f t="shared" si="0"/>
        <v>3613</v>
      </c>
      <c r="E15">
        <f>DAY(Tabela1[[#This Row],[Data odczytu]])</f>
        <v>28</v>
      </c>
      <c r="F15">
        <f>Tabela1[[#This Row],[faktyczne uzycie]]/Tabela1[[#This Row],[ilosc dni w miesiacu]]</f>
        <v>9.9285714285714288</v>
      </c>
      <c r="G15">
        <f>MONTH(Tabela1[[#This Row],[Data odczytu]])</f>
        <v>2</v>
      </c>
      <c r="H15">
        <f>YEAR(Tabela1[[#This Row],[Data odczytu]])</f>
        <v>2003</v>
      </c>
      <c r="I15">
        <f>VLOOKUP(Tabela1[[#This Row],[rok]],cena_gazu,2)</f>
        <v>0.99</v>
      </c>
      <c r="J15">
        <f>Tabela1[[#This Row],[faktyczne uzycie]]*Tabela1[[#This Row],[cena za 1m3 gaz]]</f>
        <v>275.21999999999997</v>
      </c>
      <c r="K15">
        <f>IF(Tabela1[[#This Row],[faktyczne uzycie]]&lt;100,70,IF(Tabela1[[#This Row],[faktyczne uzycie]]&lt;=200,90,120))</f>
        <v>120</v>
      </c>
      <c r="L15">
        <f>Tabela1[[#This Row],[cena za gaz w miesiacu]]+Tabela1[[#This Row],[taryfa]]</f>
        <v>395.21999999999997</v>
      </c>
      <c r="N15">
        <v>2014</v>
      </c>
      <c r="O15">
        <v>1.23</v>
      </c>
    </row>
    <row r="16" spans="1:21" x14ac:dyDescent="0.25">
      <c r="A16" s="1">
        <v>37711</v>
      </c>
      <c r="B16">
        <v>4151</v>
      </c>
      <c r="C16">
        <f>Tabela1[[#This Row],[Odczyt licznika]]-Tabela1[[#This Row],[ile zuzyto w calym czasie]]</f>
        <v>260</v>
      </c>
      <c r="D16">
        <f t="shared" si="0"/>
        <v>3891</v>
      </c>
      <c r="E16">
        <f>DAY(Tabela1[[#This Row],[Data odczytu]])</f>
        <v>31</v>
      </c>
      <c r="F16">
        <f>Tabela1[[#This Row],[faktyczne uzycie]]/Tabela1[[#This Row],[ilosc dni w miesiacu]]</f>
        <v>8.387096774193548</v>
      </c>
      <c r="G16">
        <f>MONTH(Tabela1[[#This Row],[Data odczytu]])</f>
        <v>3</v>
      </c>
      <c r="H16">
        <f>YEAR(Tabela1[[#This Row],[Data odczytu]])</f>
        <v>2003</v>
      </c>
      <c r="I16">
        <f>VLOOKUP(Tabela1[[#This Row],[rok]],cena_gazu,2)</f>
        <v>0.99</v>
      </c>
      <c r="J16">
        <f>Tabela1[[#This Row],[faktyczne uzycie]]*Tabela1[[#This Row],[cena za 1m3 gaz]]</f>
        <v>257.39999999999998</v>
      </c>
      <c r="K16">
        <f>IF(Tabela1[[#This Row],[faktyczne uzycie]]&lt;100,70,IF(Tabela1[[#This Row],[faktyczne uzycie]]&lt;=200,90,120))</f>
        <v>120</v>
      </c>
      <c r="L16">
        <f>Tabela1[[#This Row],[cena za gaz w miesiacu]]+Tabela1[[#This Row],[taryfa]]</f>
        <v>377.4</v>
      </c>
      <c r="N16">
        <v>2015</v>
      </c>
      <c r="O16">
        <v>1.2</v>
      </c>
    </row>
    <row r="17" spans="1:15" x14ac:dyDescent="0.25">
      <c r="A17" s="1">
        <v>37741</v>
      </c>
      <c r="B17">
        <v>4401</v>
      </c>
      <c r="C17">
        <f>Tabela1[[#This Row],[Odczyt licznika]]-Tabela1[[#This Row],[ile zuzyto w calym czasie]]</f>
        <v>250</v>
      </c>
      <c r="D17">
        <f t="shared" si="0"/>
        <v>4151</v>
      </c>
      <c r="E17">
        <f>DAY(Tabela1[[#This Row],[Data odczytu]])</f>
        <v>30</v>
      </c>
      <c r="F17">
        <f>Tabela1[[#This Row],[faktyczne uzycie]]/Tabela1[[#This Row],[ilosc dni w miesiacu]]</f>
        <v>8.3333333333333339</v>
      </c>
      <c r="G17">
        <f>MONTH(Tabela1[[#This Row],[Data odczytu]])</f>
        <v>4</v>
      </c>
      <c r="H17">
        <f>YEAR(Tabela1[[#This Row],[Data odczytu]])</f>
        <v>2003</v>
      </c>
      <c r="I17">
        <f>VLOOKUP(Tabela1[[#This Row],[rok]],cena_gazu,2)</f>
        <v>0.99</v>
      </c>
      <c r="J17">
        <f>Tabela1[[#This Row],[faktyczne uzycie]]*Tabela1[[#This Row],[cena za 1m3 gaz]]</f>
        <v>247.5</v>
      </c>
      <c r="K17">
        <f>IF(Tabela1[[#This Row],[faktyczne uzycie]]&lt;100,70,IF(Tabela1[[#This Row],[faktyczne uzycie]]&lt;=200,90,120))</f>
        <v>120</v>
      </c>
      <c r="L17">
        <f>Tabela1[[#This Row],[cena za gaz w miesiacu]]+Tabela1[[#This Row],[taryfa]]</f>
        <v>367.5</v>
      </c>
      <c r="N17">
        <v>2016</v>
      </c>
      <c r="O17">
        <v>1.21</v>
      </c>
    </row>
    <row r="18" spans="1:15" x14ac:dyDescent="0.25">
      <c r="A18" s="1">
        <v>37772</v>
      </c>
      <c r="B18">
        <v>4553</v>
      </c>
      <c r="C18">
        <f>Tabela1[[#This Row],[Odczyt licznika]]-Tabela1[[#This Row],[ile zuzyto w calym czasie]]</f>
        <v>152</v>
      </c>
      <c r="D18">
        <f t="shared" si="0"/>
        <v>4401</v>
      </c>
      <c r="E18">
        <f>DAY(Tabela1[[#This Row],[Data odczytu]])</f>
        <v>31</v>
      </c>
      <c r="F18">
        <f>Tabela1[[#This Row],[faktyczne uzycie]]/Tabela1[[#This Row],[ilosc dni w miesiacu]]</f>
        <v>4.903225806451613</v>
      </c>
      <c r="G18">
        <f>MONTH(Tabela1[[#This Row],[Data odczytu]])</f>
        <v>5</v>
      </c>
      <c r="H18">
        <f>YEAR(Tabela1[[#This Row],[Data odczytu]])</f>
        <v>2003</v>
      </c>
      <c r="I18">
        <f>VLOOKUP(Tabela1[[#This Row],[rok]],cena_gazu,2)</f>
        <v>0.99</v>
      </c>
      <c r="J18">
        <f>Tabela1[[#This Row],[faktyczne uzycie]]*Tabela1[[#This Row],[cena za 1m3 gaz]]</f>
        <v>150.47999999999999</v>
      </c>
      <c r="K18">
        <f>IF(Tabela1[[#This Row],[faktyczne uzycie]]&lt;100,70,IF(Tabela1[[#This Row],[faktyczne uzycie]]&lt;=200,90,120))</f>
        <v>90</v>
      </c>
      <c r="L18">
        <f>Tabela1[[#This Row],[cena za gaz w miesiacu]]+Tabela1[[#This Row],[taryfa]]</f>
        <v>240.48</v>
      </c>
      <c r="N18">
        <v>2017</v>
      </c>
      <c r="O18">
        <v>1.21</v>
      </c>
    </row>
    <row r="19" spans="1:15" x14ac:dyDescent="0.25">
      <c r="A19" s="1">
        <v>37802</v>
      </c>
      <c r="B19">
        <v>4639</v>
      </c>
      <c r="C19">
        <f>Tabela1[[#This Row],[Odczyt licznika]]-Tabela1[[#This Row],[ile zuzyto w calym czasie]]</f>
        <v>86</v>
      </c>
      <c r="D19">
        <f t="shared" si="0"/>
        <v>4553</v>
      </c>
      <c r="E19">
        <f>DAY(Tabela1[[#This Row],[Data odczytu]])</f>
        <v>30</v>
      </c>
      <c r="F19">
        <f>Tabela1[[#This Row],[faktyczne uzycie]]/Tabela1[[#This Row],[ilosc dni w miesiacu]]</f>
        <v>2.8666666666666667</v>
      </c>
      <c r="G19">
        <f>MONTH(Tabela1[[#This Row],[Data odczytu]])</f>
        <v>6</v>
      </c>
      <c r="H19">
        <f>YEAR(Tabela1[[#This Row],[Data odczytu]])</f>
        <v>2003</v>
      </c>
      <c r="I19">
        <f>VLOOKUP(Tabela1[[#This Row],[rok]],cena_gazu,2)</f>
        <v>0.99</v>
      </c>
      <c r="J19">
        <f>Tabela1[[#This Row],[faktyczne uzycie]]*Tabela1[[#This Row],[cena za 1m3 gaz]]</f>
        <v>85.14</v>
      </c>
      <c r="K19">
        <f>IF(Tabela1[[#This Row],[faktyczne uzycie]]&lt;100,70,IF(Tabela1[[#This Row],[faktyczne uzycie]]&lt;=200,90,120))</f>
        <v>70</v>
      </c>
      <c r="L19">
        <f>Tabela1[[#This Row],[cena za gaz w miesiacu]]+Tabela1[[#This Row],[taryfa]]</f>
        <v>155.13999999999999</v>
      </c>
      <c r="N19">
        <v>2018</v>
      </c>
      <c r="O19">
        <v>1.22</v>
      </c>
    </row>
    <row r="20" spans="1:15" x14ac:dyDescent="0.25">
      <c r="A20" s="1">
        <v>37833</v>
      </c>
      <c r="B20">
        <v>4654</v>
      </c>
      <c r="C20">
        <f>Tabela1[[#This Row],[Odczyt licznika]]-Tabela1[[#This Row],[ile zuzyto w calym czasie]]</f>
        <v>15</v>
      </c>
      <c r="D20">
        <f t="shared" si="0"/>
        <v>4639</v>
      </c>
      <c r="E20">
        <f>DAY(Tabela1[[#This Row],[Data odczytu]])</f>
        <v>31</v>
      </c>
      <c r="F20">
        <f>Tabela1[[#This Row],[faktyczne uzycie]]/Tabela1[[#This Row],[ilosc dni w miesiacu]]</f>
        <v>0.4838709677419355</v>
      </c>
      <c r="G20">
        <f>MONTH(Tabela1[[#This Row],[Data odczytu]])</f>
        <v>7</v>
      </c>
      <c r="H20">
        <f>YEAR(Tabela1[[#This Row],[Data odczytu]])</f>
        <v>2003</v>
      </c>
      <c r="I20">
        <f>VLOOKUP(Tabela1[[#This Row],[rok]],cena_gazu,2)</f>
        <v>0.99</v>
      </c>
      <c r="J20">
        <f>Tabela1[[#This Row],[faktyczne uzycie]]*Tabela1[[#This Row],[cena za 1m3 gaz]]</f>
        <v>14.85</v>
      </c>
      <c r="K20">
        <f>IF(Tabela1[[#This Row],[faktyczne uzycie]]&lt;100,70,IF(Tabela1[[#This Row],[faktyczne uzycie]]&lt;=200,90,120))</f>
        <v>70</v>
      </c>
      <c r="L20">
        <f>Tabela1[[#This Row],[cena za gaz w miesiacu]]+Tabela1[[#This Row],[taryfa]]</f>
        <v>84.85</v>
      </c>
    </row>
    <row r="21" spans="1:15" x14ac:dyDescent="0.25">
      <c r="A21" s="1">
        <v>37864</v>
      </c>
      <c r="B21">
        <v>4669</v>
      </c>
      <c r="C21">
        <f>Tabela1[[#This Row],[Odczyt licznika]]-Tabela1[[#This Row],[ile zuzyto w calym czasie]]</f>
        <v>15</v>
      </c>
      <c r="D21">
        <f t="shared" si="0"/>
        <v>4654</v>
      </c>
      <c r="E21">
        <f>DAY(Tabela1[[#This Row],[Data odczytu]])</f>
        <v>31</v>
      </c>
      <c r="F21">
        <f>Tabela1[[#This Row],[faktyczne uzycie]]/Tabela1[[#This Row],[ilosc dni w miesiacu]]</f>
        <v>0.4838709677419355</v>
      </c>
      <c r="G21">
        <f>MONTH(Tabela1[[#This Row],[Data odczytu]])</f>
        <v>8</v>
      </c>
      <c r="H21">
        <f>YEAR(Tabela1[[#This Row],[Data odczytu]])</f>
        <v>2003</v>
      </c>
      <c r="I21">
        <f>VLOOKUP(Tabela1[[#This Row],[rok]],cena_gazu,2)</f>
        <v>0.99</v>
      </c>
      <c r="J21">
        <f>Tabela1[[#This Row],[faktyczne uzycie]]*Tabela1[[#This Row],[cena za 1m3 gaz]]</f>
        <v>14.85</v>
      </c>
      <c r="K21">
        <f>IF(Tabela1[[#This Row],[faktyczne uzycie]]&lt;100,70,IF(Tabela1[[#This Row],[faktyczne uzycie]]&lt;=200,90,120))</f>
        <v>70</v>
      </c>
      <c r="L21">
        <f>Tabela1[[#This Row],[cena za gaz w miesiacu]]+Tabela1[[#This Row],[taryfa]]</f>
        <v>84.85</v>
      </c>
    </row>
    <row r="22" spans="1:15" x14ac:dyDescent="0.25">
      <c r="A22" s="1">
        <v>37894</v>
      </c>
      <c r="B22">
        <v>4819</v>
      </c>
      <c r="C22">
        <f>Tabela1[[#This Row],[Odczyt licznika]]-Tabela1[[#This Row],[ile zuzyto w calym czasie]]</f>
        <v>150</v>
      </c>
      <c r="D22">
        <f t="shared" si="0"/>
        <v>4669</v>
      </c>
      <c r="E22">
        <f>DAY(Tabela1[[#This Row],[Data odczytu]])</f>
        <v>30</v>
      </c>
      <c r="F22">
        <f>Tabela1[[#This Row],[faktyczne uzycie]]/Tabela1[[#This Row],[ilosc dni w miesiacu]]</f>
        <v>5</v>
      </c>
      <c r="G22">
        <f>MONTH(Tabela1[[#This Row],[Data odczytu]])</f>
        <v>9</v>
      </c>
      <c r="H22">
        <f>YEAR(Tabela1[[#This Row],[Data odczytu]])</f>
        <v>2003</v>
      </c>
      <c r="I22">
        <f>VLOOKUP(Tabela1[[#This Row],[rok]],cena_gazu,2)</f>
        <v>0.99</v>
      </c>
      <c r="J22">
        <f>Tabela1[[#This Row],[faktyczne uzycie]]*Tabela1[[#This Row],[cena za 1m3 gaz]]</f>
        <v>148.5</v>
      </c>
      <c r="K22">
        <f>IF(Tabela1[[#This Row],[faktyczne uzycie]]&lt;100,70,IF(Tabela1[[#This Row],[faktyczne uzycie]]&lt;=200,90,120))</f>
        <v>90</v>
      </c>
      <c r="L22">
        <f>Tabela1[[#This Row],[cena za gaz w miesiacu]]+Tabela1[[#This Row],[taryfa]]</f>
        <v>238.5</v>
      </c>
    </row>
    <row r="23" spans="1:15" x14ac:dyDescent="0.25">
      <c r="A23" s="1">
        <v>37925</v>
      </c>
      <c r="B23">
        <v>4976</v>
      </c>
      <c r="C23">
        <f>Tabela1[[#This Row],[Odczyt licznika]]-Tabela1[[#This Row],[ile zuzyto w calym czasie]]</f>
        <v>157</v>
      </c>
      <c r="D23">
        <f t="shared" si="0"/>
        <v>4819</v>
      </c>
      <c r="E23">
        <f>DAY(Tabela1[[#This Row],[Data odczytu]])</f>
        <v>31</v>
      </c>
      <c r="F23">
        <f>Tabela1[[#This Row],[faktyczne uzycie]]/Tabela1[[#This Row],[ilosc dni w miesiacu]]</f>
        <v>5.064516129032258</v>
      </c>
      <c r="G23">
        <f>MONTH(Tabela1[[#This Row],[Data odczytu]])</f>
        <v>10</v>
      </c>
      <c r="H23">
        <f>YEAR(Tabela1[[#This Row],[Data odczytu]])</f>
        <v>2003</v>
      </c>
      <c r="I23">
        <f>VLOOKUP(Tabela1[[#This Row],[rok]],cena_gazu,2)</f>
        <v>0.99</v>
      </c>
      <c r="J23">
        <f>Tabela1[[#This Row],[faktyczne uzycie]]*Tabela1[[#This Row],[cena za 1m3 gaz]]</f>
        <v>155.43</v>
      </c>
      <c r="K23">
        <f>IF(Tabela1[[#This Row],[faktyczne uzycie]]&lt;100,70,IF(Tabela1[[#This Row],[faktyczne uzycie]]&lt;=200,90,120))</f>
        <v>90</v>
      </c>
      <c r="L23">
        <f>Tabela1[[#This Row],[cena za gaz w miesiacu]]+Tabela1[[#This Row],[taryfa]]</f>
        <v>245.43</v>
      </c>
    </row>
    <row r="24" spans="1:15" x14ac:dyDescent="0.25">
      <c r="A24" s="1">
        <v>37955</v>
      </c>
      <c r="B24">
        <v>5078</v>
      </c>
      <c r="C24">
        <f>Tabela1[[#This Row],[Odczyt licznika]]-Tabela1[[#This Row],[ile zuzyto w calym czasie]]</f>
        <v>102</v>
      </c>
      <c r="D24">
        <f t="shared" si="0"/>
        <v>4976</v>
      </c>
      <c r="E24">
        <f>DAY(Tabela1[[#This Row],[Data odczytu]])</f>
        <v>30</v>
      </c>
      <c r="F24">
        <f>Tabela1[[#This Row],[faktyczne uzycie]]/Tabela1[[#This Row],[ilosc dni w miesiacu]]</f>
        <v>3.4</v>
      </c>
      <c r="G24">
        <f>MONTH(Tabela1[[#This Row],[Data odczytu]])</f>
        <v>11</v>
      </c>
      <c r="H24">
        <f>YEAR(Tabela1[[#This Row],[Data odczytu]])</f>
        <v>2003</v>
      </c>
      <c r="I24">
        <f>VLOOKUP(Tabela1[[#This Row],[rok]],cena_gazu,2)</f>
        <v>0.99</v>
      </c>
      <c r="J24">
        <f>Tabela1[[#This Row],[faktyczne uzycie]]*Tabela1[[#This Row],[cena za 1m3 gaz]]</f>
        <v>100.98</v>
      </c>
      <c r="K24">
        <f>IF(Tabela1[[#This Row],[faktyczne uzycie]]&lt;100,70,IF(Tabela1[[#This Row],[faktyczne uzycie]]&lt;=200,90,120))</f>
        <v>90</v>
      </c>
      <c r="L24">
        <f>Tabela1[[#This Row],[cena za gaz w miesiacu]]+Tabela1[[#This Row],[taryfa]]</f>
        <v>190.98000000000002</v>
      </c>
    </row>
    <row r="25" spans="1:15" x14ac:dyDescent="0.25">
      <c r="A25" s="1">
        <v>37986</v>
      </c>
      <c r="B25">
        <v>5260</v>
      </c>
      <c r="C25">
        <f>Tabela1[[#This Row],[Odczyt licznika]]-Tabela1[[#This Row],[ile zuzyto w calym czasie]]</f>
        <v>182</v>
      </c>
      <c r="D25">
        <f t="shared" si="0"/>
        <v>5078</v>
      </c>
      <c r="E25">
        <f>DAY(Tabela1[[#This Row],[Data odczytu]])</f>
        <v>31</v>
      </c>
      <c r="F25">
        <f>Tabela1[[#This Row],[faktyczne uzycie]]/Tabela1[[#This Row],[ilosc dni w miesiacu]]</f>
        <v>5.870967741935484</v>
      </c>
      <c r="G25">
        <f>MONTH(Tabela1[[#This Row],[Data odczytu]])</f>
        <v>12</v>
      </c>
      <c r="H25">
        <f>YEAR(Tabela1[[#This Row],[Data odczytu]])</f>
        <v>2003</v>
      </c>
      <c r="I25">
        <f>VLOOKUP(Tabela1[[#This Row],[rok]],cena_gazu,2)</f>
        <v>0.99</v>
      </c>
      <c r="J25">
        <f>Tabela1[[#This Row],[faktyczne uzycie]]*Tabela1[[#This Row],[cena za 1m3 gaz]]</f>
        <v>180.18</v>
      </c>
      <c r="K25">
        <f>IF(Tabela1[[#This Row],[faktyczne uzycie]]&lt;100,70,IF(Tabela1[[#This Row],[faktyczne uzycie]]&lt;=200,90,120))</f>
        <v>90</v>
      </c>
      <c r="L25">
        <f>Tabela1[[#This Row],[cena za gaz w miesiacu]]+Tabela1[[#This Row],[taryfa]]</f>
        <v>270.18</v>
      </c>
    </row>
    <row r="26" spans="1:15" x14ac:dyDescent="0.25">
      <c r="A26" s="1">
        <v>38017</v>
      </c>
      <c r="B26">
        <v>5508</v>
      </c>
      <c r="C26">
        <f>Tabela1[[#This Row],[Odczyt licznika]]-Tabela1[[#This Row],[ile zuzyto w calym czasie]]</f>
        <v>248</v>
      </c>
      <c r="D26">
        <f t="shared" si="0"/>
        <v>5260</v>
      </c>
      <c r="E26">
        <f>DAY(Tabela1[[#This Row],[Data odczytu]])</f>
        <v>31</v>
      </c>
      <c r="F26">
        <f>Tabela1[[#This Row],[faktyczne uzycie]]/Tabela1[[#This Row],[ilosc dni w miesiacu]]</f>
        <v>8</v>
      </c>
      <c r="G26">
        <f>MONTH(Tabela1[[#This Row],[Data odczytu]])</f>
        <v>1</v>
      </c>
      <c r="H26">
        <f>YEAR(Tabela1[[#This Row],[Data odczytu]])</f>
        <v>2004</v>
      </c>
      <c r="I26">
        <f>VLOOKUP(Tabela1[[#This Row],[rok]],cena_gazu,2)</f>
        <v>0.98</v>
      </c>
      <c r="J26">
        <f>Tabela1[[#This Row],[faktyczne uzycie]]*Tabela1[[#This Row],[cena za 1m3 gaz]]</f>
        <v>243.04</v>
      </c>
      <c r="K26">
        <f>IF(Tabela1[[#This Row],[faktyczne uzycie]]&lt;100,70,IF(Tabela1[[#This Row],[faktyczne uzycie]]&lt;=200,90,120))</f>
        <v>120</v>
      </c>
      <c r="L26">
        <f>Tabela1[[#This Row],[cena za gaz w miesiacu]]+Tabela1[[#This Row],[taryfa]]</f>
        <v>363.03999999999996</v>
      </c>
    </row>
    <row r="27" spans="1:15" x14ac:dyDescent="0.25">
      <c r="A27" s="1">
        <v>38045</v>
      </c>
      <c r="B27">
        <v>5754</v>
      </c>
      <c r="C27">
        <f>Tabela1[[#This Row],[Odczyt licznika]]-Tabela1[[#This Row],[ile zuzyto w calym czasie]]</f>
        <v>246</v>
      </c>
      <c r="D27">
        <f t="shared" si="0"/>
        <v>5508</v>
      </c>
      <c r="E27">
        <f>DAY(Tabela1[[#This Row],[Data odczytu]])</f>
        <v>28</v>
      </c>
      <c r="F27">
        <f>Tabela1[[#This Row],[faktyczne uzycie]]/Tabela1[[#This Row],[ilosc dni w miesiacu]]</f>
        <v>8.7857142857142865</v>
      </c>
      <c r="G27">
        <f>MONTH(Tabela1[[#This Row],[Data odczytu]])</f>
        <v>2</v>
      </c>
      <c r="H27">
        <f>YEAR(Tabela1[[#This Row],[Data odczytu]])</f>
        <v>2004</v>
      </c>
      <c r="I27">
        <f>VLOOKUP(Tabela1[[#This Row],[rok]],cena_gazu,2)</f>
        <v>0.98</v>
      </c>
      <c r="J27">
        <f>Tabela1[[#This Row],[faktyczne uzycie]]*Tabela1[[#This Row],[cena za 1m3 gaz]]</f>
        <v>241.07999999999998</v>
      </c>
      <c r="K27">
        <f>IF(Tabela1[[#This Row],[faktyczne uzycie]]&lt;100,70,IF(Tabela1[[#This Row],[faktyczne uzycie]]&lt;=200,90,120))</f>
        <v>120</v>
      </c>
      <c r="L27">
        <f>Tabela1[[#This Row],[cena za gaz w miesiacu]]+Tabela1[[#This Row],[taryfa]]</f>
        <v>361.08</v>
      </c>
    </row>
    <row r="28" spans="1:15" x14ac:dyDescent="0.25">
      <c r="A28" s="1">
        <v>38077</v>
      </c>
      <c r="B28">
        <v>5945</v>
      </c>
      <c r="C28">
        <f>Tabela1[[#This Row],[Odczyt licznika]]-Tabela1[[#This Row],[ile zuzyto w calym czasie]]</f>
        <v>191</v>
      </c>
      <c r="D28">
        <f t="shared" si="0"/>
        <v>5754</v>
      </c>
      <c r="E28">
        <f>DAY(Tabela1[[#This Row],[Data odczytu]])</f>
        <v>31</v>
      </c>
      <c r="F28">
        <f>Tabela1[[#This Row],[faktyczne uzycie]]/Tabela1[[#This Row],[ilosc dni w miesiacu]]</f>
        <v>6.161290322580645</v>
      </c>
      <c r="G28">
        <f>MONTH(Tabela1[[#This Row],[Data odczytu]])</f>
        <v>3</v>
      </c>
      <c r="H28">
        <f>YEAR(Tabela1[[#This Row],[Data odczytu]])</f>
        <v>2004</v>
      </c>
      <c r="I28">
        <f>VLOOKUP(Tabela1[[#This Row],[rok]],cena_gazu,2)</f>
        <v>0.98</v>
      </c>
      <c r="J28">
        <f>Tabela1[[#This Row],[faktyczne uzycie]]*Tabela1[[#This Row],[cena za 1m3 gaz]]</f>
        <v>187.18</v>
      </c>
      <c r="K28">
        <f>IF(Tabela1[[#This Row],[faktyczne uzycie]]&lt;100,70,IF(Tabela1[[#This Row],[faktyczne uzycie]]&lt;=200,90,120))</f>
        <v>90</v>
      </c>
      <c r="L28">
        <f>Tabela1[[#This Row],[cena za gaz w miesiacu]]+Tabela1[[#This Row],[taryfa]]</f>
        <v>277.18</v>
      </c>
    </row>
    <row r="29" spans="1:15" x14ac:dyDescent="0.25">
      <c r="A29" s="1">
        <v>38107</v>
      </c>
      <c r="B29">
        <v>6050</v>
      </c>
      <c r="C29">
        <f>Tabela1[[#This Row],[Odczyt licznika]]-Tabela1[[#This Row],[ile zuzyto w calym czasie]]</f>
        <v>105</v>
      </c>
      <c r="D29">
        <f t="shared" si="0"/>
        <v>5945</v>
      </c>
      <c r="E29">
        <f>DAY(Tabela1[[#This Row],[Data odczytu]])</f>
        <v>30</v>
      </c>
      <c r="F29">
        <f>Tabela1[[#This Row],[faktyczne uzycie]]/Tabela1[[#This Row],[ilosc dni w miesiacu]]</f>
        <v>3.5</v>
      </c>
      <c r="G29">
        <f>MONTH(Tabela1[[#This Row],[Data odczytu]])</f>
        <v>4</v>
      </c>
      <c r="H29">
        <f>YEAR(Tabela1[[#This Row],[Data odczytu]])</f>
        <v>2004</v>
      </c>
      <c r="I29">
        <f>VLOOKUP(Tabela1[[#This Row],[rok]],cena_gazu,2)</f>
        <v>0.98</v>
      </c>
      <c r="J29">
        <f>Tabela1[[#This Row],[faktyczne uzycie]]*Tabela1[[#This Row],[cena za 1m3 gaz]]</f>
        <v>102.89999999999999</v>
      </c>
      <c r="K29">
        <f>IF(Tabela1[[#This Row],[faktyczne uzycie]]&lt;100,70,IF(Tabela1[[#This Row],[faktyczne uzycie]]&lt;=200,90,120))</f>
        <v>90</v>
      </c>
      <c r="L29">
        <f>Tabela1[[#This Row],[cena za gaz w miesiacu]]+Tabela1[[#This Row],[taryfa]]</f>
        <v>192.89999999999998</v>
      </c>
    </row>
    <row r="30" spans="1:15" x14ac:dyDescent="0.25">
      <c r="A30" s="1">
        <v>38138</v>
      </c>
      <c r="B30">
        <v>6146</v>
      </c>
      <c r="C30">
        <f>Tabela1[[#This Row],[Odczyt licznika]]-Tabela1[[#This Row],[ile zuzyto w calym czasie]]</f>
        <v>96</v>
      </c>
      <c r="D30">
        <f t="shared" si="0"/>
        <v>6050</v>
      </c>
      <c r="E30">
        <f>DAY(Tabela1[[#This Row],[Data odczytu]])</f>
        <v>31</v>
      </c>
      <c r="F30">
        <f>Tabela1[[#This Row],[faktyczne uzycie]]/Tabela1[[#This Row],[ilosc dni w miesiacu]]</f>
        <v>3.096774193548387</v>
      </c>
      <c r="G30">
        <f>MONTH(Tabela1[[#This Row],[Data odczytu]])</f>
        <v>5</v>
      </c>
      <c r="H30">
        <f>YEAR(Tabela1[[#This Row],[Data odczytu]])</f>
        <v>2004</v>
      </c>
      <c r="I30">
        <f>VLOOKUP(Tabela1[[#This Row],[rok]],cena_gazu,2)</f>
        <v>0.98</v>
      </c>
      <c r="J30">
        <f>Tabela1[[#This Row],[faktyczne uzycie]]*Tabela1[[#This Row],[cena za 1m3 gaz]]</f>
        <v>94.08</v>
      </c>
      <c r="K30">
        <f>IF(Tabela1[[#This Row],[faktyczne uzycie]]&lt;100,70,IF(Tabela1[[#This Row],[faktyczne uzycie]]&lt;=200,90,120))</f>
        <v>70</v>
      </c>
      <c r="L30">
        <f>Tabela1[[#This Row],[cena za gaz w miesiacu]]+Tabela1[[#This Row],[taryfa]]</f>
        <v>164.07999999999998</v>
      </c>
    </row>
    <row r="31" spans="1:15" x14ac:dyDescent="0.25">
      <c r="A31" s="1">
        <v>38168</v>
      </c>
      <c r="B31">
        <v>6173</v>
      </c>
      <c r="C31">
        <f>Tabela1[[#This Row],[Odczyt licznika]]-Tabela1[[#This Row],[ile zuzyto w calym czasie]]</f>
        <v>27</v>
      </c>
      <c r="D31">
        <f t="shared" si="0"/>
        <v>6146</v>
      </c>
      <c r="E31">
        <f>DAY(Tabela1[[#This Row],[Data odczytu]])</f>
        <v>30</v>
      </c>
      <c r="F31">
        <f>Tabela1[[#This Row],[faktyczne uzycie]]/Tabela1[[#This Row],[ilosc dni w miesiacu]]</f>
        <v>0.9</v>
      </c>
      <c r="G31">
        <f>MONTH(Tabela1[[#This Row],[Data odczytu]])</f>
        <v>6</v>
      </c>
      <c r="H31">
        <f>YEAR(Tabela1[[#This Row],[Data odczytu]])</f>
        <v>2004</v>
      </c>
      <c r="I31">
        <f>VLOOKUP(Tabela1[[#This Row],[rok]],cena_gazu,2)</f>
        <v>0.98</v>
      </c>
      <c r="J31">
        <f>Tabela1[[#This Row],[faktyczne uzycie]]*Tabela1[[#This Row],[cena za 1m3 gaz]]</f>
        <v>26.46</v>
      </c>
      <c r="K31">
        <f>IF(Tabela1[[#This Row],[faktyczne uzycie]]&lt;100,70,IF(Tabela1[[#This Row],[faktyczne uzycie]]&lt;=200,90,120))</f>
        <v>70</v>
      </c>
      <c r="L31">
        <f>Tabela1[[#This Row],[cena za gaz w miesiacu]]+Tabela1[[#This Row],[taryfa]]</f>
        <v>96.460000000000008</v>
      </c>
    </row>
    <row r="32" spans="1:15" x14ac:dyDescent="0.25">
      <c r="A32" s="1">
        <v>38199</v>
      </c>
      <c r="B32">
        <v>6183</v>
      </c>
      <c r="C32">
        <f>Tabela1[[#This Row],[Odczyt licznika]]-Tabela1[[#This Row],[ile zuzyto w calym czasie]]</f>
        <v>10</v>
      </c>
      <c r="D32">
        <f t="shared" si="0"/>
        <v>6173</v>
      </c>
      <c r="E32">
        <f>DAY(Tabela1[[#This Row],[Data odczytu]])</f>
        <v>31</v>
      </c>
      <c r="F32">
        <f>Tabela1[[#This Row],[faktyczne uzycie]]/Tabela1[[#This Row],[ilosc dni w miesiacu]]</f>
        <v>0.32258064516129031</v>
      </c>
      <c r="G32">
        <f>MONTH(Tabela1[[#This Row],[Data odczytu]])</f>
        <v>7</v>
      </c>
      <c r="H32">
        <f>YEAR(Tabela1[[#This Row],[Data odczytu]])</f>
        <v>2004</v>
      </c>
      <c r="I32">
        <f>VLOOKUP(Tabela1[[#This Row],[rok]],cena_gazu,2)</f>
        <v>0.98</v>
      </c>
      <c r="J32">
        <f>Tabela1[[#This Row],[faktyczne uzycie]]*Tabela1[[#This Row],[cena za 1m3 gaz]]</f>
        <v>9.8000000000000007</v>
      </c>
      <c r="K32">
        <f>IF(Tabela1[[#This Row],[faktyczne uzycie]]&lt;100,70,IF(Tabela1[[#This Row],[faktyczne uzycie]]&lt;=200,90,120))</f>
        <v>70</v>
      </c>
      <c r="L32">
        <f>Tabela1[[#This Row],[cena za gaz w miesiacu]]+Tabela1[[#This Row],[taryfa]]</f>
        <v>79.8</v>
      </c>
    </row>
    <row r="33" spans="1:12" x14ac:dyDescent="0.25">
      <c r="A33" s="1">
        <v>38230</v>
      </c>
      <c r="B33">
        <v>6195</v>
      </c>
      <c r="C33">
        <f>Tabela1[[#This Row],[Odczyt licznika]]-Tabela1[[#This Row],[ile zuzyto w calym czasie]]</f>
        <v>12</v>
      </c>
      <c r="D33">
        <f t="shared" si="0"/>
        <v>6183</v>
      </c>
      <c r="E33">
        <f>DAY(Tabela1[[#This Row],[Data odczytu]])</f>
        <v>31</v>
      </c>
      <c r="F33">
        <f>Tabela1[[#This Row],[faktyczne uzycie]]/Tabela1[[#This Row],[ilosc dni w miesiacu]]</f>
        <v>0.38709677419354838</v>
      </c>
      <c r="G33">
        <f>MONTH(Tabela1[[#This Row],[Data odczytu]])</f>
        <v>8</v>
      </c>
      <c r="H33">
        <f>YEAR(Tabela1[[#This Row],[Data odczytu]])</f>
        <v>2004</v>
      </c>
      <c r="I33">
        <f>VLOOKUP(Tabela1[[#This Row],[rok]],cena_gazu,2)</f>
        <v>0.98</v>
      </c>
      <c r="J33">
        <f>Tabela1[[#This Row],[faktyczne uzycie]]*Tabela1[[#This Row],[cena za 1m3 gaz]]</f>
        <v>11.76</v>
      </c>
      <c r="K33">
        <f>IF(Tabela1[[#This Row],[faktyczne uzycie]]&lt;100,70,IF(Tabela1[[#This Row],[faktyczne uzycie]]&lt;=200,90,120))</f>
        <v>70</v>
      </c>
      <c r="L33">
        <f>Tabela1[[#This Row],[cena za gaz w miesiacu]]+Tabela1[[#This Row],[taryfa]]</f>
        <v>81.760000000000005</v>
      </c>
    </row>
    <row r="34" spans="1:12" x14ac:dyDescent="0.25">
      <c r="A34" s="1">
        <v>38260</v>
      </c>
      <c r="B34">
        <v>6304</v>
      </c>
      <c r="C34">
        <f>Tabela1[[#This Row],[Odczyt licznika]]-Tabela1[[#This Row],[ile zuzyto w calym czasie]]</f>
        <v>109</v>
      </c>
      <c r="D34">
        <f t="shared" si="0"/>
        <v>6195</v>
      </c>
      <c r="E34">
        <f>DAY(Tabela1[[#This Row],[Data odczytu]])</f>
        <v>30</v>
      </c>
      <c r="F34">
        <f>Tabela1[[#This Row],[faktyczne uzycie]]/Tabela1[[#This Row],[ilosc dni w miesiacu]]</f>
        <v>3.6333333333333333</v>
      </c>
      <c r="G34">
        <f>MONTH(Tabela1[[#This Row],[Data odczytu]])</f>
        <v>9</v>
      </c>
      <c r="H34">
        <f>YEAR(Tabela1[[#This Row],[Data odczytu]])</f>
        <v>2004</v>
      </c>
      <c r="I34">
        <f>VLOOKUP(Tabela1[[#This Row],[rok]],cena_gazu,2)</f>
        <v>0.98</v>
      </c>
      <c r="J34">
        <f>Tabela1[[#This Row],[faktyczne uzycie]]*Tabela1[[#This Row],[cena za 1m3 gaz]]</f>
        <v>106.82</v>
      </c>
      <c r="K34">
        <f>IF(Tabela1[[#This Row],[faktyczne uzycie]]&lt;100,70,IF(Tabela1[[#This Row],[faktyczne uzycie]]&lt;=200,90,120))</f>
        <v>90</v>
      </c>
      <c r="L34">
        <f>Tabela1[[#This Row],[cena za gaz w miesiacu]]+Tabela1[[#This Row],[taryfa]]</f>
        <v>196.82</v>
      </c>
    </row>
    <row r="35" spans="1:12" x14ac:dyDescent="0.25">
      <c r="A35" s="1">
        <v>38291</v>
      </c>
      <c r="B35">
        <v>6459</v>
      </c>
      <c r="C35">
        <f>Tabela1[[#This Row],[Odczyt licznika]]-Tabela1[[#This Row],[ile zuzyto w calym czasie]]</f>
        <v>155</v>
      </c>
      <c r="D35">
        <f t="shared" si="0"/>
        <v>6304</v>
      </c>
      <c r="E35">
        <f>DAY(Tabela1[[#This Row],[Data odczytu]])</f>
        <v>31</v>
      </c>
      <c r="F35">
        <f>Tabela1[[#This Row],[faktyczne uzycie]]/Tabela1[[#This Row],[ilosc dni w miesiacu]]</f>
        <v>5</v>
      </c>
      <c r="G35">
        <f>MONTH(Tabela1[[#This Row],[Data odczytu]])</f>
        <v>10</v>
      </c>
      <c r="H35">
        <f>YEAR(Tabela1[[#This Row],[Data odczytu]])</f>
        <v>2004</v>
      </c>
      <c r="I35">
        <f>VLOOKUP(Tabela1[[#This Row],[rok]],cena_gazu,2)</f>
        <v>0.98</v>
      </c>
      <c r="J35">
        <f>Tabela1[[#This Row],[faktyczne uzycie]]*Tabela1[[#This Row],[cena za 1m3 gaz]]</f>
        <v>151.9</v>
      </c>
      <c r="K35">
        <f>IF(Tabela1[[#This Row],[faktyczne uzycie]]&lt;100,70,IF(Tabela1[[#This Row],[faktyczne uzycie]]&lt;=200,90,120))</f>
        <v>90</v>
      </c>
      <c r="L35">
        <f>Tabela1[[#This Row],[cena za gaz w miesiacu]]+Tabela1[[#This Row],[taryfa]]</f>
        <v>241.9</v>
      </c>
    </row>
    <row r="36" spans="1:12" x14ac:dyDescent="0.25">
      <c r="A36" s="1">
        <v>38321</v>
      </c>
      <c r="B36">
        <v>6737</v>
      </c>
      <c r="C36">
        <f>Tabela1[[#This Row],[Odczyt licznika]]-Tabela1[[#This Row],[ile zuzyto w calym czasie]]</f>
        <v>278</v>
      </c>
      <c r="D36">
        <f t="shared" si="0"/>
        <v>6459</v>
      </c>
      <c r="E36">
        <f>DAY(Tabela1[[#This Row],[Data odczytu]])</f>
        <v>30</v>
      </c>
      <c r="F36">
        <f>Tabela1[[#This Row],[faktyczne uzycie]]/Tabela1[[#This Row],[ilosc dni w miesiacu]]</f>
        <v>9.2666666666666675</v>
      </c>
      <c r="G36">
        <f>MONTH(Tabela1[[#This Row],[Data odczytu]])</f>
        <v>11</v>
      </c>
      <c r="H36">
        <f>YEAR(Tabela1[[#This Row],[Data odczytu]])</f>
        <v>2004</v>
      </c>
      <c r="I36">
        <f>VLOOKUP(Tabela1[[#This Row],[rok]],cena_gazu,2)</f>
        <v>0.98</v>
      </c>
      <c r="J36">
        <f>Tabela1[[#This Row],[faktyczne uzycie]]*Tabela1[[#This Row],[cena za 1m3 gaz]]</f>
        <v>272.44</v>
      </c>
      <c r="K36">
        <f>IF(Tabela1[[#This Row],[faktyczne uzycie]]&lt;100,70,IF(Tabela1[[#This Row],[faktyczne uzycie]]&lt;=200,90,120))</f>
        <v>120</v>
      </c>
      <c r="L36">
        <f>Tabela1[[#This Row],[cena za gaz w miesiacu]]+Tabela1[[#This Row],[taryfa]]</f>
        <v>392.44</v>
      </c>
    </row>
    <row r="37" spans="1:12" x14ac:dyDescent="0.25">
      <c r="A37" s="1">
        <v>38352</v>
      </c>
      <c r="B37">
        <v>6997</v>
      </c>
      <c r="C37">
        <f>Tabela1[[#This Row],[Odczyt licznika]]-Tabela1[[#This Row],[ile zuzyto w calym czasie]]</f>
        <v>260</v>
      </c>
      <c r="D37">
        <f t="shared" si="0"/>
        <v>6737</v>
      </c>
      <c r="E37">
        <f>DAY(Tabela1[[#This Row],[Data odczytu]])</f>
        <v>31</v>
      </c>
      <c r="F37">
        <f>Tabela1[[#This Row],[faktyczne uzycie]]/Tabela1[[#This Row],[ilosc dni w miesiacu]]</f>
        <v>8.387096774193548</v>
      </c>
      <c r="G37">
        <f>MONTH(Tabela1[[#This Row],[Data odczytu]])</f>
        <v>12</v>
      </c>
      <c r="H37">
        <f>YEAR(Tabela1[[#This Row],[Data odczytu]])</f>
        <v>2004</v>
      </c>
      <c r="I37">
        <f>VLOOKUP(Tabela1[[#This Row],[rok]],cena_gazu,2)</f>
        <v>0.98</v>
      </c>
      <c r="J37">
        <f>Tabela1[[#This Row],[faktyczne uzycie]]*Tabela1[[#This Row],[cena za 1m3 gaz]]</f>
        <v>254.79999999999998</v>
      </c>
      <c r="K37">
        <f>IF(Tabela1[[#This Row],[faktyczne uzycie]]&lt;100,70,IF(Tabela1[[#This Row],[faktyczne uzycie]]&lt;=200,90,120))</f>
        <v>120</v>
      </c>
      <c r="L37">
        <f>Tabela1[[#This Row],[cena za gaz w miesiacu]]+Tabela1[[#This Row],[taryfa]]</f>
        <v>374.79999999999995</v>
      </c>
    </row>
    <row r="38" spans="1:12" x14ac:dyDescent="0.25">
      <c r="A38" s="1">
        <v>38383</v>
      </c>
      <c r="B38">
        <v>7247</v>
      </c>
      <c r="C38">
        <f>Tabela1[[#This Row],[Odczyt licznika]]-Tabela1[[#This Row],[ile zuzyto w calym czasie]]</f>
        <v>250</v>
      </c>
      <c r="D38">
        <f t="shared" si="0"/>
        <v>6997</v>
      </c>
      <c r="E38">
        <f>DAY(Tabela1[[#This Row],[Data odczytu]])</f>
        <v>31</v>
      </c>
      <c r="F38">
        <f>Tabela1[[#This Row],[faktyczne uzycie]]/Tabela1[[#This Row],[ilosc dni w miesiacu]]</f>
        <v>8.064516129032258</v>
      </c>
      <c r="G38">
        <f>MONTH(Tabela1[[#This Row],[Data odczytu]])</f>
        <v>1</v>
      </c>
      <c r="H38">
        <f>YEAR(Tabela1[[#This Row],[Data odczytu]])</f>
        <v>2005</v>
      </c>
      <c r="I38">
        <f>VLOOKUP(Tabela1[[#This Row],[rok]],cena_gazu,2)</f>
        <v>1.02</v>
      </c>
      <c r="J38">
        <f>Tabela1[[#This Row],[faktyczne uzycie]]*Tabela1[[#This Row],[cena za 1m3 gaz]]</f>
        <v>255</v>
      </c>
      <c r="K38">
        <f>IF(Tabela1[[#This Row],[faktyczne uzycie]]&lt;100,70,IF(Tabela1[[#This Row],[faktyczne uzycie]]&lt;=200,90,120))</f>
        <v>120</v>
      </c>
      <c r="L38">
        <f>Tabela1[[#This Row],[cena za gaz w miesiacu]]+Tabela1[[#This Row],[taryfa]]</f>
        <v>375</v>
      </c>
    </row>
    <row r="39" spans="1:12" x14ac:dyDescent="0.25">
      <c r="A39" s="1">
        <v>38411</v>
      </c>
      <c r="B39">
        <v>7399</v>
      </c>
      <c r="C39">
        <f>Tabela1[[#This Row],[Odczyt licznika]]-Tabela1[[#This Row],[ile zuzyto w calym czasie]]</f>
        <v>152</v>
      </c>
      <c r="D39">
        <f t="shared" si="0"/>
        <v>7247</v>
      </c>
      <c r="E39">
        <f>DAY(Tabela1[[#This Row],[Data odczytu]])</f>
        <v>28</v>
      </c>
      <c r="F39">
        <f>Tabela1[[#This Row],[faktyczne uzycie]]/Tabela1[[#This Row],[ilosc dni w miesiacu]]</f>
        <v>5.4285714285714288</v>
      </c>
      <c r="G39">
        <f>MONTH(Tabela1[[#This Row],[Data odczytu]])</f>
        <v>2</v>
      </c>
      <c r="H39">
        <f>YEAR(Tabela1[[#This Row],[Data odczytu]])</f>
        <v>2005</v>
      </c>
      <c r="I39">
        <f>VLOOKUP(Tabela1[[#This Row],[rok]],cena_gazu,2)</f>
        <v>1.02</v>
      </c>
      <c r="J39">
        <f>Tabela1[[#This Row],[faktyczne uzycie]]*Tabela1[[#This Row],[cena za 1m3 gaz]]</f>
        <v>155.04</v>
      </c>
      <c r="K39">
        <f>IF(Tabela1[[#This Row],[faktyczne uzycie]]&lt;100,70,IF(Tabela1[[#This Row],[faktyczne uzycie]]&lt;=200,90,120))</f>
        <v>90</v>
      </c>
      <c r="L39">
        <f>Tabela1[[#This Row],[cena za gaz w miesiacu]]+Tabela1[[#This Row],[taryfa]]</f>
        <v>245.04</v>
      </c>
    </row>
    <row r="40" spans="1:12" x14ac:dyDescent="0.25">
      <c r="A40" s="1">
        <v>38442</v>
      </c>
      <c r="B40">
        <v>7584</v>
      </c>
      <c r="C40">
        <f>Tabela1[[#This Row],[Odczyt licznika]]-Tabela1[[#This Row],[ile zuzyto w calym czasie]]</f>
        <v>185</v>
      </c>
      <c r="D40">
        <f t="shared" si="0"/>
        <v>7399</v>
      </c>
      <c r="E40">
        <f>DAY(Tabela1[[#This Row],[Data odczytu]])</f>
        <v>31</v>
      </c>
      <c r="F40">
        <f>Tabela1[[#This Row],[faktyczne uzycie]]/Tabela1[[#This Row],[ilosc dni w miesiacu]]</f>
        <v>5.967741935483871</v>
      </c>
      <c r="G40">
        <f>MONTH(Tabela1[[#This Row],[Data odczytu]])</f>
        <v>3</v>
      </c>
      <c r="H40">
        <f>YEAR(Tabela1[[#This Row],[Data odczytu]])</f>
        <v>2005</v>
      </c>
      <c r="I40">
        <f>VLOOKUP(Tabela1[[#This Row],[rok]],cena_gazu,2)</f>
        <v>1.02</v>
      </c>
      <c r="J40">
        <f>Tabela1[[#This Row],[faktyczne uzycie]]*Tabela1[[#This Row],[cena za 1m3 gaz]]</f>
        <v>188.70000000000002</v>
      </c>
      <c r="K40">
        <f>IF(Tabela1[[#This Row],[faktyczne uzycie]]&lt;100,70,IF(Tabela1[[#This Row],[faktyczne uzycie]]&lt;=200,90,120))</f>
        <v>90</v>
      </c>
      <c r="L40">
        <f>Tabela1[[#This Row],[cena za gaz w miesiacu]]+Tabela1[[#This Row],[taryfa]]</f>
        <v>278.70000000000005</v>
      </c>
    </row>
    <row r="41" spans="1:12" x14ac:dyDescent="0.25">
      <c r="A41" s="1">
        <v>38472</v>
      </c>
      <c r="B41">
        <v>7745</v>
      </c>
      <c r="C41">
        <f>Tabela1[[#This Row],[Odczyt licznika]]-Tabela1[[#This Row],[ile zuzyto w calym czasie]]</f>
        <v>161</v>
      </c>
      <c r="D41">
        <f t="shared" si="0"/>
        <v>7584</v>
      </c>
      <c r="E41">
        <f>DAY(Tabela1[[#This Row],[Data odczytu]])</f>
        <v>30</v>
      </c>
      <c r="F41">
        <f>Tabela1[[#This Row],[faktyczne uzycie]]/Tabela1[[#This Row],[ilosc dni w miesiacu]]</f>
        <v>5.3666666666666663</v>
      </c>
      <c r="G41">
        <f>MONTH(Tabela1[[#This Row],[Data odczytu]])</f>
        <v>4</v>
      </c>
      <c r="H41">
        <f>YEAR(Tabela1[[#This Row],[Data odczytu]])</f>
        <v>2005</v>
      </c>
      <c r="I41">
        <f>VLOOKUP(Tabela1[[#This Row],[rok]],cena_gazu,2)</f>
        <v>1.02</v>
      </c>
      <c r="J41">
        <f>Tabela1[[#This Row],[faktyczne uzycie]]*Tabela1[[#This Row],[cena za 1m3 gaz]]</f>
        <v>164.22</v>
      </c>
      <c r="K41">
        <f>IF(Tabela1[[#This Row],[faktyczne uzycie]]&lt;100,70,IF(Tabela1[[#This Row],[faktyczne uzycie]]&lt;=200,90,120))</f>
        <v>90</v>
      </c>
      <c r="L41">
        <f>Tabela1[[#This Row],[cena za gaz w miesiacu]]+Tabela1[[#This Row],[taryfa]]</f>
        <v>254.22</v>
      </c>
    </row>
    <row r="42" spans="1:12" x14ac:dyDescent="0.25">
      <c r="A42" s="1">
        <v>38503</v>
      </c>
      <c r="B42">
        <v>7935</v>
      </c>
      <c r="C42">
        <f>Tabela1[[#This Row],[Odczyt licznika]]-Tabela1[[#This Row],[ile zuzyto w calym czasie]]</f>
        <v>190</v>
      </c>
      <c r="D42">
        <f t="shared" si="0"/>
        <v>7745</v>
      </c>
      <c r="E42">
        <f>DAY(Tabela1[[#This Row],[Data odczytu]])</f>
        <v>31</v>
      </c>
      <c r="F42">
        <f>Tabela1[[#This Row],[faktyczne uzycie]]/Tabela1[[#This Row],[ilosc dni w miesiacu]]</f>
        <v>6.129032258064516</v>
      </c>
      <c r="G42">
        <f>MONTH(Tabela1[[#This Row],[Data odczytu]])</f>
        <v>5</v>
      </c>
      <c r="H42">
        <f>YEAR(Tabela1[[#This Row],[Data odczytu]])</f>
        <v>2005</v>
      </c>
      <c r="I42">
        <f>VLOOKUP(Tabela1[[#This Row],[rok]],cena_gazu,2)</f>
        <v>1.02</v>
      </c>
      <c r="J42">
        <f>Tabela1[[#This Row],[faktyczne uzycie]]*Tabela1[[#This Row],[cena za 1m3 gaz]]</f>
        <v>193.8</v>
      </c>
      <c r="K42">
        <f>IF(Tabela1[[#This Row],[faktyczne uzycie]]&lt;100,70,IF(Tabela1[[#This Row],[faktyczne uzycie]]&lt;=200,90,120))</f>
        <v>90</v>
      </c>
      <c r="L42">
        <f>Tabela1[[#This Row],[cena za gaz w miesiacu]]+Tabela1[[#This Row],[taryfa]]</f>
        <v>283.8</v>
      </c>
    </row>
    <row r="43" spans="1:12" x14ac:dyDescent="0.25">
      <c r="A43" s="1">
        <v>38533</v>
      </c>
      <c r="B43">
        <v>8043</v>
      </c>
      <c r="C43">
        <f>Tabela1[[#This Row],[Odczyt licznika]]-Tabela1[[#This Row],[ile zuzyto w calym czasie]]</f>
        <v>108</v>
      </c>
      <c r="D43">
        <f t="shared" si="0"/>
        <v>7935</v>
      </c>
      <c r="E43">
        <f>DAY(Tabela1[[#This Row],[Data odczytu]])</f>
        <v>30</v>
      </c>
      <c r="F43">
        <f>Tabela1[[#This Row],[faktyczne uzycie]]/Tabela1[[#This Row],[ilosc dni w miesiacu]]</f>
        <v>3.6</v>
      </c>
      <c r="G43">
        <f>MONTH(Tabela1[[#This Row],[Data odczytu]])</f>
        <v>6</v>
      </c>
      <c r="H43">
        <f>YEAR(Tabela1[[#This Row],[Data odczytu]])</f>
        <v>2005</v>
      </c>
      <c r="I43">
        <f>VLOOKUP(Tabela1[[#This Row],[rok]],cena_gazu,2)</f>
        <v>1.02</v>
      </c>
      <c r="J43">
        <f>Tabela1[[#This Row],[faktyczne uzycie]]*Tabela1[[#This Row],[cena za 1m3 gaz]]</f>
        <v>110.16</v>
      </c>
      <c r="K43">
        <f>IF(Tabela1[[#This Row],[faktyczne uzycie]]&lt;100,70,IF(Tabela1[[#This Row],[faktyczne uzycie]]&lt;=200,90,120))</f>
        <v>90</v>
      </c>
      <c r="L43">
        <f>Tabela1[[#This Row],[cena za gaz w miesiacu]]+Tabela1[[#This Row],[taryfa]]</f>
        <v>200.16</v>
      </c>
    </row>
    <row r="44" spans="1:12" x14ac:dyDescent="0.25">
      <c r="A44" s="1">
        <v>38564</v>
      </c>
      <c r="B44">
        <v>8062</v>
      </c>
      <c r="C44">
        <f>Tabela1[[#This Row],[Odczyt licznika]]-Tabela1[[#This Row],[ile zuzyto w calym czasie]]</f>
        <v>19</v>
      </c>
      <c r="D44">
        <f t="shared" si="0"/>
        <v>8043</v>
      </c>
      <c r="E44">
        <f>DAY(Tabela1[[#This Row],[Data odczytu]])</f>
        <v>31</v>
      </c>
      <c r="F44">
        <f>Tabela1[[#This Row],[faktyczne uzycie]]/Tabela1[[#This Row],[ilosc dni w miesiacu]]</f>
        <v>0.61290322580645162</v>
      </c>
      <c r="G44">
        <f>MONTH(Tabela1[[#This Row],[Data odczytu]])</f>
        <v>7</v>
      </c>
      <c r="H44">
        <f>YEAR(Tabela1[[#This Row],[Data odczytu]])</f>
        <v>2005</v>
      </c>
      <c r="I44">
        <f>VLOOKUP(Tabela1[[#This Row],[rok]],cena_gazu,2)</f>
        <v>1.02</v>
      </c>
      <c r="J44">
        <f>Tabela1[[#This Row],[faktyczne uzycie]]*Tabela1[[#This Row],[cena za 1m3 gaz]]</f>
        <v>19.38</v>
      </c>
      <c r="K44">
        <f>IF(Tabela1[[#This Row],[faktyczne uzycie]]&lt;100,70,IF(Tabela1[[#This Row],[faktyczne uzycie]]&lt;=200,90,120))</f>
        <v>70</v>
      </c>
      <c r="L44">
        <f>Tabela1[[#This Row],[cena za gaz w miesiacu]]+Tabela1[[#This Row],[taryfa]]</f>
        <v>89.38</v>
      </c>
    </row>
    <row r="45" spans="1:12" x14ac:dyDescent="0.25">
      <c r="A45" s="1">
        <v>38595</v>
      </c>
      <c r="B45">
        <v>8081</v>
      </c>
      <c r="C45">
        <f>Tabela1[[#This Row],[Odczyt licznika]]-Tabela1[[#This Row],[ile zuzyto w calym czasie]]</f>
        <v>19</v>
      </c>
      <c r="D45">
        <f t="shared" si="0"/>
        <v>8062</v>
      </c>
      <c r="E45">
        <f>DAY(Tabela1[[#This Row],[Data odczytu]])</f>
        <v>31</v>
      </c>
      <c r="F45">
        <f>Tabela1[[#This Row],[faktyczne uzycie]]/Tabela1[[#This Row],[ilosc dni w miesiacu]]</f>
        <v>0.61290322580645162</v>
      </c>
      <c r="G45">
        <f>MONTH(Tabela1[[#This Row],[Data odczytu]])</f>
        <v>8</v>
      </c>
      <c r="H45">
        <f>YEAR(Tabela1[[#This Row],[Data odczytu]])</f>
        <v>2005</v>
      </c>
      <c r="I45">
        <f>VLOOKUP(Tabela1[[#This Row],[rok]],cena_gazu,2)</f>
        <v>1.02</v>
      </c>
      <c r="J45">
        <f>Tabela1[[#This Row],[faktyczne uzycie]]*Tabela1[[#This Row],[cena za 1m3 gaz]]</f>
        <v>19.38</v>
      </c>
      <c r="K45">
        <f>IF(Tabela1[[#This Row],[faktyczne uzycie]]&lt;100,70,IF(Tabela1[[#This Row],[faktyczne uzycie]]&lt;=200,90,120))</f>
        <v>70</v>
      </c>
      <c r="L45">
        <f>Tabela1[[#This Row],[cena za gaz w miesiacu]]+Tabela1[[#This Row],[taryfa]]</f>
        <v>89.38</v>
      </c>
    </row>
    <row r="46" spans="1:12" x14ac:dyDescent="0.25">
      <c r="A46" s="1">
        <v>38625</v>
      </c>
      <c r="B46">
        <v>8269</v>
      </c>
      <c r="C46">
        <f>Tabela1[[#This Row],[Odczyt licznika]]-Tabela1[[#This Row],[ile zuzyto w calym czasie]]</f>
        <v>188</v>
      </c>
      <c r="D46">
        <f t="shared" si="0"/>
        <v>8081</v>
      </c>
      <c r="E46">
        <f>DAY(Tabela1[[#This Row],[Data odczytu]])</f>
        <v>30</v>
      </c>
      <c r="F46">
        <f>Tabela1[[#This Row],[faktyczne uzycie]]/Tabela1[[#This Row],[ilosc dni w miesiacu]]</f>
        <v>6.2666666666666666</v>
      </c>
      <c r="G46">
        <f>MONTH(Tabela1[[#This Row],[Data odczytu]])</f>
        <v>9</v>
      </c>
      <c r="H46">
        <f>YEAR(Tabela1[[#This Row],[Data odczytu]])</f>
        <v>2005</v>
      </c>
      <c r="I46">
        <f>VLOOKUP(Tabela1[[#This Row],[rok]],cena_gazu,2)</f>
        <v>1.02</v>
      </c>
      <c r="J46">
        <f>Tabela1[[#This Row],[faktyczne uzycie]]*Tabela1[[#This Row],[cena za 1m3 gaz]]</f>
        <v>191.76</v>
      </c>
      <c r="K46">
        <f>IF(Tabela1[[#This Row],[faktyczne uzycie]]&lt;100,70,IF(Tabela1[[#This Row],[faktyczne uzycie]]&lt;=200,90,120))</f>
        <v>90</v>
      </c>
      <c r="L46">
        <f>Tabela1[[#This Row],[cena za gaz w miesiacu]]+Tabela1[[#This Row],[taryfa]]</f>
        <v>281.76</v>
      </c>
    </row>
    <row r="47" spans="1:12" x14ac:dyDescent="0.25">
      <c r="A47" s="1">
        <v>38656</v>
      </c>
      <c r="B47">
        <v>8465</v>
      </c>
      <c r="C47">
        <f>Tabela1[[#This Row],[Odczyt licznika]]-Tabela1[[#This Row],[ile zuzyto w calym czasie]]</f>
        <v>196</v>
      </c>
      <c r="D47">
        <f t="shared" si="0"/>
        <v>8269</v>
      </c>
      <c r="E47">
        <f>DAY(Tabela1[[#This Row],[Data odczytu]])</f>
        <v>31</v>
      </c>
      <c r="F47">
        <f>Tabela1[[#This Row],[faktyczne uzycie]]/Tabela1[[#This Row],[ilosc dni w miesiacu]]</f>
        <v>6.32258064516129</v>
      </c>
      <c r="G47">
        <f>MONTH(Tabela1[[#This Row],[Data odczytu]])</f>
        <v>10</v>
      </c>
      <c r="H47">
        <f>YEAR(Tabela1[[#This Row],[Data odczytu]])</f>
        <v>2005</v>
      </c>
      <c r="I47">
        <f>VLOOKUP(Tabela1[[#This Row],[rok]],cena_gazu,2)</f>
        <v>1.02</v>
      </c>
      <c r="J47">
        <f>Tabela1[[#This Row],[faktyczne uzycie]]*Tabela1[[#This Row],[cena za 1m3 gaz]]</f>
        <v>199.92000000000002</v>
      </c>
      <c r="K47">
        <f>IF(Tabela1[[#This Row],[faktyczne uzycie]]&lt;100,70,IF(Tabela1[[#This Row],[faktyczne uzycie]]&lt;=200,90,120))</f>
        <v>90</v>
      </c>
      <c r="L47">
        <f>Tabela1[[#This Row],[cena za gaz w miesiacu]]+Tabela1[[#This Row],[taryfa]]</f>
        <v>289.92</v>
      </c>
    </row>
    <row r="48" spans="1:12" x14ac:dyDescent="0.25">
      <c r="A48" s="1">
        <v>38686</v>
      </c>
      <c r="B48">
        <v>8592</v>
      </c>
      <c r="C48">
        <f>Tabela1[[#This Row],[Odczyt licznika]]-Tabela1[[#This Row],[ile zuzyto w calym czasie]]</f>
        <v>127</v>
      </c>
      <c r="D48">
        <f t="shared" si="0"/>
        <v>8465</v>
      </c>
      <c r="E48">
        <f>DAY(Tabela1[[#This Row],[Data odczytu]])</f>
        <v>30</v>
      </c>
      <c r="F48">
        <f>Tabela1[[#This Row],[faktyczne uzycie]]/Tabela1[[#This Row],[ilosc dni w miesiacu]]</f>
        <v>4.2333333333333334</v>
      </c>
      <c r="G48">
        <f>MONTH(Tabela1[[#This Row],[Data odczytu]])</f>
        <v>11</v>
      </c>
      <c r="H48">
        <f>YEAR(Tabela1[[#This Row],[Data odczytu]])</f>
        <v>2005</v>
      </c>
      <c r="I48">
        <f>VLOOKUP(Tabela1[[#This Row],[rok]],cena_gazu,2)</f>
        <v>1.02</v>
      </c>
      <c r="J48">
        <f>Tabela1[[#This Row],[faktyczne uzycie]]*Tabela1[[#This Row],[cena za 1m3 gaz]]</f>
        <v>129.54</v>
      </c>
      <c r="K48">
        <f>IF(Tabela1[[#This Row],[faktyczne uzycie]]&lt;100,70,IF(Tabela1[[#This Row],[faktyczne uzycie]]&lt;=200,90,120))</f>
        <v>90</v>
      </c>
      <c r="L48">
        <f>Tabela1[[#This Row],[cena za gaz w miesiacu]]+Tabela1[[#This Row],[taryfa]]</f>
        <v>219.54</v>
      </c>
    </row>
    <row r="49" spans="1:12" x14ac:dyDescent="0.25">
      <c r="A49" s="1">
        <v>38717</v>
      </c>
      <c r="B49">
        <v>8819</v>
      </c>
      <c r="C49">
        <f>Tabela1[[#This Row],[Odczyt licznika]]-Tabela1[[#This Row],[ile zuzyto w calym czasie]]</f>
        <v>227</v>
      </c>
      <c r="D49">
        <f t="shared" si="0"/>
        <v>8592</v>
      </c>
      <c r="E49">
        <f>DAY(Tabela1[[#This Row],[Data odczytu]])</f>
        <v>31</v>
      </c>
      <c r="F49">
        <f>Tabela1[[#This Row],[faktyczne uzycie]]/Tabela1[[#This Row],[ilosc dni w miesiacu]]</f>
        <v>7.32258064516129</v>
      </c>
      <c r="G49">
        <f>MONTH(Tabela1[[#This Row],[Data odczytu]])</f>
        <v>12</v>
      </c>
      <c r="H49">
        <f>YEAR(Tabela1[[#This Row],[Data odczytu]])</f>
        <v>2005</v>
      </c>
      <c r="I49">
        <f>VLOOKUP(Tabela1[[#This Row],[rok]],cena_gazu,2)</f>
        <v>1.02</v>
      </c>
      <c r="J49">
        <f>Tabela1[[#This Row],[faktyczne uzycie]]*Tabela1[[#This Row],[cena za 1m3 gaz]]</f>
        <v>231.54</v>
      </c>
      <c r="K49">
        <f>IF(Tabela1[[#This Row],[faktyczne uzycie]]&lt;100,70,IF(Tabela1[[#This Row],[faktyczne uzycie]]&lt;=200,90,120))</f>
        <v>120</v>
      </c>
      <c r="L49">
        <f>Tabela1[[#This Row],[cena za gaz w miesiacu]]+Tabela1[[#This Row],[taryfa]]</f>
        <v>351.53999999999996</v>
      </c>
    </row>
    <row r="50" spans="1:12" x14ac:dyDescent="0.25">
      <c r="A50" s="1">
        <v>38748</v>
      </c>
      <c r="B50">
        <v>9129</v>
      </c>
      <c r="C50">
        <f>Tabela1[[#This Row],[Odczyt licznika]]-Tabela1[[#This Row],[ile zuzyto w calym czasie]]</f>
        <v>310</v>
      </c>
      <c r="D50">
        <f t="shared" si="0"/>
        <v>8819</v>
      </c>
      <c r="E50">
        <f>DAY(Tabela1[[#This Row],[Data odczytu]])</f>
        <v>31</v>
      </c>
      <c r="F50">
        <f>Tabela1[[#This Row],[faktyczne uzycie]]/Tabela1[[#This Row],[ilosc dni w miesiacu]]</f>
        <v>10</v>
      </c>
      <c r="G50">
        <f>MONTH(Tabela1[[#This Row],[Data odczytu]])</f>
        <v>1</v>
      </c>
      <c r="H50">
        <f>YEAR(Tabela1[[#This Row],[Data odczytu]])</f>
        <v>2006</v>
      </c>
      <c r="I50">
        <f>VLOOKUP(Tabela1[[#This Row],[rok]],cena_gazu,2)</f>
        <v>1.02</v>
      </c>
      <c r="J50">
        <f>Tabela1[[#This Row],[faktyczne uzycie]]*Tabela1[[#This Row],[cena za 1m3 gaz]]</f>
        <v>316.2</v>
      </c>
      <c r="K50">
        <f>IF(Tabela1[[#This Row],[faktyczne uzycie]]&lt;100,70,IF(Tabela1[[#This Row],[faktyczne uzycie]]&lt;=200,90,120))</f>
        <v>120</v>
      </c>
      <c r="L50">
        <f>Tabela1[[#This Row],[cena za gaz w miesiacu]]+Tabela1[[#This Row],[taryfa]]</f>
        <v>436.2</v>
      </c>
    </row>
    <row r="51" spans="1:12" x14ac:dyDescent="0.25">
      <c r="A51" s="1">
        <v>38776</v>
      </c>
      <c r="B51">
        <v>9424</v>
      </c>
      <c r="C51">
        <f>Tabela1[[#This Row],[Odczyt licznika]]-Tabela1[[#This Row],[ile zuzyto w calym czasie]]</f>
        <v>295</v>
      </c>
      <c r="D51">
        <f t="shared" si="0"/>
        <v>9129</v>
      </c>
      <c r="E51">
        <f>DAY(Tabela1[[#This Row],[Data odczytu]])</f>
        <v>28</v>
      </c>
      <c r="F51">
        <f>Tabela1[[#This Row],[faktyczne uzycie]]/Tabela1[[#This Row],[ilosc dni w miesiacu]]</f>
        <v>10.535714285714286</v>
      </c>
      <c r="G51">
        <f>MONTH(Tabela1[[#This Row],[Data odczytu]])</f>
        <v>2</v>
      </c>
      <c r="H51">
        <f>YEAR(Tabela1[[#This Row],[Data odczytu]])</f>
        <v>2006</v>
      </c>
      <c r="I51">
        <f>VLOOKUP(Tabela1[[#This Row],[rok]],cena_gazu,2)</f>
        <v>1.02</v>
      </c>
      <c r="J51">
        <f>Tabela1[[#This Row],[faktyczne uzycie]]*Tabela1[[#This Row],[cena za 1m3 gaz]]</f>
        <v>300.89999999999998</v>
      </c>
      <c r="K51">
        <f>IF(Tabela1[[#This Row],[faktyczne uzycie]]&lt;100,70,IF(Tabela1[[#This Row],[faktyczne uzycie]]&lt;=200,90,120))</f>
        <v>120</v>
      </c>
      <c r="L51">
        <f>Tabela1[[#This Row],[cena za gaz w miesiacu]]+Tabela1[[#This Row],[taryfa]]</f>
        <v>420.9</v>
      </c>
    </row>
    <row r="52" spans="1:12" x14ac:dyDescent="0.25">
      <c r="A52" s="1">
        <v>38807</v>
      </c>
      <c r="B52">
        <v>9662</v>
      </c>
      <c r="C52">
        <f>Tabela1[[#This Row],[Odczyt licznika]]-Tabela1[[#This Row],[ile zuzyto w calym czasie]]</f>
        <v>238</v>
      </c>
      <c r="D52">
        <f t="shared" si="0"/>
        <v>9424</v>
      </c>
      <c r="E52">
        <f>DAY(Tabela1[[#This Row],[Data odczytu]])</f>
        <v>31</v>
      </c>
      <c r="F52">
        <f>Tabela1[[#This Row],[faktyczne uzycie]]/Tabela1[[#This Row],[ilosc dni w miesiacu]]</f>
        <v>7.67741935483871</v>
      </c>
      <c r="G52">
        <f>MONTH(Tabela1[[#This Row],[Data odczytu]])</f>
        <v>3</v>
      </c>
      <c r="H52">
        <f>YEAR(Tabela1[[#This Row],[Data odczytu]])</f>
        <v>2006</v>
      </c>
      <c r="I52">
        <f>VLOOKUP(Tabela1[[#This Row],[rok]],cena_gazu,2)</f>
        <v>1.02</v>
      </c>
      <c r="J52">
        <f>Tabela1[[#This Row],[faktyczne uzycie]]*Tabela1[[#This Row],[cena za 1m3 gaz]]</f>
        <v>242.76</v>
      </c>
      <c r="K52">
        <f>IF(Tabela1[[#This Row],[faktyczne uzycie]]&lt;100,70,IF(Tabela1[[#This Row],[faktyczne uzycie]]&lt;=200,90,120))</f>
        <v>120</v>
      </c>
      <c r="L52">
        <f>Tabela1[[#This Row],[cena za gaz w miesiacu]]+Tabela1[[#This Row],[taryfa]]</f>
        <v>362.76</v>
      </c>
    </row>
    <row r="53" spans="1:12" x14ac:dyDescent="0.25">
      <c r="A53" s="1">
        <v>38837</v>
      </c>
      <c r="B53">
        <v>9778</v>
      </c>
      <c r="C53">
        <f>Tabela1[[#This Row],[Odczyt licznika]]-Tabela1[[#This Row],[ile zuzyto w calym czasie]]</f>
        <v>116</v>
      </c>
      <c r="D53">
        <f t="shared" si="0"/>
        <v>9662</v>
      </c>
      <c r="E53">
        <f>DAY(Tabela1[[#This Row],[Data odczytu]])</f>
        <v>30</v>
      </c>
      <c r="F53">
        <f>Tabela1[[#This Row],[faktyczne uzycie]]/Tabela1[[#This Row],[ilosc dni w miesiacu]]</f>
        <v>3.8666666666666667</v>
      </c>
      <c r="G53">
        <f>MONTH(Tabela1[[#This Row],[Data odczytu]])</f>
        <v>4</v>
      </c>
      <c r="H53">
        <f>YEAR(Tabela1[[#This Row],[Data odczytu]])</f>
        <v>2006</v>
      </c>
      <c r="I53">
        <f>VLOOKUP(Tabela1[[#This Row],[rok]],cena_gazu,2)</f>
        <v>1.02</v>
      </c>
      <c r="J53">
        <f>Tabela1[[#This Row],[faktyczne uzycie]]*Tabela1[[#This Row],[cena za 1m3 gaz]]</f>
        <v>118.32000000000001</v>
      </c>
      <c r="K53">
        <f>IF(Tabela1[[#This Row],[faktyczne uzycie]]&lt;100,70,IF(Tabela1[[#This Row],[faktyczne uzycie]]&lt;=200,90,120))</f>
        <v>90</v>
      </c>
      <c r="L53">
        <f>Tabela1[[#This Row],[cena za gaz w miesiacu]]+Tabela1[[#This Row],[taryfa]]</f>
        <v>208.32</v>
      </c>
    </row>
    <row r="54" spans="1:12" x14ac:dyDescent="0.25">
      <c r="A54" s="1">
        <v>38868</v>
      </c>
      <c r="B54">
        <v>9884</v>
      </c>
      <c r="C54">
        <f>Tabela1[[#This Row],[Odczyt licznika]]-Tabela1[[#This Row],[ile zuzyto w calym czasie]]</f>
        <v>106</v>
      </c>
      <c r="D54">
        <f t="shared" si="0"/>
        <v>9778</v>
      </c>
      <c r="E54">
        <f>DAY(Tabela1[[#This Row],[Data odczytu]])</f>
        <v>31</v>
      </c>
      <c r="F54">
        <f>Tabela1[[#This Row],[faktyczne uzycie]]/Tabela1[[#This Row],[ilosc dni w miesiacu]]</f>
        <v>3.4193548387096775</v>
      </c>
      <c r="G54">
        <f>MONTH(Tabela1[[#This Row],[Data odczytu]])</f>
        <v>5</v>
      </c>
      <c r="H54">
        <f>YEAR(Tabela1[[#This Row],[Data odczytu]])</f>
        <v>2006</v>
      </c>
      <c r="I54">
        <f>VLOOKUP(Tabela1[[#This Row],[rok]],cena_gazu,2)</f>
        <v>1.02</v>
      </c>
      <c r="J54">
        <f>Tabela1[[#This Row],[faktyczne uzycie]]*Tabela1[[#This Row],[cena za 1m3 gaz]]</f>
        <v>108.12</v>
      </c>
      <c r="K54">
        <f>IF(Tabela1[[#This Row],[faktyczne uzycie]]&lt;100,70,IF(Tabela1[[#This Row],[faktyczne uzycie]]&lt;=200,90,120))</f>
        <v>90</v>
      </c>
      <c r="L54">
        <f>Tabela1[[#This Row],[cena za gaz w miesiacu]]+Tabela1[[#This Row],[taryfa]]</f>
        <v>198.12</v>
      </c>
    </row>
    <row r="55" spans="1:12" x14ac:dyDescent="0.25">
      <c r="A55" s="1">
        <v>38898</v>
      </c>
      <c r="B55">
        <v>9914</v>
      </c>
      <c r="C55">
        <f>Tabela1[[#This Row],[Odczyt licznika]]-Tabela1[[#This Row],[ile zuzyto w calym czasie]]</f>
        <v>30</v>
      </c>
      <c r="D55">
        <f t="shared" si="0"/>
        <v>9884</v>
      </c>
      <c r="E55">
        <f>DAY(Tabela1[[#This Row],[Data odczytu]])</f>
        <v>30</v>
      </c>
      <c r="F55">
        <f>Tabela1[[#This Row],[faktyczne uzycie]]/Tabela1[[#This Row],[ilosc dni w miesiacu]]</f>
        <v>1</v>
      </c>
      <c r="G55">
        <f>MONTH(Tabela1[[#This Row],[Data odczytu]])</f>
        <v>6</v>
      </c>
      <c r="H55">
        <f>YEAR(Tabela1[[#This Row],[Data odczytu]])</f>
        <v>2006</v>
      </c>
      <c r="I55">
        <f>VLOOKUP(Tabela1[[#This Row],[rok]],cena_gazu,2)</f>
        <v>1.02</v>
      </c>
      <c r="J55">
        <f>Tabela1[[#This Row],[faktyczne uzycie]]*Tabela1[[#This Row],[cena za 1m3 gaz]]</f>
        <v>30.6</v>
      </c>
      <c r="K55">
        <f>IF(Tabela1[[#This Row],[faktyczne uzycie]]&lt;100,70,IF(Tabela1[[#This Row],[faktyczne uzycie]]&lt;=200,90,120))</f>
        <v>70</v>
      </c>
      <c r="L55">
        <f>Tabela1[[#This Row],[cena za gaz w miesiacu]]+Tabela1[[#This Row],[taryfa]]</f>
        <v>100.6</v>
      </c>
    </row>
    <row r="56" spans="1:12" x14ac:dyDescent="0.25">
      <c r="A56" s="1">
        <v>38929</v>
      </c>
      <c r="B56">
        <v>9925</v>
      </c>
      <c r="C56">
        <f>Tabela1[[#This Row],[Odczyt licznika]]-Tabela1[[#This Row],[ile zuzyto w calym czasie]]</f>
        <v>11</v>
      </c>
      <c r="D56">
        <f t="shared" si="0"/>
        <v>9914</v>
      </c>
      <c r="E56">
        <f>DAY(Tabela1[[#This Row],[Data odczytu]])</f>
        <v>31</v>
      </c>
      <c r="F56">
        <f>Tabela1[[#This Row],[faktyczne uzycie]]/Tabela1[[#This Row],[ilosc dni w miesiacu]]</f>
        <v>0.35483870967741937</v>
      </c>
      <c r="G56">
        <f>MONTH(Tabela1[[#This Row],[Data odczytu]])</f>
        <v>7</v>
      </c>
      <c r="H56">
        <f>YEAR(Tabela1[[#This Row],[Data odczytu]])</f>
        <v>2006</v>
      </c>
      <c r="I56">
        <f>VLOOKUP(Tabela1[[#This Row],[rok]],cena_gazu,2)</f>
        <v>1.02</v>
      </c>
      <c r="J56">
        <f>Tabela1[[#This Row],[faktyczne uzycie]]*Tabela1[[#This Row],[cena za 1m3 gaz]]</f>
        <v>11.22</v>
      </c>
      <c r="K56">
        <f>IF(Tabela1[[#This Row],[faktyczne uzycie]]&lt;100,70,IF(Tabela1[[#This Row],[faktyczne uzycie]]&lt;=200,90,120))</f>
        <v>70</v>
      </c>
      <c r="L56">
        <f>Tabela1[[#This Row],[cena za gaz w miesiacu]]+Tabela1[[#This Row],[taryfa]]</f>
        <v>81.22</v>
      </c>
    </row>
    <row r="57" spans="1:12" x14ac:dyDescent="0.25">
      <c r="A57" s="1">
        <v>38960</v>
      </c>
      <c r="B57">
        <v>9938</v>
      </c>
      <c r="C57">
        <f>Tabela1[[#This Row],[Odczyt licznika]]-Tabela1[[#This Row],[ile zuzyto w calym czasie]]</f>
        <v>13</v>
      </c>
      <c r="D57">
        <f t="shared" si="0"/>
        <v>9925</v>
      </c>
      <c r="E57">
        <f>DAY(Tabela1[[#This Row],[Data odczytu]])</f>
        <v>31</v>
      </c>
      <c r="F57">
        <f>Tabela1[[#This Row],[faktyczne uzycie]]/Tabela1[[#This Row],[ilosc dni w miesiacu]]</f>
        <v>0.41935483870967744</v>
      </c>
      <c r="G57">
        <f>MONTH(Tabela1[[#This Row],[Data odczytu]])</f>
        <v>8</v>
      </c>
      <c r="H57">
        <f>YEAR(Tabela1[[#This Row],[Data odczytu]])</f>
        <v>2006</v>
      </c>
      <c r="I57">
        <f>VLOOKUP(Tabela1[[#This Row],[rok]],cena_gazu,2)</f>
        <v>1.02</v>
      </c>
      <c r="J57">
        <f>Tabela1[[#This Row],[faktyczne uzycie]]*Tabela1[[#This Row],[cena za 1m3 gaz]]</f>
        <v>13.26</v>
      </c>
      <c r="K57">
        <f>IF(Tabela1[[#This Row],[faktyczne uzycie]]&lt;100,70,IF(Tabela1[[#This Row],[faktyczne uzycie]]&lt;=200,90,120))</f>
        <v>70</v>
      </c>
      <c r="L57">
        <f>Tabela1[[#This Row],[cena za gaz w miesiacu]]+Tabela1[[#This Row],[taryfa]]</f>
        <v>83.26</v>
      </c>
    </row>
    <row r="58" spans="1:12" x14ac:dyDescent="0.25">
      <c r="A58" s="1">
        <v>38990</v>
      </c>
      <c r="B58">
        <v>10059</v>
      </c>
      <c r="C58">
        <f>Tabela1[[#This Row],[Odczyt licznika]]-Tabela1[[#This Row],[ile zuzyto w calym czasie]]</f>
        <v>121</v>
      </c>
      <c r="D58">
        <f t="shared" si="0"/>
        <v>9938</v>
      </c>
      <c r="E58">
        <f>DAY(Tabela1[[#This Row],[Data odczytu]])</f>
        <v>30</v>
      </c>
      <c r="F58">
        <f>Tabela1[[#This Row],[faktyczne uzycie]]/Tabela1[[#This Row],[ilosc dni w miesiacu]]</f>
        <v>4.0333333333333332</v>
      </c>
      <c r="G58">
        <f>MONTH(Tabela1[[#This Row],[Data odczytu]])</f>
        <v>9</v>
      </c>
      <c r="H58">
        <f>YEAR(Tabela1[[#This Row],[Data odczytu]])</f>
        <v>2006</v>
      </c>
      <c r="I58">
        <f>VLOOKUP(Tabela1[[#This Row],[rok]],cena_gazu,2)</f>
        <v>1.02</v>
      </c>
      <c r="J58">
        <f>Tabela1[[#This Row],[faktyczne uzycie]]*Tabela1[[#This Row],[cena za 1m3 gaz]]</f>
        <v>123.42</v>
      </c>
      <c r="K58">
        <f>IF(Tabela1[[#This Row],[faktyczne uzycie]]&lt;100,70,IF(Tabela1[[#This Row],[faktyczne uzycie]]&lt;=200,90,120))</f>
        <v>90</v>
      </c>
      <c r="L58">
        <f>Tabela1[[#This Row],[cena za gaz w miesiacu]]+Tabela1[[#This Row],[taryfa]]</f>
        <v>213.42000000000002</v>
      </c>
    </row>
    <row r="59" spans="1:12" x14ac:dyDescent="0.25">
      <c r="A59" s="1">
        <v>39021</v>
      </c>
      <c r="B59">
        <v>10211</v>
      </c>
      <c r="C59">
        <f>Tabela1[[#This Row],[Odczyt licznika]]-Tabela1[[#This Row],[ile zuzyto w calym czasie]]</f>
        <v>152</v>
      </c>
      <c r="D59">
        <f t="shared" si="0"/>
        <v>10059</v>
      </c>
      <c r="E59">
        <f>DAY(Tabela1[[#This Row],[Data odczytu]])</f>
        <v>31</v>
      </c>
      <c r="F59">
        <f>Tabela1[[#This Row],[faktyczne uzycie]]/Tabela1[[#This Row],[ilosc dni w miesiacu]]</f>
        <v>4.903225806451613</v>
      </c>
      <c r="G59">
        <f>MONTH(Tabela1[[#This Row],[Data odczytu]])</f>
        <v>10</v>
      </c>
      <c r="H59">
        <f>YEAR(Tabela1[[#This Row],[Data odczytu]])</f>
        <v>2006</v>
      </c>
      <c r="I59">
        <f>VLOOKUP(Tabela1[[#This Row],[rok]],cena_gazu,2)</f>
        <v>1.02</v>
      </c>
      <c r="J59">
        <f>Tabela1[[#This Row],[faktyczne uzycie]]*Tabela1[[#This Row],[cena za 1m3 gaz]]</f>
        <v>155.04</v>
      </c>
      <c r="K59">
        <f>IF(Tabela1[[#This Row],[faktyczne uzycie]]&lt;100,70,IF(Tabela1[[#This Row],[faktyczne uzycie]]&lt;=200,90,120))</f>
        <v>90</v>
      </c>
      <c r="L59">
        <f>Tabela1[[#This Row],[cena za gaz w miesiacu]]+Tabela1[[#This Row],[taryfa]]</f>
        <v>245.04</v>
      </c>
    </row>
    <row r="60" spans="1:12" x14ac:dyDescent="0.25">
      <c r="A60" s="1">
        <v>39051</v>
      </c>
      <c r="B60">
        <v>10486</v>
      </c>
      <c r="C60">
        <f>Tabela1[[#This Row],[Odczyt licznika]]-Tabela1[[#This Row],[ile zuzyto w calym czasie]]</f>
        <v>275</v>
      </c>
      <c r="D60">
        <f t="shared" si="0"/>
        <v>10211</v>
      </c>
      <c r="E60">
        <f>DAY(Tabela1[[#This Row],[Data odczytu]])</f>
        <v>30</v>
      </c>
      <c r="F60">
        <f>Tabela1[[#This Row],[faktyczne uzycie]]/Tabela1[[#This Row],[ilosc dni w miesiacu]]</f>
        <v>9.1666666666666661</v>
      </c>
      <c r="G60">
        <f>MONTH(Tabela1[[#This Row],[Data odczytu]])</f>
        <v>11</v>
      </c>
      <c r="H60">
        <f>YEAR(Tabela1[[#This Row],[Data odczytu]])</f>
        <v>2006</v>
      </c>
      <c r="I60">
        <f>VLOOKUP(Tabela1[[#This Row],[rok]],cena_gazu,2)</f>
        <v>1.02</v>
      </c>
      <c r="J60">
        <f>Tabela1[[#This Row],[faktyczne uzycie]]*Tabela1[[#This Row],[cena za 1m3 gaz]]</f>
        <v>280.5</v>
      </c>
      <c r="K60">
        <f>IF(Tabela1[[#This Row],[faktyczne uzycie]]&lt;100,70,IF(Tabela1[[#This Row],[faktyczne uzycie]]&lt;=200,90,120))</f>
        <v>120</v>
      </c>
      <c r="L60">
        <f>Tabela1[[#This Row],[cena za gaz w miesiacu]]+Tabela1[[#This Row],[taryfa]]</f>
        <v>400.5</v>
      </c>
    </row>
    <row r="61" spans="1:12" x14ac:dyDescent="0.25">
      <c r="A61" s="1">
        <v>39082</v>
      </c>
      <c r="B61">
        <v>10742</v>
      </c>
      <c r="C61">
        <f>Tabela1[[#This Row],[Odczyt licznika]]-Tabela1[[#This Row],[ile zuzyto w calym czasie]]</f>
        <v>256</v>
      </c>
      <c r="D61">
        <f t="shared" si="0"/>
        <v>10486</v>
      </c>
      <c r="E61">
        <f>DAY(Tabela1[[#This Row],[Data odczytu]])</f>
        <v>31</v>
      </c>
      <c r="F61">
        <f>Tabela1[[#This Row],[faktyczne uzycie]]/Tabela1[[#This Row],[ilosc dni w miesiacu]]</f>
        <v>8.258064516129032</v>
      </c>
      <c r="G61">
        <f>MONTH(Tabela1[[#This Row],[Data odczytu]])</f>
        <v>12</v>
      </c>
      <c r="H61">
        <f>YEAR(Tabela1[[#This Row],[Data odczytu]])</f>
        <v>2006</v>
      </c>
      <c r="I61">
        <f>VLOOKUP(Tabela1[[#This Row],[rok]],cena_gazu,2)</f>
        <v>1.02</v>
      </c>
      <c r="J61">
        <f>Tabela1[[#This Row],[faktyczne uzycie]]*Tabela1[[#This Row],[cena za 1m3 gaz]]</f>
        <v>261.12</v>
      </c>
      <c r="K61">
        <f>IF(Tabela1[[#This Row],[faktyczne uzycie]]&lt;100,70,IF(Tabela1[[#This Row],[faktyczne uzycie]]&lt;=200,90,120))</f>
        <v>120</v>
      </c>
      <c r="L61">
        <f>Tabela1[[#This Row],[cena za gaz w miesiacu]]+Tabela1[[#This Row],[taryfa]]</f>
        <v>381.12</v>
      </c>
    </row>
    <row r="62" spans="1:12" x14ac:dyDescent="0.25">
      <c r="A62" s="1">
        <v>39113</v>
      </c>
      <c r="B62">
        <v>10988</v>
      </c>
      <c r="C62">
        <f>Tabela1[[#This Row],[Odczyt licznika]]-Tabela1[[#This Row],[ile zuzyto w calym czasie]]</f>
        <v>246</v>
      </c>
      <c r="D62">
        <f t="shared" si="0"/>
        <v>10742</v>
      </c>
      <c r="E62">
        <f>DAY(Tabela1[[#This Row],[Data odczytu]])</f>
        <v>31</v>
      </c>
      <c r="F62">
        <f>Tabela1[[#This Row],[faktyczne uzycie]]/Tabela1[[#This Row],[ilosc dni w miesiacu]]</f>
        <v>7.935483870967742</v>
      </c>
      <c r="G62">
        <f>MONTH(Tabela1[[#This Row],[Data odczytu]])</f>
        <v>1</v>
      </c>
      <c r="H62">
        <f>YEAR(Tabela1[[#This Row],[Data odczytu]])</f>
        <v>2007</v>
      </c>
      <c r="I62">
        <f>VLOOKUP(Tabela1[[#This Row],[rok]],cena_gazu,2)</f>
        <v>1.04</v>
      </c>
      <c r="J62">
        <f>Tabela1[[#This Row],[faktyczne uzycie]]*Tabela1[[#This Row],[cena za 1m3 gaz]]</f>
        <v>255.84</v>
      </c>
      <c r="K62">
        <f>IF(Tabela1[[#This Row],[faktyczne uzycie]]&lt;100,70,IF(Tabela1[[#This Row],[faktyczne uzycie]]&lt;=200,90,120))</f>
        <v>120</v>
      </c>
      <c r="L62">
        <f>Tabela1[[#This Row],[cena za gaz w miesiacu]]+Tabela1[[#This Row],[taryfa]]</f>
        <v>375.84000000000003</v>
      </c>
    </row>
    <row r="63" spans="1:12" x14ac:dyDescent="0.25">
      <c r="A63" s="1">
        <v>39141</v>
      </c>
      <c r="B63">
        <v>11138</v>
      </c>
      <c r="C63">
        <f>Tabela1[[#This Row],[Odczyt licznika]]-Tabela1[[#This Row],[ile zuzyto w calym czasie]]</f>
        <v>150</v>
      </c>
      <c r="D63">
        <f t="shared" si="0"/>
        <v>10988</v>
      </c>
      <c r="E63">
        <f>DAY(Tabela1[[#This Row],[Data odczytu]])</f>
        <v>28</v>
      </c>
      <c r="F63">
        <f>Tabela1[[#This Row],[faktyczne uzycie]]/Tabela1[[#This Row],[ilosc dni w miesiacu]]</f>
        <v>5.3571428571428568</v>
      </c>
      <c r="G63">
        <f>MONTH(Tabela1[[#This Row],[Data odczytu]])</f>
        <v>2</v>
      </c>
      <c r="H63">
        <f>YEAR(Tabela1[[#This Row],[Data odczytu]])</f>
        <v>2007</v>
      </c>
      <c r="I63">
        <f>VLOOKUP(Tabela1[[#This Row],[rok]],cena_gazu,2)</f>
        <v>1.04</v>
      </c>
      <c r="J63">
        <f>Tabela1[[#This Row],[faktyczne uzycie]]*Tabela1[[#This Row],[cena za 1m3 gaz]]</f>
        <v>156</v>
      </c>
      <c r="K63">
        <f>IF(Tabela1[[#This Row],[faktyczne uzycie]]&lt;100,70,IF(Tabela1[[#This Row],[faktyczne uzycie]]&lt;=200,90,120))</f>
        <v>90</v>
      </c>
      <c r="L63">
        <f>Tabela1[[#This Row],[cena za gaz w miesiacu]]+Tabela1[[#This Row],[taryfa]]</f>
        <v>246</v>
      </c>
    </row>
    <row r="64" spans="1:12" x14ac:dyDescent="0.25">
      <c r="A64" s="1">
        <v>39172</v>
      </c>
      <c r="B64">
        <v>11321</v>
      </c>
      <c r="C64">
        <f>Tabela1[[#This Row],[Odczyt licznika]]-Tabela1[[#This Row],[ile zuzyto w calym czasie]]</f>
        <v>183</v>
      </c>
      <c r="D64">
        <f t="shared" si="0"/>
        <v>11138</v>
      </c>
      <c r="E64">
        <f>DAY(Tabela1[[#This Row],[Data odczytu]])</f>
        <v>31</v>
      </c>
      <c r="F64">
        <f>Tabela1[[#This Row],[faktyczne uzycie]]/Tabela1[[#This Row],[ilosc dni w miesiacu]]</f>
        <v>5.903225806451613</v>
      </c>
      <c r="G64">
        <f>MONTH(Tabela1[[#This Row],[Data odczytu]])</f>
        <v>3</v>
      </c>
      <c r="H64">
        <f>YEAR(Tabela1[[#This Row],[Data odczytu]])</f>
        <v>2007</v>
      </c>
      <c r="I64">
        <f>VLOOKUP(Tabela1[[#This Row],[rok]],cena_gazu,2)</f>
        <v>1.04</v>
      </c>
      <c r="J64">
        <f>Tabela1[[#This Row],[faktyczne uzycie]]*Tabela1[[#This Row],[cena za 1m3 gaz]]</f>
        <v>190.32</v>
      </c>
      <c r="K64">
        <f>IF(Tabela1[[#This Row],[faktyczne uzycie]]&lt;100,70,IF(Tabela1[[#This Row],[faktyczne uzycie]]&lt;=200,90,120))</f>
        <v>90</v>
      </c>
      <c r="L64">
        <f>Tabela1[[#This Row],[cena za gaz w miesiacu]]+Tabela1[[#This Row],[taryfa]]</f>
        <v>280.32</v>
      </c>
    </row>
    <row r="65" spans="1:12" x14ac:dyDescent="0.25">
      <c r="A65" s="1">
        <v>39202</v>
      </c>
      <c r="B65">
        <v>11481</v>
      </c>
      <c r="C65">
        <f>Tabela1[[#This Row],[Odczyt licznika]]-Tabela1[[#This Row],[ile zuzyto w calym czasie]]</f>
        <v>160</v>
      </c>
      <c r="D65">
        <f t="shared" si="0"/>
        <v>11321</v>
      </c>
      <c r="E65">
        <f>DAY(Tabela1[[#This Row],[Data odczytu]])</f>
        <v>30</v>
      </c>
      <c r="F65">
        <f>Tabela1[[#This Row],[faktyczne uzycie]]/Tabela1[[#This Row],[ilosc dni w miesiacu]]</f>
        <v>5.333333333333333</v>
      </c>
      <c r="G65">
        <f>MONTH(Tabela1[[#This Row],[Data odczytu]])</f>
        <v>4</v>
      </c>
      <c r="H65">
        <f>YEAR(Tabela1[[#This Row],[Data odczytu]])</f>
        <v>2007</v>
      </c>
      <c r="I65">
        <f>VLOOKUP(Tabela1[[#This Row],[rok]],cena_gazu,2)</f>
        <v>1.04</v>
      </c>
      <c r="J65">
        <f>Tabela1[[#This Row],[faktyczne uzycie]]*Tabela1[[#This Row],[cena za 1m3 gaz]]</f>
        <v>166.4</v>
      </c>
      <c r="K65">
        <f>IF(Tabela1[[#This Row],[faktyczne uzycie]]&lt;100,70,IF(Tabela1[[#This Row],[faktyczne uzycie]]&lt;=200,90,120))</f>
        <v>90</v>
      </c>
      <c r="L65">
        <f>Tabela1[[#This Row],[cena za gaz w miesiacu]]+Tabela1[[#This Row],[taryfa]]</f>
        <v>256.39999999999998</v>
      </c>
    </row>
    <row r="66" spans="1:12" x14ac:dyDescent="0.25">
      <c r="A66" s="1">
        <v>39233</v>
      </c>
      <c r="B66">
        <v>11669</v>
      </c>
      <c r="C66">
        <f>Tabela1[[#This Row],[Odczyt licznika]]-Tabela1[[#This Row],[ile zuzyto w calym czasie]]</f>
        <v>188</v>
      </c>
      <c r="D66">
        <f t="shared" si="0"/>
        <v>11481</v>
      </c>
      <c r="E66">
        <f>DAY(Tabela1[[#This Row],[Data odczytu]])</f>
        <v>31</v>
      </c>
      <c r="F66">
        <f>Tabela1[[#This Row],[faktyczne uzycie]]/Tabela1[[#This Row],[ilosc dni w miesiacu]]</f>
        <v>6.064516129032258</v>
      </c>
      <c r="G66">
        <f>MONTH(Tabela1[[#This Row],[Data odczytu]])</f>
        <v>5</v>
      </c>
      <c r="H66">
        <f>YEAR(Tabela1[[#This Row],[Data odczytu]])</f>
        <v>2007</v>
      </c>
      <c r="I66">
        <f>VLOOKUP(Tabela1[[#This Row],[rok]],cena_gazu,2)</f>
        <v>1.04</v>
      </c>
      <c r="J66">
        <f>Tabela1[[#This Row],[faktyczne uzycie]]*Tabela1[[#This Row],[cena za 1m3 gaz]]</f>
        <v>195.52</v>
      </c>
      <c r="K66">
        <f>IF(Tabela1[[#This Row],[faktyczne uzycie]]&lt;100,70,IF(Tabela1[[#This Row],[faktyczne uzycie]]&lt;=200,90,120))</f>
        <v>90</v>
      </c>
      <c r="L66">
        <f>Tabela1[[#This Row],[cena za gaz w miesiacu]]+Tabela1[[#This Row],[taryfa]]</f>
        <v>285.52</v>
      </c>
    </row>
    <row r="67" spans="1:12" x14ac:dyDescent="0.25">
      <c r="A67" s="1">
        <v>39263</v>
      </c>
      <c r="B67">
        <v>11776</v>
      </c>
      <c r="C67">
        <f>Tabela1[[#This Row],[Odczyt licznika]]-Tabela1[[#This Row],[ile zuzyto w calym czasie]]</f>
        <v>107</v>
      </c>
      <c r="D67">
        <f t="shared" si="0"/>
        <v>11669</v>
      </c>
      <c r="E67">
        <f>DAY(Tabela1[[#This Row],[Data odczytu]])</f>
        <v>30</v>
      </c>
      <c r="F67">
        <f>Tabela1[[#This Row],[faktyczne uzycie]]/Tabela1[[#This Row],[ilosc dni w miesiacu]]</f>
        <v>3.5666666666666669</v>
      </c>
      <c r="G67">
        <f>MONTH(Tabela1[[#This Row],[Data odczytu]])</f>
        <v>6</v>
      </c>
      <c r="H67">
        <f>YEAR(Tabela1[[#This Row],[Data odczytu]])</f>
        <v>2007</v>
      </c>
      <c r="I67">
        <f>VLOOKUP(Tabela1[[#This Row],[rok]],cena_gazu,2)</f>
        <v>1.04</v>
      </c>
      <c r="J67">
        <f>Tabela1[[#This Row],[faktyczne uzycie]]*Tabela1[[#This Row],[cena za 1m3 gaz]]</f>
        <v>111.28</v>
      </c>
      <c r="K67">
        <f>IF(Tabela1[[#This Row],[faktyczne uzycie]]&lt;100,70,IF(Tabela1[[#This Row],[faktyczne uzycie]]&lt;=200,90,120))</f>
        <v>90</v>
      </c>
      <c r="L67">
        <f>Tabela1[[#This Row],[cena za gaz w miesiacu]]+Tabela1[[#This Row],[taryfa]]</f>
        <v>201.28</v>
      </c>
    </row>
    <row r="68" spans="1:12" x14ac:dyDescent="0.25">
      <c r="A68" s="1">
        <v>39294</v>
      </c>
      <c r="B68">
        <v>11795</v>
      </c>
      <c r="C68">
        <f>Tabela1[[#This Row],[Odczyt licznika]]-Tabela1[[#This Row],[ile zuzyto w calym czasie]]</f>
        <v>19</v>
      </c>
      <c r="D68">
        <f t="shared" ref="D68:D131" si="1">D67+C67</f>
        <v>11776</v>
      </c>
      <c r="E68">
        <f>DAY(Tabela1[[#This Row],[Data odczytu]])</f>
        <v>31</v>
      </c>
      <c r="F68">
        <f>Tabela1[[#This Row],[faktyczne uzycie]]/Tabela1[[#This Row],[ilosc dni w miesiacu]]</f>
        <v>0.61290322580645162</v>
      </c>
      <c r="G68">
        <f>MONTH(Tabela1[[#This Row],[Data odczytu]])</f>
        <v>7</v>
      </c>
      <c r="H68">
        <f>YEAR(Tabela1[[#This Row],[Data odczytu]])</f>
        <v>2007</v>
      </c>
      <c r="I68">
        <f>VLOOKUP(Tabela1[[#This Row],[rok]],cena_gazu,2)</f>
        <v>1.04</v>
      </c>
      <c r="J68">
        <f>Tabela1[[#This Row],[faktyczne uzycie]]*Tabela1[[#This Row],[cena za 1m3 gaz]]</f>
        <v>19.760000000000002</v>
      </c>
      <c r="K68">
        <f>IF(Tabela1[[#This Row],[faktyczne uzycie]]&lt;100,70,IF(Tabela1[[#This Row],[faktyczne uzycie]]&lt;=200,90,120))</f>
        <v>70</v>
      </c>
      <c r="L68">
        <f>Tabela1[[#This Row],[cena za gaz w miesiacu]]+Tabela1[[#This Row],[taryfa]]</f>
        <v>89.76</v>
      </c>
    </row>
    <row r="69" spans="1:12" x14ac:dyDescent="0.25">
      <c r="A69" s="1">
        <v>39325</v>
      </c>
      <c r="B69">
        <v>11814</v>
      </c>
      <c r="C69">
        <f>Tabela1[[#This Row],[Odczyt licznika]]-Tabela1[[#This Row],[ile zuzyto w calym czasie]]</f>
        <v>19</v>
      </c>
      <c r="D69">
        <f t="shared" si="1"/>
        <v>11795</v>
      </c>
      <c r="E69">
        <f>DAY(Tabela1[[#This Row],[Data odczytu]])</f>
        <v>31</v>
      </c>
      <c r="F69">
        <f>Tabela1[[#This Row],[faktyczne uzycie]]/Tabela1[[#This Row],[ilosc dni w miesiacu]]</f>
        <v>0.61290322580645162</v>
      </c>
      <c r="G69">
        <f>MONTH(Tabela1[[#This Row],[Data odczytu]])</f>
        <v>8</v>
      </c>
      <c r="H69">
        <f>YEAR(Tabela1[[#This Row],[Data odczytu]])</f>
        <v>2007</v>
      </c>
      <c r="I69">
        <f>VLOOKUP(Tabela1[[#This Row],[rok]],cena_gazu,2)</f>
        <v>1.04</v>
      </c>
      <c r="J69">
        <f>Tabela1[[#This Row],[faktyczne uzycie]]*Tabela1[[#This Row],[cena za 1m3 gaz]]</f>
        <v>19.760000000000002</v>
      </c>
      <c r="K69">
        <f>IF(Tabela1[[#This Row],[faktyczne uzycie]]&lt;100,70,IF(Tabela1[[#This Row],[faktyczne uzycie]]&lt;=200,90,120))</f>
        <v>70</v>
      </c>
      <c r="L69">
        <f>Tabela1[[#This Row],[cena za gaz w miesiacu]]+Tabela1[[#This Row],[taryfa]]</f>
        <v>89.76</v>
      </c>
    </row>
    <row r="70" spans="1:12" x14ac:dyDescent="0.25">
      <c r="A70" s="1">
        <v>39355</v>
      </c>
      <c r="B70">
        <v>11901</v>
      </c>
      <c r="C70">
        <f>Tabela1[[#This Row],[Odczyt licznika]]-Tabela1[[#This Row],[ile zuzyto w calym czasie]]</f>
        <v>87</v>
      </c>
      <c r="D70">
        <f t="shared" si="1"/>
        <v>11814</v>
      </c>
      <c r="E70">
        <f>DAY(Tabela1[[#This Row],[Data odczytu]])</f>
        <v>30</v>
      </c>
      <c r="F70">
        <f>Tabela1[[#This Row],[faktyczne uzycie]]/Tabela1[[#This Row],[ilosc dni w miesiacu]]</f>
        <v>2.9</v>
      </c>
      <c r="G70">
        <f>MONTH(Tabela1[[#This Row],[Data odczytu]])</f>
        <v>9</v>
      </c>
      <c r="H70">
        <f>YEAR(Tabela1[[#This Row],[Data odczytu]])</f>
        <v>2007</v>
      </c>
      <c r="I70">
        <f>VLOOKUP(Tabela1[[#This Row],[rok]],cena_gazu,2)</f>
        <v>1.04</v>
      </c>
      <c r="J70">
        <f>Tabela1[[#This Row],[faktyczne uzycie]]*Tabela1[[#This Row],[cena za 1m3 gaz]]</f>
        <v>90.48</v>
      </c>
      <c r="K70">
        <f>IF(Tabela1[[#This Row],[faktyczne uzycie]]&lt;100,70,IF(Tabela1[[#This Row],[faktyczne uzycie]]&lt;=200,90,120))</f>
        <v>70</v>
      </c>
      <c r="L70">
        <f>Tabela1[[#This Row],[cena za gaz w miesiacu]]+Tabela1[[#This Row],[taryfa]]</f>
        <v>160.48000000000002</v>
      </c>
    </row>
    <row r="71" spans="1:12" x14ac:dyDescent="0.25">
      <c r="A71" s="1">
        <v>39386</v>
      </c>
      <c r="B71">
        <v>12044</v>
      </c>
      <c r="C71">
        <f>Tabela1[[#This Row],[Odczyt licznika]]-Tabela1[[#This Row],[ile zuzyto w calym czasie]]</f>
        <v>143</v>
      </c>
      <c r="D71">
        <f t="shared" si="1"/>
        <v>11901</v>
      </c>
      <c r="E71">
        <f>DAY(Tabela1[[#This Row],[Data odczytu]])</f>
        <v>31</v>
      </c>
      <c r="F71">
        <f>Tabela1[[#This Row],[faktyczne uzycie]]/Tabela1[[#This Row],[ilosc dni w miesiacu]]</f>
        <v>4.612903225806452</v>
      </c>
      <c r="G71">
        <f>MONTH(Tabela1[[#This Row],[Data odczytu]])</f>
        <v>10</v>
      </c>
      <c r="H71">
        <f>YEAR(Tabela1[[#This Row],[Data odczytu]])</f>
        <v>2007</v>
      </c>
      <c r="I71">
        <f>VLOOKUP(Tabela1[[#This Row],[rok]],cena_gazu,2)</f>
        <v>1.04</v>
      </c>
      <c r="J71">
        <f>Tabela1[[#This Row],[faktyczne uzycie]]*Tabela1[[#This Row],[cena za 1m3 gaz]]</f>
        <v>148.72</v>
      </c>
      <c r="K71">
        <f>IF(Tabela1[[#This Row],[faktyczne uzycie]]&lt;100,70,IF(Tabela1[[#This Row],[faktyczne uzycie]]&lt;=200,90,120))</f>
        <v>90</v>
      </c>
      <c r="L71">
        <f>Tabela1[[#This Row],[cena za gaz w miesiacu]]+Tabela1[[#This Row],[taryfa]]</f>
        <v>238.72</v>
      </c>
    </row>
    <row r="72" spans="1:12" x14ac:dyDescent="0.25">
      <c r="A72" s="1">
        <v>39416</v>
      </c>
      <c r="B72">
        <v>12170</v>
      </c>
      <c r="C72">
        <f>Tabela1[[#This Row],[Odczyt licznika]]-Tabela1[[#This Row],[ile zuzyto w calym czasie]]</f>
        <v>126</v>
      </c>
      <c r="D72">
        <f t="shared" si="1"/>
        <v>12044</v>
      </c>
      <c r="E72">
        <f>DAY(Tabela1[[#This Row],[Data odczytu]])</f>
        <v>30</v>
      </c>
      <c r="F72">
        <f>Tabela1[[#This Row],[faktyczne uzycie]]/Tabela1[[#This Row],[ilosc dni w miesiacu]]</f>
        <v>4.2</v>
      </c>
      <c r="G72">
        <f>MONTH(Tabela1[[#This Row],[Data odczytu]])</f>
        <v>11</v>
      </c>
      <c r="H72">
        <f>YEAR(Tabela1[[#This Row],[Data odczytu]])</f>
        <v>2007</v>
      </c>
      <c r="I72">
        <f>VLOOKUP(Tabela1[[#This Row],[rok]],cena_gazu,2)</f>
        <v>1.04</v>
      </c>
      <c r="J72">
        <f>Tabela1[[#This Row],[faktyczne uzycie]]*Tabela1[[#This Row],[cena za 1m3 gaz]]</f>
        <v>131.04</v>
      </c>
      <c r="K72">
        <f>IF(Tabela1[[#This Row],[faktyczne uzycie]]&lt;100,70,IF(Tabela1[[#This Row],[faktyczne uzycie]]&lt;=200,90,120))</f>
        <v>90</v>
      </c>
      <c r="L72">
        <f>Tabela1[[#This Row],[cena za gaz w miesiacu]]+Tabela1[[#This Row],[taryfa]]</f>
        <v>221.04</v>
      </c>
    </row>
    <row r="73" spans="1:12" x14ac:dyDescent="0.25">
      <c r="A73" s="1">
        <v>39447</v>
      </c>
      <c r="B73">
        <v>12395</v>
      </c>
      <c r="C73">
        <f>Tabela1[[#This Row],[Odczyt licznika]]-Tabela1[[#This Row],[ile zuzyto w calym czasie]]</f>
        <v>225</v>
      </c>
      <c r="D73">
        <f t="shared" si="1"/>
        <v>12170</v>
      </c>
      <c r="E73">
        <f>DAY(Tabela1[[#This Row],[Data odczytu]])</f>
        <v>31</v>
      </c>
      <c r="F73">
        <f>Tabela1[[#This Row],[faktyczne uzycie]]/Tabela1[[#This Row],[ilosc dni w miesiacu]]</f>
        <v>7.258064516129032</v>
      </c>
      <c r="G73">
        <f>MONTH(Tabela1[[#This Row],[Data odczytu]])</f>
        <v>12</v>
      </c>
      <c r="H73">
        <f>YEAR(Tabela1[[#This Row],[Data odczytu]])</f>
        <v>2007</v>
      </c>
      <c r="I73">
        <f>VLOOKUP(Tabela1[[#This Row],[rok]],cena_gazu,2)</f>
        <v>1.04</v>
      </c>
      <c r="J73">
        <f>Tabela1[[#This Row],[faktyczne uzycie]]*Tabela1[[#This Row],[cena za 1m3 gaz]]</f>
        <v>234</v>
      </c>
      <c r="K73">
        <f>IF(Tabela1[[#This Row],[faktyczne uzycie]]&lt;100,70,IF(Tabela1[[#This Row],[faktyczne uzycie]]&lt;=200,90,120))</f>
        <v>120</v>
      </c>
      <c r="L73">
        <f>Tabela1[[#This Row],[cena za gaz w miesiacu]]+Tabela1[[#This Row],[taryfa]]</f>
        <v>354</v>
      </c>
    </row>
    <row r="74" spans="1:12" x14ac:dyDescent="0.25">
      <c r="A74" s="1">
        <v>39478</v>
      </c>
      <c r="B74">
        <v>12702</v>
      </c>
      <c r="C74">
        <f>Tabela1[[#This Row],[Odczyt licznika]]-Tabela1[[#This Row],[ile zuzyto w calym czasie]]</f>
        <v>307</v>
      </c>
      <c r="D74">
        <f t="shared" si="1"/>
        <v>12395</v>
      </c>
      <c r="E74">
        <f>DAY(Tabela1[[#This Row],[Data odczytu]])</f>
        <v>31</v>
      </c>
      <c r="F74">
        <f>Tabela1[[#This Row],[faktyczne uzycie]]/Tabela1[[#This Row],[ilosc dni w miesiacu]]</f>
        <v>9.9032258064516121</v>
      </c>
      <c r="G74">
        <f>MONTH(Tabela1[[#This Row],[Data odczytu]])</f>
        <v>1</v>
      </c>
      <c r="H74">
        <f>YEAR(Tabela1[[#This Row],[Data odczytu]])</f>
        <v>2008</v>
      </c>
      <c r="I74">
        <f>VLOOKUP(Tabela1[[#This Row],[rok]],cena_gazu,2)</f>
        <v>1.05</v>
      </c>
      <c r="J74">
        <f>Tabela1[[#This Row],[faktyczne uzycie]]*Tabela1[[#This Row],[cena za 1m3 gaz]]</f>
        <v>322.35000000000002</v>
      </c>
      <c r="K74">
        <f>IF(Tabela1[[#This Row],[faktyczne uzycie]]&lt;100,70,IF(Tabela1[[#This Row],[faktyczne uzycie]]&lt;=200,90,120))</f>
        <v>120</v>
      </c>
      <c r="L74">
        <f>Tabela1[[#This Row],[cena za gaz w miesiacu]]+Tabela1[[#This Row],[taryfa]]</f>
        <v>442.35</v>
      </c>
    </row>
    <row r="75" spans="1:12" x14ac:dyDescent="0.25">
      <c r="A75" s="1">
        <v>39506</v>
      </c>
      <c r="B75">
        <v>13025</v>
      </c>
      <c r="C75">
        <f>Tabela1[[#This Row],[Odczyt licznika]]-Tabela1[[#This Row],[ile zuzyto w calym czasie]]</f>
        <v>323</v>
      </c>
      <c r="D75">
        <f t="shared" si="1"/>
        <v>12702</v>
      </c>
      <c r="E75">
        <f>DAY(Tabela1[[#This Row],[Data odczytu]])</f>
        <v>28</v>
      </c>
      <c r="F75">
        <f>Tabela1[[#This Row],[faktyczne uzycie]]/Tabela1[[#This Row],[ilosc dni w miesiacu]]</f>
        <v>11.535714285714286</v>
      </c>
      <c r="G75">
        <f>MONTH(Tabela1[[#This Row],[Data odczytu]])</f>
        <v>2</v>
      </c>
      <c r="H75">
        <f>YEAR(Tabela1[[#This Row],[Data odczytu]])</f>
        <v>2008</v>
      </c>
      <c r="I75">
        <f>VLOOKUP(Tabela1[[#This Row],[rok]],cena_gazu,2)</f>
        <v>1.05</v>
      </c>
      <c r="J75">
        <f>Tabela1[[#This Row],[faktyczne uzycie]]*Tabela1[[#This Row],[cena za 1m3 gaz]]</f>
        <v>339.15000000000003</v>
      </c>
      <c r="K75">
        <f>IF(Tabela1[[#This Row],[faktyczne uzycie]]&lt;100,70,IF(Tabela1[[#This Row],[faktyczne uzycie]]&lt;=200,90,120))</f>
        <v>120</v>
      </c>
      <c r="L75">
        <f>Tabela1[[#This Row],[cena za gaz w miesiacu]]+Tabela1[[#This Row],[taryfa]]</f>
        <v>459.15000000000003</v>
      </c>
    </row>
    <row r="76" spans="1:12" x14ac:dyDescent="0.25">
      <c r="A76" s="1">
        <v>39538</v>
      </c>
      <c r="B76">
        <v>13261</v>
      </c>
      <c r="C76">
        <f>Tabela1[[#This Row],[Odczyt licznika]]-Tabela1[[#This Row],[ile zuzyto w calym czasie]]</f>
        <v>236</v>
      </c>
      <c r="D76">
        <f t="shared" si="1"/>
        <v>13025</v>
      </c>
      <c r="E76">
        <f>DAY(Tabela1[[#This Row],[Data odczytu]])</f>
        <v>31</v>
      </c>
      <c r="F76">
        <f>Tabela1[[#This Row],[faktyczne uzycie]]/Tabela1[[#This Row],[ilosc dni w miesiacu]]</f>
        <v>7.612903225806452</v>
      </c>
      <c r="G76">
        <f>MONTH(Tabela1[[#This Row],[Data odczytu]])</f>
        <v>3</v>
      </c>
      <c r="H76">
        <f>YEAR(Tabela1[[#This Row],[Data odczytu]])</f>
        <v>2008</v>
      </c>
      <c r="I76">
        <f>VLOOKUP(Tabela1[[#This Row],[rok]],cena_gazu,2)</f>
        <v>1.05</v>
      </c>
      <c r="J76">
        <f>Tabela1[[#This Row],[faktyczne uzycie]]*Tabela1[[#This Row],[cena za 1m3 gaz]]</f>
        <v>247.8</v>
      </c>
      <c r="K76">
        <f>IF(Tabela1[[#This Row],[faktyczne uzycie]]&lt;100,70,IF(Tabela1[[#This Row],[faktyczne uzycie]]&lt;=200,90,120))</f>
        <v>120</v>
      </c>
      <c r="L76">
        <f>Tabela1[[#This Row],[cena za gaz w miesiacu]]+Tabela1[[#This Row],[taryfa]]</f>
        <v>367.8</v>
      </c>
    </row>
    <row r="77" spans="1:12" x14ac:dyDescent="0.25">
      <c r="A77" s="1">
        <v>39568</v>
      </c>
      <c r="B77">
        <v>13376</v>
      </c>
      <c r="C77">
        <f>Tabela1[[#This Row],[Odczyt licznika]]-Tabela1[[#This Row],[ile zuzyto w calym czasie]]</f>
        <v>115</v>
      </c>
      <c r="D77">
        <f t="shared" si="1"/>
        <v>13261</v>
      </c>
      <c r="E77">
        <f>DAY(Tabela1[[#This Row],[Data odczytu]])</f>
        <v>30</v>
      </c>
      <c r="F77">
        <f>Tabela1[[#This Row],[faktyczne uzycie]]/Tabela1[[#This Row],[ilosc dni w miesiacu]]</f>
        <v>3.8333333333333335</v>
      </c>
      <c r="G77">
        <f>MONTH(Tabela1[[#This Row],[Data odczytu]])</f>
        <v>4</v>
      </c>
      <c r="H77">
        <f>YEAR(Tabela1[[#This Row],[Data odczytu]])</f>
        <v>2008</v>
      </c>
      <c r="I77">
        <f>VLOOKUP(Tabela1[[#This Row],[rok]],cena_gazu,2)</f>
        <v>1.05</v>
      </c>
      <c r="J77">
        <f>Tabela1[[#This Row],[faktyczne uzycie]]*Tabela1[[#This Row],[cena za 1m3 gaz]]</f>
        <v>120.75</v>
      </c>
      <c r="K77">
        <f>IF(Tabela1[[#This Row],[faktyczne uzycie]]&lt;100,70,IF(Tabela1[[#This Row],[faktyczne uzycie]]&lt;=200,90,120))</f>
        <v>90</v>
      </c>
      <c r="L77">
        <f>Tabela1[[#This Row],[cena za gaz w miesiacu]]+Tabela1[[#This Row],[taryfa]]</f>
        <v>210.75</v>
      </c>
    </row>
    <row r="78" spans="1:12" x14ac:dyDescent="0.25">
      <c r="A78" s="1">
        <v>39599</v>
      </c>
      <c r="B78">
        <v>13478</v>
      </c>
      <c r="C78">
        <f>Tabela1[[#This Row],[Odczyt licznika]]-Tabela1[[#This Row],[ile zuzyto w calym czasie]]</f>
        <v>102</v>
      </c>
      <c r="D78">
        <f t="shared" si="1"/>
        <v>13376</v>
      </c>
      <c r="E78">
        <f>DAY(Tabela1[[#This Row],[Data odczytu]])</f>
        <v>31</v>
      </c>
      <c r="F78">
        <f>Tabela1[[#This Row],[faktyczne uzycie]]/Tabela1[[#This Row],[ilosc dni w miesiacu]]</f>
        <v>3.2903225806451615</v>
      </c>
      <c r="G78">
        <f>MONTH(Tabela1[[#This Row],[Data odczytu]])</f>
        <v>5</v>
      </c>
      <c r="H78">
        <f>YEAR(Tabela1[[#This Row],[Data odczytu]])</f>
        <v>2008</v>
      </c>
      <c r="I78">
        <f>VLOOKUP(Tabela1[[#This Row],[rok]],cena_gazu,2)</f>
        <v>1.05</v>
      </c>
      <c r="J78">
        <f>Tabela1[[#This Row],[faktyczne uzycie]]*Tabela1[[#This Row],[cena za 1m3 gaz]]</f>
        <v>107.10000000000001</v>
      </c>
      <c r="K78">
        <f>IF(Tabela1[[#This Row],[faktyczne uzycie]]&lt;100,70,IF(Tabela1[[#This Row],[faktyczne uzycie]]&lt;=200,90,120))</f>
        <v>90</v>
      </c>
      <c r="L78">
        <f>Tabela1[[#This Row],[cena za gaz w miesiacu]]+Tabela1[[#This Row],[taryfa]]</f>
        <v>197.10000000000002</v>
      </c>
    </row>
    <row r="79" spans="1:12" x14ac:dyDescent="0.25">
      <c r="A79" s="1">
        <v>39629</v>
      </c>
      <c r="B79">
        <v>13506</v>
      </c>
      <c r="C79">
        <f>Tabela1[[#This Row],[Odczyt licznika]]-Tabela1[[#This Row],[ile zuzyto w calym czasie]]</f>
        <v>28</v>
      </c>
      <c r="D79">
        <f t="shared" si="1"/>
        <v>13478</v>
      </c>
      <c r="E79">
        <f>DAY(Tabela1[[#This Row],[Data odczytu]])</f>
        <v>30</v>
      </c>
      <c r="F79">
        <f>Tabela1[[#This Row],[faktyczne uzycie]]/Tabela1[[#This Row],[ilosc dni w miesiacu]]</f>
        <v>0.93333333333333335</v>
      </c>
      <c r="G79">
        <f>MONTH(Tabela1[[#This Row],[Data odczytu]])</f>
        <v>6</v>
      </c>
      <c r="H79">
        <f>YEAR(Tabela1[[#This Row],[Data odczytu]])</f>
        <v>2008</v>
      </c>
      <c r="I79">
        <f>VLOOKUP(Tabela1[[#This Row],[rok]],cena_gazu,2)</f>
        <v>1.05</v>
      </c>
      <c r="J79">
        <f>Tabela1[[#This Row],[faktyczne uzycie]]*Tabela1[[#This Row],[cena za 1m3 gaz]]</f>
        <v>29.400000000000002</v>
      </c>
      <c r="K79">
        <f>IF(Tabela1[[#This Row],[faktyczne uzycie]]&lt;100,70,IF(Tabela1[[#This Row],[faktyczne uzycie]]&lt;=200,90,120))</f>
        <v>70</v>
      </c>
      <c r="L79">
        <f>Tabela1[[#This Row],[cena za gaz w miesiacu]]+Tabela1[[#This Row],[taryfa]]</f>
        <v>99.4</v>
      </c>
    </row>
    <row r="80" spans="1:12" x14ac:dyDescent="0.25">
      <c r="A80" s="1">
        <v>39660</v>
      </c>
      <c r="B80">
        <v>13516</v>
      </c>
      <c r="C80">
        <f>Tabela1[[#This Row],[Odczyt licznika]]-Tabela1[[#This Row],[ile zuzyto w calym czasie]]</f>
        <v>10</v>
      </c>
      <c r="D80">
        <f t="shared" si="1"/>
        <v>13506</v>
      </c>
      <c r="E80">
        <f>DAY(Tabela1[[#This Row],[Data odczytu]])</f>
        <v>31</v>
      </c>
      <c r="F80">
        <f>Tabela1[[#This Row],[faktyczne uzycie]]/Tabela1[[#This Row],[ilosc dni w miesiacu]]</f>
        <v>0.32258064516129031</v>
      </c>
      <c r="G80">
        <f>MONTH(Tabela1[[#This Row],[Data odczytu]])</f>
        <v>7</v>
      </c>
      <c r="H80">
        <f>YEAR(Tabela1[[#This Row],[Data odczytu]])</f>
        <v>2008</v>
      </c>
      <c r="I80">
        <f>VLOOKUP(Tabela1[[#This Row],[rok]],cena_gazu,2)</f>
        <v>1.05</v>
      </c>
      <c r="J80">
        <f>Tabela1[[#This Row],[faktyczne uzycie]]*Tabela1[[#This Row],[cena za 1m3 gaz]]</f>
        <v>10.5</v>
      </c>
      <c r="K80">
        <f>IF(Tabela1[[#This Row],[faktyczne uzycie]]&lt;100,70,IF(Tabela1[[#This Row],[faktyczne uzycie]]&lt;=200,90,120))</f>
        <v>70</v>
      </c>
      <c r="L80">
        <f>Tabela1[[#This Row],[cena za gaz w miesiacu]]+Tabela1[[#This Row],[taryfa]]</f>
        <v>80.5</v>
      </c>
    </row>
    <row r="81" spans="1:12" x14ac:dyDescent="0.25">
      <c r="A81" s="1">
        <v>39691</v>
      </c>
      <c r="B81">
        <v>13529</v>
      </c>
      <c r="C81">
        <f>Tabela1[[#This Row],[Odczyt licznika]]-Tabela1[[#This Row],[ile zuzyto w calym czasie]]</f>
        <v>13</v>
      </c>
      <c r="D81">
        <f t="shared" si="1"/>
        <v>13516</v>
      </c>
      <c r="E81">
        <f>DAY(Tabela1[[#This Row],[Data odczytu]])</f>
        <v>31</v>
      </c>
      <c r="F81">
        <f>Tabela1[[#This Row],[faktyczne uzycie]]/Tabela1[[#This Row],[ilosc dni w miesiacu]]</f>
        <v>0.41935483870967744</v>
      </c>
      <c r="G81">
        <f>MONTH(Tabela1[[#This Row],[Data odczytu]])</f>
        <v>8</v>
      </c>
      <c r="H81">
        <f>YEAR(Tabela1[[#This Row],[Data odczytu]])</f>
        <v>2008</v>
      </c>
      <c r="I81">
        <f>VLOOKUP(Tabela1[[#This Row],[rok]],cena_gazu,2)</f>
        <v>1.05</v>
      </c>
      <c r="J81">
        <f>Tabela1[[#This Row],[faktyczne uzycie]]*Tabela1[[#This Row],[cena za 1m3 gaz]]</f>
        <v>13.65</v>
      </c>
      <c r="K81">
        <f>IF(Tabela1[[#This Row],[faktyczne uzycie]]&lt;100,70,IF(Tabela1[[#This Row],[faktyczne uzycie]]&lt;=200,90,120))</f>
        <v>70</v>
      </c>
      <c r="L81">
        <f>Tabela1[[#This Row],[cena za gaz w miesiacu]]+Tabela1[[#This Row],[taryfa]]</f>
        <v>83.65</v>
      </c>
    </row>
    <row r="82" spans="1:12" x14ac:dyDescent="0.25">
      <c r="A82" s="1">
        <v>39721</v>
      </c>
      <c r="B82">
        <v>13645</v>
      </c>
      <c r="C82">
        <f>Tabela1[[#This Row],[Odczyt licznika]]-Tabela1[[#This Row],[ile zuzyto w calym czasie]]</f>
        <v>116</v>
      </c>
      <c r="D82">
        <f t="shared" si="1"/>
        <v>13529</v>
      </c>
      <c r="E82">
        <f>DAY(Tabela1[[#This Row],[Data odczytu]])</f>
        <v>30</v>
      </c>
      <c r="F82">
        <f>Tabela1[[#This Row],[faktyczne uzycie]]/Tabela1[[#This Row],[ilosc dni w miesiacu]]</f>
        <v>3.8666666666666667</v>
      </c>
      <c r="G82">
        <f>MONTH(Tabela1[[#This Row],[Data odczytu]])</f>
        <v>9</v>
      </c>
      <c r="H82">
        <f>YEAR(Tabela1[[#This Row],[Data odczytu]])</f>
        <v>2008</v>
      </c>
      <c r="I82">
        <f>VLOOKUP(Tabela1[[#This Row],[rok]],cena_gazu,2)</f>
        <v>1.05</v>
      </c>
      <c r="J82">
        <f>Tabela1[[#This Row],[faktyczne uzycie]]*Tabela1[[#This Row],[cena za 1m3 gaz]]</f>
        <v>121.80000000000001</v>
      </c>
      <c r="K82">
        <f>IF(Tabela1[[#This Row],[faktyczne uzycie]]&lt;100,70,IF(Tabela1[[#This Row],[faktyczne uzycie]]&lt;=200,90,120))</f>
        <v>90</v>
      </c>
      <c r="L82">
        <f>Tabela1[[#This Row],[cena za gaz w miesiacu]]+Tabela1[[#This Row],[taryfa]]</f>
        <v>211.8</v>
      </c>
    </row>
    <row r="83" spans="1:12" x14ac:dyDescent="0.25">
      <c r="A83" s="1">
        <v>39752</v>
      </c>
      <c r="B83">
        <v>13791</v>
      </c>
      <c r="C83">
        <f>Tabela1[[#This Row],[Odczyt licznika]]-Tabela1[[#This Row],[ile zuzyto w calym czasie]]</f>
        <v>146</v>
      </c>
      <c r="D83">
        <f t="shared" si="1"/>
        <v>13645</v>
      </c>
      <c r="E83">
        <f>DAY(Tabela1[[#This Row],[Data odczytu]])</f>
        <v>31</v>
      </c>
      <c r="F83">
        <f>Tabela1[[#This Row],[faktyczne uzycie]]/Tabela1[[#This Row],[ilosc dni w miesiacu]]</f>
        <v>4.709677419354839</v>
      </c>
      <c r="G83">
        <f>MONTH(Tabela1[[#This Row],[Data odczytu]])</f>
        <v>10</v>
      </c>
      <c r="H83">
        <f>YEAR(Tabela1[[#This Row],[Data odczytu]])</f>
        <v>2008</v>
      </c>
      <c r="I83">
        <f>VLOOKUP(Tabela1[[#This Row],[rok]],cena_gazu,2)</f>
        <v>1.05</v>
      </c>
      <c r="J83">
        <f>Tabela1[[#This Row],[faktyczne uzycie]]*Tabela1[[#This Row],[cena za 1m3 gaz]]</f>
        <v>153.30000000000001</v>
      </c>
      <c r="K83">
        <f>IF(Tabela1[[#This Row],[faktyczne uzycie]]&lt;100,70,IF(Tabela1[[#This Row],[faktyczne uzycie]]&lt;=200,90,120))</f>
        <v>90</v>
      </c>
      <c r="L83">
        <f>Tabela1[[#This Row],[cena za gaz w miesiacu]]+Tabela1[[#This Row],[taryfa]]</f>
        <v>243.3</v>
      </c>
    </row>
    <row r="84" spans="1:12" x14ac:dyDescent="0.25">
      <c r="A84" s="1">
        <v>39782</v>
      </c>
      <c r="B84">
        <v>14055</v>
      </c>
      <c r="C84">
        <f>Tabela1[[#This Row],[Odczyt licznika]]-Tabela1[[#This Row],[ile zuzyto w calym czasie]]</f>
        <v>264</v>
      </c>
      <c r="D84">
        <f t="shared" si="1"/>
        <v>13791</v>
      </c>
      <c r="E84">
        <f>DAY(Tabela1[[#This Row],[Data odczytu]])</f>
        <v>30</v>
      </c>
      <c r="F84">
        <f>Tabela1[[#This Row],[faktyczne uzycie]]/Tabela1[[#This Row],[ilosc dni w miesiacu]]</f>
        <v>8.8000000000000007</v>
      </c>
      <c r="G84">
        <f>MONTH(Tabela1[[#This Row],[Data odczytu]])</f>
        <v>11</v>
      </c>
      <c r="H84">
        <f>YEAR(Tabela1[[#This Row],[Data odczytu]])</f>
        <v>2008</v>
      </c>
      <c r="I84">
        <f>VLOOKUP(Tabela1[[#This Row],[rok]],cena_gazu,2)</f>
        <v>1.05</v>
      </c>
      <c r="J84">
        <f>Tabela1[[#This Row],[faktyczne uzycie]]*Tabela1[[#This Row],[cena za 1m3 gaz]]</f>
        <v>277.2</v>
      </c>
      <c r="K84">
        <f>IF(Tabela1[[#This Row],[faktyczne uzycie]]&lt;100,70,IF(Tabela1[[#This Row],[faktyczne uzycie]]&lt;=200,90,120))</f>
        <v>120</v>
      </c>
      <c r="L84">
        <f>Tabela1[[#This Row],[cena za gaz w miesiacu]]+Tabela1[[#This Row],[taryfa]]</f>
        <v>397.2</v>
      </c>
    </row>
    <row r="85" spans="1:12" x14ac:dyDescent="0.25">
      <c r="A85" s="1">
        <v>39813</v>
      </c>
      <c r="B85">
        <v>14301</v>
      </c>
      <c r="C85">
        <f>Tabela1[[#This Row],[Odczyt licznika]]-Tabela1[[#This Row],[ile zuzyto w calym czasie]]</f>
        <v>246</v>
      </c>
      <c r="D85">
        <f t="shared" si="1"/>
        <v>14055</v>
      </c>
      <c r="E85">
        <f>DAY(Tabela1[[#This Row],[Data odczytu]])</f>
        <v>31</v>
      </c>
      <c r="F85">
        <f>Tabela1[[#This Row],[faktyczne uzycie]]/Tabela1[[#This Row],[ilosc dni w miesiacu]]</f>
        <v>7.935483870967742</v>
      </c>
      <c r="G85">
        <f>MONTH(Tabela1[[#This Row],[Data odczytu]])</f>
        <v>12</v>
      </c>
      <c r="H85">
        <f>YEAR(Tabela1[[#This Row],[Data odczytu]])</f>
        <v>2008</v>
      </c>
      <c r="I85">
        <f>VLOOKUP(Tabela1[[#This Row],[rok]],cena_gazu,2)</f>
        <v>1.05</v>
      </c>
      <c r="J85">
        <f>Tabela1[[#This Row],[faktyczne uzycie]]*Tabela1[[#This Row],[cena za 1m3 gaz]]</f>
        <v>258.3</v>
      </c>
      <c r="K85">
        <f>IF(Tabela1[[#This Row],[faktyczne uzycie]]&lt;100,70,IF(Tabela1[[#This Row],[faktyczne uzycie]]&lt;=200,90,120))</f>
        <v>120</v>
      </c>
      <c r="L85">
        <f>Tabela1[[#This Row],[cena za gaz w miesiacu]]+Tabela1[[#This Row],[taryfa]]</f>
        <v>378.3</v>
      </c>
    </row>
    <row r="86" spans="1:12" x14ac:dyDescent="0.25">
      <c r="A86" s="1">
        <v>39844</v>
      </c>
      <c r="B86">
        <v>14537</v>
      </c>
      <c r="C86">
        <f>Tabela1[[#This Row],[Odczyt licznika]]-Tabela1[[#This Row],[ile zuzyto w calym czasie]]</f>
        <v>236</v>
      </c>
      <c r="D86">
        <f t="shared" si="1"/>
        <v>14301</v>
      </c>
      <c r="E86">
        <f>DAY(Tabela1[[#This Row],[Data odczytu]])</f>
        <v>31</v>
      </c>
      <c r="F86">
        <f>Tabela1[[#This Row],[faktyczne uzycie]]/Tabela1[[#This Row],[ilosc dni w miesiacu]]</f>
        <v>7.612903225806452</v>
      </c>
      <c r="G86">
        <f>MONTH(Tabela1[[#This Row],[Data odczytu]])</f>
        <v>1</v>
      </c>
      <c r="H86">
        <f>YEAR(Tabela1[[#This Row],[Data odczytu]])</f>
        <v>2009</v>
      </c>
      <c r="I86">
        <f>VLOOKUP(Tabela1[[#This Row],[rok]],cena_gazu,2)</f>
        <v>1.07</v>
      </c>
      <c r="J86">
        <f>Tabela1[[#This Row],[faktyczne uzycie]]*Tabela1[[#This Row],[cena za 1m3 gaz]]</f>
        <v>252.52</v>
      </c>
      <c r="K86">
        <f>IF(Tabela1[[#This Row],[faktyczne uzycie]]&lt;100,70,IF(Tabela1[[#This Row],[faktyczne uzycie]]&lt;=200,90,120))</f>
        <v>120</v>
      </c>
      <c r="L86">
        <f>Tabela1[[#This Row],[cena za gaz w miesiacu]]+Tabela1[[#This Row],[taryfa]]</f>
        <v>372.52</v>
      </c>
    </row>
    <row r="87" spans="1:12" x14ac:dyDescent="0.25">
      <c r="A87" s="1">
        <v>39872</v>
      </c>
      <c r="B87">
        <v>14827</v>
      </c>
      <c r="C87">
        <f>Tabela1[[#This Row],[Odczyt licznika]]-Tabela1[[#This Row],[ile zuzyto w calym czasie]]</f>
        <v>290</v>
      </c>
      <c r="D87">
        <f t="shared" si="1"/>
        <v>14537</v>
      </c>
      <c r="E87">
        <f>DAY(Tabela1[[#This Row],[Data odczytu]])</f>
        <v>28</v>
      </c>
      <c r="F87">
        <f>Tabela1[[#This Row],[faktyczne uzycie]]/Tabela1[[#This Row],[ilosc dni w miesiacu]]</f>
        <v>10.357142857142858</v>
      </c>
      <c r="G87">
        <f>MONTH(Tabela1[[#This Row],[Data odczytu]])</f>
        <v>2</v>
      </c>
      <c r="H87">
        <f>YEAR(Tabela1[[#This Row],[Data odczytu]])</f>
        <v>2009</v>
      </c>
      <c r="I87">
        <f>VLOOKUP(Tabela1[[#This Row],[rok]],cena_gazu,2)</f>
        <v>1.07</v>
      </c>
      <c r="J87">
        <f>Tabela1[[#This Row],[faktyczne uzycie]]*Tabela1[[#This Row],[cena za 1m3 gaz]]</f>
        <v>310.3</v>
      </c>
      <c r="K87">
        <f>IF(Tabela1[[#This Row],[faktyczne uzycie]]&lt;100,70,IF(Tabela1[[#This Row],[faktyczne uzycie]]&lt;=200,90,120))</f>
        <v>120</v>
      </c>
      <c r="L87">
        <f>Tabela1[[#This Row],[cena za gaz w miesiacu]]+Tabela1[[#This Row],[taryfa]]</f>
        <v>430.3</v>
      </c>
    </row>
    <row r="88" spans="1:12" x14ac:dyDescent="0.25">
      <c r="A88" s="1">
        <v>39903</v>
      </c>
      <c r="B88">
        <v>15002</v>
      </c>
      <c r="C88">
        <f>Tabela1[[#This Row],[Odczyt licznika]]-Tabela1[[#This Row],[ile zuzyto w calym czasie]]</f>
        <v>175</v>
      </c>
      <c r="D88">
        <f t="shared" si="1"/>
        <v>14827</v>
      </c>
      <c r="E88">
        <f>DAY(Tabela1[[#This Row],[Data odczytu]])</f>
        <v>31</v>
      </c>
      <c r="F88">
        <f>Tabela1[[#This Row],[faktyczne uzycie]]/Tabela1[[#This Row],[ilosc dni w miesiacu]]</f>
        <v>5.645161290322581</v>
      </c>
      <c r="G88">
        <f>MONTH(Tabela1[[#This Row],[Data odczytu]])</f>
        <v>3</v>
      </c>
      <c r="H88">
        <f>YEAR(Tabela1[[#This Row],[Data odczytu]])</f>
        <v>2009</v>
      </c>
      <c r="I88">
        <f>VLOOKUP(Tabela1[[#This Row],[rok]],cena_gazu,2)</f>
        <v>1.07</v>
      </c>
      <c r="J88">
        <f>Tabela1[[#This Row],[faktyczne uzycie]]*Tabela1[[#This Row],[cena za 1m3 gaz]]</f>
        <v>187.25</v>
      </c>
      <c r="K88">
        <f>IF(Tabela1[[#This Row],[faktyczne uzycie]]&lt;100,70,IF(Tabela1[[#This Row],[faktyczne uzycie]]&lt;=200,90,120))</f>
        <v>90</v>
      </c>
      <c r="L88">
        <f>Tabela1[[#This Row],[cena za gaz w miesiacu]]+Tabela1[[#This Row],[taryfa]]</f>
        <v>277.25</v>
      </c>
    </row>
    <row r="89" spans="1:12" x14ac:dyDescent="0.25">
      <c r="A89" s="1">
        <v>39933</v>
      </c>
      <c r="B89">
        <v>15155</v>
      </c>
      <c r="C89">
        <f>Tabela1[[#This Row],[Odczyt licznika]]-Tabela1[[#This Row],[ile zuzyto w calym czasie]]</f>
        <v>153</v>
      </c>
      <c r="D89">
        <f t="shared" si="1"/>
        <v>15002</v>
      </c>
      <c r="E89">
        <f>DAY(Tabela1[[#This Row],[Data odczytu]])</f>
        <v>30</v>
      </c>
      <c r="F89">
        <f>Tabela1[[#This Row],[faktyczne uzycie]]/Tabela1[[#This Row],[ilosc dni w miesiacu]]</f>
        <v>5.0999999999999996</v>
      </c>
      <c r="G89">
        <f>MONTH(Tabela1[[#This Row],[Data odczytu]])</f>
        <v>4</v>
      </c>
      <c r="H89">
        <f>YEAR(Tabela1[[#This Row],[Data odczytu]])</f>
        <v>2009</v>
      </c>
      <c r="I89">
        <f>VLOOKUP(Tabela1[[#This Row],[rok]],cena_gazu,2)</f>
        <v>1.07</v>
      </c>
      <c r="J89">
        <f>Tabela1[[#This Row],[faktyczne uzycie]]*Tabela1[[#This Row],[cena za 1m3 gaz]]</f>
        <v>163.71</v>
      </c>
      <c r="K89">
        <f>IF(Tabela1[[#This Row],[faktyczne uzycie]]&lt;100,70,IF(Tabela1[[#This Row],[faktyczne uzycie]]&lt;=200,90,120))</f>
        <v>90</v>
      </c>
      <c r="L89">
        <f>Tabela1[[#This Row],[cena za gaz w miesiacu]]+Tabela1[[#This Row],[taryfa]]</f>
        <v>253.71</v>
      </c>
    </row>
    <row r="90" spans="1:12" x14ac:dyDescent="0.25">
      <c r="A90" s="1">
        <v>39964</v>
      </c>
      <c r="B90">
        <v>15335</v>
      </c>
      <c r="C90">
        <f>Tabela1[[#This Row],[Odczyt licznika]]-Tabela1[[#This Row],[ile zuzyto w calym czasie]]</f>
        <v>180</v>
      </c>
      <c r="D90">
        <f t="shared" si="1"/>
        <v>15155</v>
      </c>
      <c r="E90">
        <f>DAY(Tabela1[[#This Row],[Data odczytu]])</f>
        <v>31</v>
      </c>
      <c r="F90">
        <f>Tabela1[[#This Row],[faktyczne uzycie]]/Tabela1[[#This Row],[ilosc dni w miesiacu]]</f>
        <v>5.806451612903226</v>
      </c>
      <c r="G90">
        <f>MONTH(Tabela1[[#This Row],[Data odczytu]])</f>
        <v>5</v>
      </c>
      <c r="H90">
        <f>YEAR(Tabela1[[#This Row],[Data odczytu]])</f>
        <v>2009</v>
      </c>
      <c r="I90">
        <f>VLOOKUP(Tabela1[[#This Row],[rok]],cena_gazu,2)</f>
        <v>1.07</v>
      </c>
      <c r="J90">
        <f>Tabela1[[#This Row],[faktyczne uzycie]]*Tabela1[[#This Row],[cena za 1m3 gaz]]</f>
        <v>192.60000000000002</v>
      </c>
      <c r="K90">
        <f>IF(Tabela1[[#This Row],[faktyczne uzycie]]&lt;100,70,IF(Tabela1[[#This Row],[faktyczne uzycie]]&lt;=200,90,120))</f>
        <v>90</v>
      </c>
      <c r="L90">
        <f>Tabela1[[#This Row],[cena za gaz w miesiacu]]+Tabela1[[#This Row],[taryfa]]</f>
        <v>282.60000000000002</v>
      </c>
    </row>
    <row r="91" spans="1:12" x14ac:dyDescent="0.25">
      <c r="A91" s="1">
        <v>39994</v>
      </c>
      <c r="B91">
        <v>15437</v>
      </c>
      <c r="C91">
        <f>Tabela1[[#This Row],[Odczyt licznika]]-Tabela1[[#This Row],[ile zuzyto w calym czasie]]</f>
        <v>102</v>
      </c>
      <c r="D91">
        <f t="shared" si="1"/>
        <v>15335</v>
      </c>
      <c r="E91">
        <f>DAY(Tabela1[[#This Row],[Data odczytu]])</f>
        <v>30</v>
      </c>
      <c r="F91">
        <f>Tabela1[[#This Row],[faktyczne uzycie]]/Tabela1[[#This Row],[ilosc dni w miesiacu]]</f>
        <v>3.4</v>
      </c>
      <c r="G91">
        <f>MONTH(Tabela1[[#This Row],[Data odczytu]])</f>
        <v>6</v>
      </c>
      <c r="H91">
        <f>YEAR(Tabela1[[#This Row],[Data odczytu]])</f>
        <v>2009</v>
      </c>
      <c r="I91">
        <f>VLOOKUP(Tabela1[[#This Row],[rok]],cena_gazu,2)</f>
        <v>1.07</v>
      </c>
      <c r="J91">
        <f>Tabela1[[#This Row],[faktyczne uzycie]]*Tabela1[[#This Row],[cena za 1m3 gaz]]</f>
        <v>109.14</v>
      </c>
      <c r="K91">
        <f>IF(Tabela1[[#This Row],[faktyczne uzycie]]&lt;100,70,IF(Tabela1[[#This Row],[faktyczne uzycie]]&lt;=200,90,120))</f>
        <v>90</v>
      </c>
      <c r="L91">
        <f>Tabela1[[#This Row],[cena za gaz w miesiacu]]+Tabela1[[#This Row],[taryfa]]</f>
        <v>199.14</v>
      </c>
    </row>
    <row r="92" spans="1:12" x14ac:dyDescent="0.25">
      <c r="A92" s="1">
        <v>40025</v>
      </c>
      <c r="B92">
        <v>15455</v>
      </c>
      <c r="C92">
        <f>Tabela1[[#This Row],[Odczyt licznika]]-Tabela1[[#This Row],[ile zuzyto w calym czasie]]</f>
        <v>18</v>
      </c>
      <c r="D92">
        <f t="shared" si="1"/>
        <v>15437</v>
      </c>
      <c r="E92">
        <f>DAY(Tabela1[[#This Row],[Data odczytu]])</f>
        <v>31</v>
      </c>
      <c r="F92">
        <f>Tabela1[[#This Row],[faktyczne uzycie]]/Tabela1[[#This Row],[ilosc dni w miesiacu]]</f>
        <v>0.58064516129032262</v>
      </c>
      <c r="G92">
        <f>MONTH(Tabela1[[#This Row],[Data odczytu]])</f>
        <v>7</v>
      </c>
      <c r="H92">
        <f>YEAR(Tabela1[[#This Row],[Data odczytu]])</f>
        <v>2009</v>
      </c>
      <c r="I92">
        <f>VLOOKUP(Tabela1[[#This Row],[rok]],cena_gazu,2)</f>
        <v>1.07</v>
      </c>
      <c r="J92">
        <f>Tabela1[[#This Row],[faktyczne uzycie]]*Tabela1[[#This Row],[cena za 1m3 gaz]]</f>
        <v>19.260000000000002</v>
      </c>
      <c r="K92">
        <f>IF(Tabela1[[#This Row],[faktyczne uzycie]]&lt;100,70,IF(Tabela1[[#This Row],[faktyczne uzycie]]&lt;=200,90,120))</f>
        <v>70</v>
      </c>
      <c r="L92">
        <f>Tabela1[[#This Row],[cena za gaz w miesiacu]]+Tabela1[[#This Row],[taryfa]]</f>
        <v>89.26</v>
      </c>
    </row>
    <row r="93" spans="1:12" x14ac:dyDescent="0.25">
      <c r="A93" s="1">
        <v>40056</v>
      </c>
      <c r="B93">
        <v>15474</v>
      </c>
      <c r="C93">
        <f>Tabela1[[#This Row],[Odczyt licznika]]-Tabela1[[#This Row],[ile zuzyto w calym czasie]]</f>
        <v>19</v>
      </c>
      <c r="D93">
        <f t="shared" si="1"/>
        <v>15455</v>
      </c>
      <c r="E93">
        <f>DAY(Tabela1[[#This Row],[Data odczytu]])</f>
        <v>31</v>
      </c>
      <c r="F93">
        <f>Tabela1[[#This Row],[faktyczne uzycie]]/Tabela1[[#This Row],[ilosc dni w miesiacu]]</f>
        <v>0.61290322580645162</v>
      </c>
      <c r="G93">
        <f>MONTH(Tabela1[[#This Row],[Data odczytu]])</f>
        <v>8</v>
      </c>
      <c r="H93">
        <f>YEAR(Tabela1[[#This Row],[Data odczytu]])</f>
        <v>2009</v>
      </c>
      <c r="I93">
        <f>VLOOKUP(Tabela1[[#This Row],[rok]],cena_gazu,2)</f>
        <v>1.07</v>
      </c>
      <c r="J93">
        <f>Tabela1[[#This Row],[faktyczne uzycie]]*Tabela1[[#This Row],[cena za 1m3 gaz]]</f>
        <v>20.330000000000002</v>
      </c>
      <c r="K93">
        <f>IF(Tabela1[[#This Row],[faktyczne uzycie]]&lt;100,70,IF(Tabela1[[#This Row],[faktyczne uzycie]]&lt;=200,90,120))</f>
        <v>70</v>
      </c>
      <c r="L93">
        <f>Tabela1[[#This Row],[cena za gaz w miesiacu]]+Tabela1[[#This Row],[taryfa]]</f>
        <v>90.33</v>
      </c>
    </row>
    <row r="94" spans="1:12" x14ac:dyDescent="0.25">
      <c r="A94" s="1">
        <v>40086</v>
      </c>
      <c r="B94">
        <v>15557</v>
      </c>
      <c r="C94">
        <f>Tabela1[[#This Row],[Odczyt licznika]]-Tabela1[[#This Row],[ile zuzyto w calym czasie]]</f>
        <v>83</v>
      </c>
      <c r="D94">
        <f t="shared" si="1"/>
        <v>15474</v>
      </c>
      <c r="E94">
        <f>DAY(Tabela1[[#This Row],[Data odczytu]])</f>
        <v>30</v>
      </c>
      <c r="F94">
        <f>Tabela1[[#This Row],[faktyczne uzycie]]/Tabela1[[#This Row],[ilosc dni w miesiacu]]</f>
        <v>2.7666666666666666</v>
      </c>
      <c r="G94">
        <f>MONTH(Tabela1[[#This Row],[Data odczytu]])</f>
        <v>9</v>
      </c>
      <c r="H94">
        <f>YEAR(Tabela1[[#This Row],[Data odczytu]])</f>
        <v>2009</v>
      </c>
      <c r="I94">
        <f>VLOOKUP(Tabela1[[#This Row],[rok]],cena_gazu,2)</f>
        <v>1.07</v>
      </c>
      <c r="J94">
        <f>Tabela1[[#This Row],[faktyczne uzycie]]*Tabela1[[#This Row],[cena za 1m3 gaz]]</f>
        <v>88.81</v>
      </c>
      <c r="K94">
        <f>IF(Tabela1[[#This Row],[faktyczne uzycie]]&lt;100,70,IF(Tabela1[[#This Row],[faktyczne uzycie]]&lt;=200,90,120))</f>
        <v>70</v>
      </c>
      <c r="L94">
        <f>Tabela1[[#This Row],[cena za gaz w miesiacu]]+Tabela1[[#This Row],[taryfa]]</f>
        <v>158.81</v>
      </c>
    </row>
    <row r="95" spans="1:12" x14ac:dyDescent="0.25">
      <c r="A95" s="1">
        <v>40117</v>
      </c>
      <c r="B95">
        <v>15694</v>
      </c>
      <c r="C95">
        <f>Tabela1[[#This Row],[Odczyt licznika]]-Tabela1[[#This Row],[ile zuzyto w calym czasie]]</f>
        <v>137</v>
      </c>
      <c r="D95">
        <f t="shared" si="1"/>
        <v>15557</v>
      </c>
      <c r="E95">
        <f>DAY(Tabela1[[#This Row],[Data odczytu]])</f>
        <v>31</v>
      </c>
      <c r="F95">
        <f>Tabela1[[#This Row],[faktyczne uzycie]]/Tabela1[[#This Row],[ilosc dni w miesiacu]]</f>
        <v>4.419354838709677</v>
      </c>
      <c r="G95">
        <f>MONTH(Tabela1[[#This Row],[Data odczytu]])</f>
        <v>10</v>
      </c>
      <c r="H95">
        <f>YEAR(Tabela1[[#This Row],[Data odczytu]])</f>
        <v>2009</v>
      </c>
      <c r="I95">
        <f>VLOOKUP(Tabela1[[#This Row],[rok]],cena_gazu,2)</f>
        <v>1.07</v>
      </c>
      <c r="J95">
        <f>Tabela1[[#This Row],[faktyczne uzycie]]*Tabela1[[#This Row],[cena za 1m3 gaz]]</f>
        <v>146.59</v>
      </c>
      <c r="K95">
        <f>IF(Tabela1[[#This Row],[faktyczne uzycie]]&lt;100,70,IF(Tabela1[[#This Row],[faktyczne uzycie]]&lt;=200,90,120))</f>
        <v>90</v>
      </c>
      <c r="L95">
        <f>Tabela1[[#This Row],[cena za gaz w miesiacu]]+Tabela1[[#This Row],[taryfa]]</f>
        <v>236.59</v>
      </c>
    </row>
    <row r="96" spans="1:12" x14ac:dyDescent="0.25">
      <c r="A96" s="1">
        <v>40147</v>
      </c>
      <c r="B96">
        <v>15835</v>
      </c>
      <c r="C96">
        <f>Tabela1[[#This Row],[Odczyt licznika]]-Tabela1[[#This Row],[ile zuzyto w calym czasie]]</f>
        <v>141</v>
      </c>
      <c r="D96">
        <f t="shared" si="1"/>
        <v>15694</v>
      </c>
      <c r="E96">
        <f>DAY(Tabela1[[#This Row],[Data odczytu]])</f>
        <v>30</v>
      </c>
      <c r="F96">
        <f>Tabela1[[#This Row],[faktyczne uzycie]]/Tabela1[[#This Row],[ilosc dni w miesiacu]]</f>
        <v>4.7</v>
      </c>
      <c r="G96">
        <f>MONTH(Tabela1[[#This Row],[Data odczytu]])</f>
        <v>11</v>
      </c>
      <c r="H96">
        <f>YEAR(Tabela1[[#This Row],[Data odczytu]])</f>
        <v>2009</v>
      </c>
      <c r="I96">
        <f>VLOOKUP(Tabela1[[#This Row],[rok]],cena_gazu,2)</f>
        <v>1.07</v>
      </c>
      <c r="J96">
        <f>Tabela1[[#This Row],[faktyczne uzycie]]*Tabela1[[#This Row],[cena za 1m3 gaz]]</f>
        <v>150.87</v>
      </c>
      <c r="K96">
        <f>IF(Tabela1[[#This Row],[faktyczne uzycie]]&lt;100,70,IF(Tabela1[[#This Row],[faktyczne uzycie]]&lt;=200,90,120))</f>
        <v>90</v>
      </c>
      <c r="L96">
        <f>Tabela1[[#This Row],[cena za gaz w miesiacu]]+Tabela1[[#This Row],[taryfa]]</f>
        <v>240.87</v>
      </c>
    </row>
    <row r="97" spans="1:12" x14ac:dyDescent="0.25">
      <c r="A97" s="1">
        <v>40178</v>
      </c>
      <c r="B97">
        <v>16087</v>
      </c>
      <c r="C97">
        <f>Tabela1[[#This Row],[Odczyt licznika]]-Tabela1[[#This Row],[ile zuzyto w calym czasie]]</f>
        <v>252</v>
      </c>
      <c r="D97">
        <f t="shared" si="1"/>
        <v>15835</v>
      </c>
      <c r="E97">
        <f>DAY(Tabela1[[#This Row],[Data odczytu]])</f>
        <v>31</v>
      </c>
      <c r="F97">
        <f>Tabela1[[#This Row],[faktyczne uzycie]]/Tabela1[[#This Row],[ilosc dni w miesiacu]]</f>
        <v>8.129032258064516</v>
      </c>
      <c r="G97">
        <f>MONTH(Tabela1[[#This Row],[Data odczytu]])</f>
        <v>12</v>
      </c>
      <c r="H97">
        <f>YEAR(Tabela1[[#This Row],[Data odczytu]])</f>
        <v>2009</v>
      </c>
      <c r="I97">
        <f>VLOOKUP(Tabela1[[#This Row],[rok]],cena_gazu,2)</f>
        <v>1.07</v>
      </c>
      <c r="J97">
        <f>Tabela1[[#This Row],[faktyczne uzycie]]*Tabela1[[#This Row],[cena za 1m3 gaz]]</f>
        <v>269.64000000000004</v>
      </c>
      <c r="K97">
        <f>IF(Tabela1[[#This Row],[faktyczne uzycie]]&lt;100,70,IF(Tabela1[[#This Row],[faktyczne uzycie]]&lt;=200,90,120))</f>
        <v>120</v>
      </c>
      <c r="L97">
        <f>Tabela1[[#This Row],[cena za gaz w miesiacu]]+Tabela1[[#This Row],[taryfa]]</f>
        <v>389.64000000000004</v>
      </c>
    </row>
    <row r="98" spans="1:12" x14ac:dyDescent="0.25">
      <c r="A98" s="1">
        <v>40209</v>
      </c>
      <c r="B98">
        <v>16431</v>
      </c>
      <c r="C98">
        <f>Tabela1[[#This Row],[Odczyt licznika]]-Tabela1[[#This Row],[ile zuzyto w calym czasie]]</f>
        <v>344</v>
      </c>
      <c r="D98">
        <f t="shared" si="1"/>
        <v>16087</v>
      </c>
      <c r="E98">
        <f>DAY(Tabela1[[#This Row],[Data odczytu]])</f>
        <v>31</v>
      </c>
      <c r="F98">
        <f>Tabela1[[#This Row],[faktyczne uzycie]]/Tabela1[[#This Row],[ilosc dni w miesiacu]]</f>
        <v>11.096774193548388</v>
      </c>
      <c r="G98">
        <f>MONTH(Tabela1[[#This Row],[Data odczytu]])</f>
        <v>1</v>
      </c>
      <c r="H98">
        <f>YEAR(Tabela1[[#This Row],[Data odczytu]])</f>
        <v>2010</v>
      </c>
      <c r="I98">
        <f>VLOOKUP(Tabela1[[#This Row],[rok]],cena_gazu,2)</f>
        <v>1.1100000000000001</v>
      </c>
      <c r="J98">
        <f>Tabela1[[#This Row],[faktyczne uzycie]]*Tabela1[[#This Row],[cena za 1m3 gaz]]</f>
        <v>381.84000000000003</v>
      </c>
      <c r="K98">
        <f>IF(Tabela1[[#This Row],[faktyczne uzycie]]&lt;100,70,IF(Tabela1[[#This Row],[faktyczne uzycie]]&lt;=200,90,120))</f>
        <v>120</v>
      </c>
      <c r="L98">
        <f>Tabela1[[#This Row],[cena za gaz w miesiacu]]+Tabela1[[#This Row],[taryfa]]</f>
        <v>501.84000000000003</v>
      </c>
    </row>
    <row r="99" spans="1:12" x14ac:dyDescent="0.25">
      <c r="A99" s="1">
        <v>40237</v>
      </c>
      <c r="B99">
        <v>16792</v>
      </c>
      <c r="C99">
        <f>Tabela1[[#This Row],[Odczyt licznika]]-Tabela1[[#This Row],[ile zuzyto w calym czasie]]</f>
        <v>361</v>
      </c>
      <c r="D99">
        <f t="shared" si="1"/>
        <v>16431</v>
      </c>
      <c r="E99">
        <f>DAY(Tabela1[[#This Row],[Data odczytu]])</f>
        <v>28</v>
      </c>
      <c r="F99">
        <f>Tabela1[[#This Row],[faktyczne uzycie]]/Tabela1[[#This Row],[ilosc dni w miesiacu]]</f>
        <v>12.892857142857142</v>
      </c>
      <c r="G99">
        <f>MONTH(Tabela1[[#This Row],[Data odczytu]])</f>
        <v>2</v>
      </c>
      <c r="H99">
        <f>YEAR(Tabela1[[#This Row],[Data odczytu]])</f>
        <v>2010</v>
      </c>
      <c r="I99">
        <f>VLOOKUP(Tabela1[[#This Row],[rok]],cena_gazu,2)</f>
        <v>1.1100000000000001</v>
      </c>
      <c r="J99">
        <f>Tabela1[[#This Row],[faktyczne uzycie]]*Tabela1[[#This Row],[cena za 1m3 gaz]]</f>
        <v>400.71000000000004</v>
      </c>
      <c r="K99">
        <f>IF(Tabela1[[#This Row],[faktyczne uzycie]]&lt;100,70,IF(Tabela1[[#This Row],[faktyczne uzycie]]&lt;=200,90,120))</f>
        <v>120</v>
      </c>
      <c r="L99">
        <f>Tabela1[[#This Row],[cena za gaz w miesiacu]]+Tabela1[[#This Row],[taryfa]]</f>
        <v>520.71</v>
      </c>
    </row>
    <row r="100" spans="1:12" x14ac:dyDescent="0.25">
      <c r="A100" s="1">
        <v>40268</v>
      </c>
      <c r="B100">
        <v>17057</v>
      </c>
      <c r="C100">
        <f>Tabela1[[#This Row],[Odczyt licznika]]-Tabela1[[#This Row],[ile zuzyto w calym czasie]]</f>
        <v>265</v>
      </c>
      <c r="D100">
        <f t="shared" si="1"/>
        <v>16792</v>
      </c>
      <c r="E100">
        <f>DAY(Tabela1[[#This Row],[Data odczytu]])</f>
        <v>31</v>
      </c>
      <c r="F100">
        <f>Tabela1[[#This Row],[faktyczne uzycie]]/Tabela1[[#This Row],[ilosc dni w miesiacu]]</f>
        <v>8.5483870967741939</v>
      </c>
      <c r="G100">
        <f>MONTH(Tabela1[[#This Row],[Data odczytu]])</f>
        <v>3</v>
      </c>
      <c r="H100">
        <f>YEAR(Tabela1[[#This Row],[Data odczytu]])</f>
        <v>2010</v>
      </c>
      <c r="I100">
        <f>VLOOKUP(Tabela1[[#This Row],[rok]],cena_gazu,2)</f>
        <v>1.1100000000000001</v>
      </c>
      <c r="J100">
        <f>Tabela1[[#This Row],[faktyczne uzycie]]*Tabela1[[#This Row],[cena za 1m3 gaz]]</f>
        <v>294.15000000000003</v>
      </c>
      <c r="K100">
        <f>IF(Tabela1[[#This Row],[faktyczne uzycie]]&lt;100,70,IF(Tabela1[[#This Row],[faktyczne uzycie]]&lt;=200,90,120))</f>
        <v>120</v>
      </c>
      <c r="L100">
        <f>Tabela1[[#This Row],[cena za gaz w miesiacu]]+Tabela1[[#This Row],[taryfa]]</f>
        <v>414.15000000000003</v>
      </c>
    </row>
    <row r="101" spans="1:12" x14ac:dyDescent="0.25">
      <c r="A101" s="1">
        <v>40298</v>
      </c>
      <c r="B101">
        <v>17186</v>
      </c>
      <c r="C101">
        <f>Tabela1[[#This Row],[Odczyt licznika]]-Tabela1[[#This Row],[ile zuzyto w calym czasie]]</f>
        <v>129</v>
      </c>
      <c r="D101">
        <f t="shared" si="1"/>
        <v>17057</v>
      </c>
      <c r="E101">
        <f>DAY(Tabela1[[#This Row],[Data odczytu]])</f>
        <v>30</v>
      </c>
      <c r="F101">
        <f>Tabela1[[#This Row],[faktyczne uzycie]]/Tabela1[[#This Row],[ilosc dni w miesiacu]]</f>
        <v>4.3</v>
      </c>
      <c r="G101">
        <f>MONTH(Tabela1[[#This Row],[Data odczytu]])</f>
        <v>4</v>
      </c>
      <c r="H101">
        <f>YEAR(Tabela1[[#This Row],[Data odczytu]])</f>
        <v>2010</v>
      </c>
      <c r="I101">
        <f>VLOOKUP(Tabela1[[#This Row],[rok]],cena_gazu,2)</f>
        <v>1.1100000000000001</v>
      </c>
      <c r="J101">
        <f>Tabela1[[#This Row],[faktyczne uzycie]]*Tabela1[[#This Row],[cena za 1m3 gaz]]</f>
        <v>143.19000000000003</v>
      </c>
      <c r="K101">
        <f>IF(Tabela1[[#This Row],[faktyczne uzycie]]&lt;100,70,IF(Tabela1[[#This Row],[faktyczne uzycie]]&lt;=200,90,120))</f>
        <v>90</v>
      </c>
      <c r="L101">
        <f>Tabela1[[#This Row],[cena za gaz w miesiacu]]+Tabela1[[#This Row],[taryfa]]</f>
        <v>233.19000000000003</v>
      </c>
    </row>
    <row r="102" spans="1:12" x14ac:dyDescent="0.25">
      <c r="A102" s="1">
        <v>40329</v>
      </c>
      <c r="B102">
        <v>17301</v>
      </c>
      <c r="C102">
        <f>Tabela1[[#This Row],[Odczyt licznika]]-Tabela1[[#This Row],[ile zuzyto w calym czasie]]</f>
        <v>115</v>
      </c>
      <c r="D102">
        <f t="shared" si="1"/>
        <v>17186</v>
      </c>
      <c r="E102">
        <f>DAY(Tabela1[[#This Row],[Data odczytu]])</f>
        <v>31</v>
      </c>
      <c r="F102">
        <f>Tabela1[[#This Row],[faktyczne uzycie]]/Tabela1[[#This Row],[ilosc dni w miesiacu]]</f>
        <v>3.7096774193548385</v>
      </c>
      <c r="G102">
        <f>MONTH(Tabela1[[#This Row],[Data odczytu]])</f>
        <v>5</v>
      </c>
      <c r="H102">
        <f>YEAR(Tabela1[[#This Row],[Data odczytu]])</f>
        <v>2010</v>
      </c>
      <c r="I102">
        <f>VLOOKUP(Tabela1[[#This Row],[rok]],cena_gazu,2)</f>
        <v>1.1100000000000001</v>
      </c>
      <c r="J102">
        <f>Tabela1[[#This Row],[faktyczne uzycie]]*Tabela1[[#This Row],[cena za 1m3 gaz]]</f>
        <v>127.65</v>
      </c>
      <c r="K102">
        <f>IF(Tabela1[[#This Row],[faktyczne uzycie]]&lt;100,70,IF(Tabela1[[#This Row],[faktyczne uzycie]]&lt;=200,90,120))</f>
        <v>90</v>
      </c>
      <c r="L102">
        <f>Tabela1[[#This Row],[cena za gaz w miesiacu]]+Tabela1[[#This Row],[taryfa]]</f>
        <v>217.65</v>
      </c>
    </row>
    <row r="103" spans="1:12" x14ac:dyDescent="0.25">
      <c r="A103" s="1">
        <v>40359</v>
      </c>
      <c r="B103">
        <v>17332</v>
      </c>
      <c r="C103">
        <f>Tabela1[[#This Row],[Odczyt licznika]]-Tabela1[[#This Row],[ile zuzyto w calym czasie]]</f>
        <v>31</v>
      </c>
      <c r="D103">
        <f t="shared" si="1"/>
        <v>17301</v>
      </c>
      <c r="E103">
        <f>DAY(Tabela1[[#This Row],[Data odczytu]])</f>
        <v>30</v>
      </c>
      <c r="F103">
        <f>Tabela1[[#This Row],[faktyczne uzycie]]/Tabela1[[#This Row],[ilosc dni w miesiacu]]</f>
        <v>1.0333333333333334</v>
      </c>
      <c r="G103">
        <f>MONTH(Tabela1[[#This Row],[Data odczytu]])</f>
        <v>6</v>
      </c>
      <c r="H103">
        <f>YEAR(Tabela1[[#This Row],[Data odczytu]])</f>
        <v>2010</v>
      </c>
      <c r="I103">
        <f>VLOOKUP(Tabela1[[#This Row],[rok]],cena_gazu,2)</f>
        <v>1.1100000000000001</v>
      </c>
      <c r="J103">
        <f>Tabela1[[#This Row],[faktyczne uzycie]]*Tabela1[[#This Row],[cena za 1m3 gaz]]</f>
        <v>34.410000000000004</v>
      </c>
      <c r="K103">
        <f>IF(Tabela1[[#This Row],[faktyczne uzycie]]&lt;100,70,IF(Tabela1[[#This Row],[faktyczne uzycie]]&lt;=200,90,120))</f>
        <v>70</v>
      </c>
      <c r="L103">
        <f>Tabela1[[#This Row],[cena za gaz w miesiacu]]+Tabela1[[#This Row],[taryfa]]</f>
        <v>104.41</v>
      </c>
    </row>
    <row r="104" spans="1:12" x14ac:dyDescent="0.25">
      <c r="A104" s="1">
        <v>40390</v>
      </c>
      <c r="B104">
        <v>17352</v>
      </c>
      <c r="C104">
        <f>Tabela1[[#This Row],[Odczyt licznika]]-Tabela1[[#This Row],[ile zuzyto w calym czasie]]</f>
        <v>20</v>
      </c>
      <c r="D104">
        <f t="shared" si="1"/>
        <v>17332</v>
      </c>
      <c r="E104">
        <f>DAY(Tabela1[[#This Row],[Data odczytu]])</f>
        <v>31</v>
      </c>
      <c r="F104">
        <f>Tabela1[[#This Row],[faktyczne uzycie]]/Tabela1[[#This Row],[ilosc dni w miesiacu]]</f>
        <v>0.64516129032258063</v>
      </c>
      <c r="G104">
        <f>MONTH(Tabela1[[#This Row],[Data odczytu]])</f>
        <v>7</v>
      </c>
      <c r="H104">
        <f>YEAR(Tabela1[[#This Row],[Data odczytu]])</f>
        <v>2010</v>
      </c>
      <c r="I104">
        <f>VLOOKUP(Tabela1[[#This Row],[rok]],cena_gazu,2)</f>
        <v>1.1100000000000001</v>
      </c>
      <c r="J104">
        <f>Tabela1[[#This Row],[faktyczne uzycie]]*Tabela1[[#This Row],[cena za 1m3 gaz]]</f>
        <v>22.200000000000003</v>
      </c>
      <c r="K104">
        <f>IF(Tabela1[[#This Row],[faktyczne uzycie]]&lt;100,70,IF(Tabela1[[#This Row],[faktyczne uzycie]]&lt;=200,90,120))</f>
        <v>70</v>
      </c>
      <c r="L104">
        <f>Tabela1[[#This Row],[cena za gaz w miesiacu]]+Tabela1[[#This Row],[taryfa]]</f>
        <v>92.2</v>
      </c>
    </row>
    <row r="105" spans="1:12" x14ac:dyDescent="0.25">
      <c r="A105" s="1">
        <v>40421</v>
      </c>
      <c r="B105">
        <v>17367</v>
      </c>
      <c r="C105">
        <f>Tabela1[[#This Row],[Odczyt licznika]]-Tabela1[[#This Row],[ile zuzyto w calym czasie]]</f>
        <v>15</v>
      </c>
      <c r="D105">
        <f t="shared" si="1"/>
        <v>17352</v>
      </c>
      <c r="E105">
        <f>DAY(Tabela1[[#This Row],[Data odczytu]])</f>
        <v>31</v>
      </c>
      <c r="F105">
        <f>Tabela1[[#This Row],[faktyczne uzycie]]/Tabela1[[#This Row],[ilosc dni w miesiacu]]</f>
        <v>0.4838709677419355</v>
      </c>
      <c r="G105">
        <f>MONTH(Tabela1[[#This Row],[Data odczytu]])</f>
        <v>8</v>
      </c>
      <c r="H105">
        <f>YEAR(Tabela1[[#This Row],[Data odczytu]])</f>
        <v>2010</v>
      </c>
      <c r="I105">
        <f>VLOOKUP(Tabela1[[#This Row],[rok]],cena_gazu,2)</f>
        <v>1.1100000000000001</v>
      </c>
      <c r="J105">
        <f>Tabela1[[#This Row],[faktyczne uzycie]]*Tabela1[[#This Row],[cena za 1m3 gaz]]</f>
        <v>16.650000000000002</v>
      </c>
      <c r="K105">
        <f>IF(Tabela1[[#This Row],[faktyczne uzycie]]&lt;100,70,IF(Tabela1[[#This Row],[faktyczne uzycie]]&lt;=200,90,120))</f>
        <v>70</v>
      </c>
      <c r="L105">
        <f>Tabela1[[#This Row],[cena za gaz w miesiacu]]+Tabela1[[#This Row],[taryfa]]</f>
        <v>86.65</v>
      </c>
    </row>
    <row r="106" spans="1:12" x14ac:dyDescent="0.25">
      <c r="A106" s="1">
        <v>40451</v>
      </c>
      <c r="B106">
        <v>17517</v>
      </c>
      <c r="C106">
        <f>Tabela1[[#This Row],[Odczyt licznika]]-Tabela1[[#This Row],[ile zuzyto w calym czasie]]</f>
        <v>150</v>
      </c>
      <c r="D106">
        <f t="shared" si="1"/>
        <v>17367</v>
      </c>
      <c r="E106">
        <f>DAY(Tabela1[[#This Row],[Data odczytu]])</f>
        <v>30</v>
      </c>
      <c r="F106">
        <f>Tabela1[[#This Row],[faktyczne uzycie]]/Tabela1[[#This Row],[ilosc dni w miesiacu]]</f>
        <v>5</v>
      </c>
      <c r="G106">
        <f>MONTH(Tabela1[[#This Row],[Data odczytu]])</f>
        <v>9</v>
      </c>
      <c r="H106">
        <f>YEAR(Tabela1[[#This Row],[Data odczytu]])</f>
        <v>2010</v>
      </c>
      <c r="I106">
        <f>VLOOKUP(Tabela1[[#This Row],[rok]],cena_gazu,2)</f>
        <v>1.1100000000000001</v>
      </c>
      <c r="J106">
        <f>Tabela1[[#This Row],[faktyczne uzycie]]*Tabela1[[#This Row],[cena za 1m3 gaz]]</f>
        <v>166.50000000000003</v>
      </c>
      <c r="K106">
        <f>IF(Tabela1[[#This Row],[faktyczne uzycie]]&lt;100,70,IF(Tabela1[[#This Row],[faktyczne uzycie]]&lt;=200,90,120))</f>
        <v>90</v>
      </c>
      <c r="L106">
        <f>Tabela1[[#This Row],[cena za gaz w miesiacu]]+Tabela1[[#This Row],[taryfa]]</f>
        <v>256.5</v>
      </c>
    </row>
    <row r="107" spans="1:12" x14ac:dyDescent="0.25">
      <c r="A107" s="1">
        <v>40482</v>
      </c>
      <c r="B107">
        <v>17708</v>
      </c>
      <c r="C107">
        <f>Tabela1[[#This Row],[Odczyt licznika]]-Tabela1[[#This Row],[ile zuzyto w calym czasie]]</f>
        <v>191</v>
      </c>
      <c r="D107">
        <f t="shared" si="1"/>
        <v>17517</v>
      </c>
      <c r="E107">
        <f>DAY(Tabela1[[#This Row],[Data odczytu]])</f>
        <v>31</v>
      </c>
      <c r="F107">
        <f>Tabela1[[#This Row],[faktyczne uzycie]]/Tabela1[[#This Row],[ilosc dni w miesiacu]]</f>
        <v>6.161290322580645</v>
      </c>
      <c r="G107">
        <f>MONTH(Tabela1[[#This Row],[Data odczytu]])</f>
        <v>10</v>
      </c>
      <c r="H107">
        <f>YEAR(Tabela1[[#This Row],[Data odczytu]])</f>
        <v>2010</v>
      </c>
      <c r="I107">
        <f>VLOOKUP(Tabela1[[#This Row],[rok]],cena_gazu,2)</f>
        <v>1.1100000000000001</v>
      </c>
      <c r="J107">
        <f>Tabela1[[#This Row],[faktyczne uzycie]]*Tabela1[[#This Row],[cena za 1m3 gaz]]</f>
        <v>212.01000000000002</v>
      </c>
      <c r="K107">
        <f>IF(Tabela1[[#This Row],[faktyczne uzycie]]&lt;100,70,IF(Tabela1[[#This Row],[faktyczne uzycie]]&lt;=200,90,120))</f>
        <v>90</v>
      </c>
      <c r="L107">
        <f>Tabela1[[#This Row],[cena za gaz w miesiacu]]+Tabela1[[#This Row],[taryfa]]</f>
        <v>302.01</v>
      </c>
    </row>
    <row r="108" spans="1:12" x14ac:dyDescent="0.25">
      <c r="A108" s="1">
        <v>40512</v>
      </c>
      <c r="B108">
        <v>18052</v>
      </c>
      <c r="C108">
        <f>Tabela1[[#This Row],[Odczyt licznika]]-Tabela1[[#This Row],[ile zuzyto w calym czasie]]</f>
        <v>344</v>
      </c>
      <c r="D108">
        <f t="shared" si="1"/>
        <v>17708</v>
      </c>
      <c r="E108">
        <f>DAY(Tabela1[[#This Row],[Data odczytu]])</f>
        <v>30</v>
      </c>
      <c r="F108">
        <f>Tabela1[[#This Row],[faktyczne uzycie]]/Tabela1[[#This Row],[ilosc dni w miesiacu]]</f>
        <v>11.466666666666667</v>
      </c>
      <c r="G108">
        <f>MONTH(Tabela1[[#This Row],[Data odczytu]])</f>
        <v>11</v>
      </c>
      <c r="H108">
        <f>YEAR(Tabela1[[#This Row],[Data odczytu]])</f>
        <v>2010</v>
      </c>
      <c r="I108">
        <f>VLOOKUP(Tabela1[[#This Row],[rok]],cena_gazu,2)</f>
        <v>1.1100000000000001</v>
      </c>
      <c r="J108">
        <f>Tabela1[[#This Row],[faktyczne uzycie]]*Tabela1[[#This Row],[cena za 1m3 gaz]]</f>
        <v>381.84000000000003</v>
      </c>
      <c r="K108">
        <f>IF(Tabela1[[#This Row],[faktyczne uzycie]]&lt;100,70,IF(Tabela1[[#This Row],[faktyczne uzycie]]&lt;=200,90,120))</f>
        <v>120</v>
      </c>
      <c r="L108">
        <f>Tabela1[[#This Row],[cena za gaz w miesiacu]]+Tabela1[[#This Row],[taryfa]]</f>
        <v>501.84000000000003</v>
      </c>
    </row>
    <row r="109" spans="1:12" x14ac:dyDescent="0.25">
      <c r="A109" s="1">
        <v>40543</v>
      </c>
      <c r="B109">
        <v>18372</v>
      </c>
      <c r="C109">
        <f>Tabela1[[#This Row],[Odczyt licznika]]-Tabela1[[#This Row],[ile zuzyto w calym czasie]]</f>
        <v>320</v>
      </c>
      <c r="D109">
        <f t="shared" si="1"/>
        <v>18052</v>
      </c>
      <c r="E109">
        <f>DAY(Tabela1[[#This Row],[Data odczytu]])</f>
        <v>31</v>
      </c>
      <c r="F109">
        <f>Tabela1[[#This Row],[faktyczne uzycie]]/Tabela1[[#This Row],[ilosc dni w miesiacu]]</f>
        <v>10.32258064516129</v>
      </c>
      <c r="G109">
        <f>MONTH(Tabela1[[#This Row],[Data odczytu]])</f>
        <v>12</v>
      </c>
      <c r="H109">
        <f>YEAR(Tabela1[[#This Row],[Data odczytu]])</f>
        <v>2010</v>
      </c>
      <c r="I109">
        <f>VLOOKUP(Tabela1[[#This Row],[rok]],cena_gazu,2)</f>
        <v>1.1100000000000001</v>
      </c>
      <c r="J109">
        <f>Tabela1[[#This Row],[faktyczne uzycie]]*Tabela1[[#This Row],[cena za 1m3 gaz]]</f>
        <v>355.20000000000005</v>
      </c>
      <c r="K109">
        <f>IF(Tabela1[[#This Row],[faktyczne uzycie]]&lt;100,70,IF(Tabela1[[#This Row],[faktyczne uzycie]]&lt;=200,90,120))</f>
        <v>120</v>
      </c>
      <c r="L109">
        <f>Tabela1[[#This Row],[cena za gaz w miesiacu]]+Tabela1[[#This Row],[taryfa]]</f>
        <v>475.20000000000005</v>
      </c>
    </row>
    <row r="110" spans="1:12" x14ac:dyDescent="0.25">
      <c r="A110" s="1">
        <v>40574</v>
      </c>
      <c r="B110">
        <v>18680</v>
      </c>
      <c r="C110">
        <f>Tabela1[[#This Row],[Odczyt licznika]]-Tabela1[[#This Row],[ile zuzyto w calym czasie]]</f>
        <v>308</v>
      </c>
      <c r="D110">
        <f t="shared" si="1"/>
        <v>18372</v>
      </c>
      <c r="E110">
        <f>DAY(Tabela1[[#This Row],[Data odczytu]])</f>
        <v>31</v>
      </c>
      <c r="F110">
        <f>Tabela1[[#This Row],[faktyczne uzycie]]/Tabela1[[#This Row],[ilosc dni w miesiacu]]</f>
        <v>9.935483870967742</v>
      </c>
      <c r="G110">
        <f>MONTH(Tabela1[[#This Row],[Data odczytu]])</f>
        <v>1</v>
      </c>
      <c r="H110">
        <f>YEAR(Tabela1[[#This Row],[Data odczytu]])</f>
        <v>2011</v>
      </c>
      <c r="I110">
        <f>VLOOKUP(Tabela1[[#This Row],[rok]],cena_gazu,2)</f>
        <v>1.18</v>
      </c>
      <c r="J110">
        <f>Tabela1[[#This Row],[faktyczne uzycie]]*Tabela1[[#This Row],[cena za 1m3 gaz]]</f>
        <v>363.44</v>
      </c>
      <c r="K110">
        <f>IF(Tabela1[[#This Row],[faktyczne uzycie]]&lt;100,70,IF(Tabela1[[#This Row],[faktyczne uzycie]]&lt;=200,90,120))</f>
        <v>120</v>
      </c>
      <c r="L110">
        <f>Tabela1[[#This Row],[cena za gaz w miesiacu]]+Tabela1[[#This Row],[taryfa]]</f>
        <v>483.44</v>
      </c>
    </row>
    <row r="111" spans="1:12" x14ac:dyDescent="0.25">
      <c r="A111" s="1">
        <v>40602</v>
      </c>
      <c r="B111">
        <v>19057</v>
      </c>
      <c r="C111">
        <f>Tabela1[[#This Row],[Odczyt licznika]]-Tabela1[[#This Row],[ile zuzyto w calym czasie]]</f>
        <v>377</v>
      </c>
      <c r="D111">
        <f t="shared" si="1"/>
        <v>18680</v>
      </c>
      <c r="E111">
        <f>DAY(Tabela1[[#This Row],[Data odczytu]])</f>
        <v>28</v>
      </c>
      <c r="F111">
        <f>Tabela1[[#This Row],[faktyczne uzycie]]/Tabela1[[#This Row],[ilosc dni w miesiacu]]</f>
        <v>13.464285714285714</v>
      </c>
      <c r="G111">
        <f>MONTH(Tabela1[[#This Row],[Data odczytu]])</f>
        <v>2</v>
      </c>
      <c r="H111">
        <f>YEAR(Tabela1[[#This Row],[Data odczytu]])</f>
        <v>2011</v>
      </c>
      <c r="I111">
        <f>VLOOKUP(Tabela1[[#This Row],[rok]],cena_gazu,2)</f>
        <v>1.18</v>
      </c>
      <c r="J111">
        <f>Tabela1[[#This Row],[faktyczne uzycie]]*Tabela1[[#This Row],[cena za 1m3 gaz]]</f>
        <v>444.85999999999996</v>
      </c>
      <c r="K111">
        <f>IF(Tabela1[[#This Row],[faktyczne uzycie]]&lt;100,70,IF(Tabela1[[#This Row],[faktyczne uzycie]]&lt;=200,90,120))</f>
        <v>120</v>
      </c>
      <c r="L111">
        <f>Tabela1[[#This Row],[cena za gaz w miesiacu]]+Tabela1[[#This Row],[taryfa]]</f>
        <v>564.8599999999999</v>
      </c>
    </row>
    <row r="112" spans="1:12" x14ac:dyDescent="0.25">
      <c r="A112" s="1">
        <v>40633</v>
      </c>
      <c r="B112">
        <v>19285</v>
      </c>
      <c r="C112">
        <f>Tabela1[[#This Row],[Odczyt licznika]]-Tabela1[[#This Row],[ile zuzyto w calym czasie]]</f>
        <v>228</v>
      </c>
      <c r="D112">
        <f t="shared" si="1"/>
        <v>19057</v>
      </c>
      <c r="E112">
        <f>DAY(Tabela1[[#This Row],[Data odczytu]])</f>
        <v>31</v>
      </c>
      <c r="F112">
        <f>Tabela1[[#This Row],[faktyczne uzycie]]/Tabela1[[#This Row],[ilosc dni w miesiacu]]</f>
        <v>7.354838709677419</v>
      </c>
      <c r="G112">
        <f>MONTH(Tabela1[[#This Row],[Data odczytu]])</f>
        <v>3</v>
      </c>
      <c r="H112">
        <f>YEAR(Tabela1[[#This Row],[Data odczytu]])</f>
        <v>2011</v>
      </c>
      <c r="I112">
        <f>VLOOKUP(Tabela1[[#This Row],[rok]],cena_gazu,2)</f>
        <v>1.18</v>
      </c>
      <c r="J112">
        <f>Tabela1[[#This Row],[faktyczne uzycie]]*Tabela1[[#This Row],[cena za 1m3 gaz]]</f>
        <v>269.03999999999996</v>
      </c>
      <c r="K112">
        <f>IF(Tabela1[[#This Row],[faktyczne uzycie]]&lt;100,70,IF(Tabela1[[#This Row],[faktyczne uzycie]]&lt;=200,90,120))</f>
        <v>120</v>
      </c>
      <c r="L112">
        <f>Tabela1[[#This Row],[cena za gaz w miesiacu]]+Tabela1[[#This Row],[taryfa]]</f>
        <v>389.03999999999996</v>
      </c>
    </row>
    <row r="113" spans="1:12" x14ac:dyDescent="0.25">
      <c r="A113" s="1">
        <v>40663</v>
      </c>
      <c r="B113">
        <v>19431</v>
      </c>
      <c r="C113">
        <f>Tabela1[[#This Row],[Odczyt licznika]]-Tabela1[[#This Row],[ile zuzyto w calym czasie]]</f>
        <v>146</v>
      </c>
      <c r="D113">
        <f t="shared" si="1"/>
        <v>19285</v>
      </c>
      <c r="E113">
        <f>DAY(Tabela1[[#This Row],[Data odczytu]])</f>
        <v>30</v>
      </c>
      <c r="F113">
        <f>Tabela1[[#This Row],[faktyczne uzycie]]/Tabela1[[#This Row],[ilosc dni w miesiacu]]</f>
        <v>4.8666666666666663</v>
      </c>
      <c r="G113">
        <f>MONTH(Tabela1[[#This Row],[Data odczytu]])</f>
        <v>4</v>
      </c>
      <c r="H113">
        <f>YEAR(Tabela1[[#This Row],[Data odczytu]])</f>
        <v>2011</v>
      </c>
      <c r="I113">
        <f>VLOOKUP(Tabela1[[#This Row],[rok]],cena_gazu,2)</f>
        <v>1.18</v>
      </c>
      <c r="J113">
        <f>Tabela1[[#This Row],[faktyczne uzycie]]*Tabela1[[#This Row],[cena za 1m3 gaz]]</f>
        <v>172.28</v>
      </c>
      <c r="K113">
        <f>IF(Tabela1[[#This Row],[faktyczne uzycie]]&lt;100,70,IF(Tabela1[[#This Row],[faktyczne uzycie]]&lt;=200,90,120))</f>
        <v>90</v>
      </c>
      <c r="L113">
        <f>Tabela1[[#This Row],[cena za gaz w miesiacu]]+Tabela1[[#This Row],[taryfa]]</f>
        <v>262.27999999999997</v>
      </c>
    </row>
    <row r="114" spans="1:12" x14ac:dyDescent="0.25">
      <c r="A114" s="1">
        <v>40694</v>
      </c>
      <c r="B114">
        <v>19604</v>
      </c>
      <c r="C114">
        <f>Tabela1[[#This Row],[Odczyt licznika]]-Tabela1[[#This Row],[ile zuzyto w calym czasie]]</f>
        <v>173</v>
      </c>
      <c r="D114">
        <f t="shared" si="1"/>
        <v>19431</v>
      </c>
      <c r="E114">
        <f>DAY(Tabela1[[#This Row],[Data odczytu]])</f>
        <v>31</v>
      </c>
      <c r="F114">
        <f>Tabela1[[#This Row],[faktyczne uzycie]]/Tabela1[[#This Row],[ilosc dni w miesiacu]]</f>
        <v>5.580645161290323</v>
      </c>
      <c r="G114">
        <f>MONTH(Tabela1[[#This Row],[Data odczytu]])</f>
        <v>5</v>
      </c>
      <c r="H114">
        <f>YEAR(Tabela1[[#This Row],[Data odczytu]])</f>
        <v>2011</v>
      </c>
      <c r="I114">
        <f>VLOOKUP(Tabela1[[#This Row],[rok]],cena_gazu,2)</f>
        <v>1.18</v>
      </c>
      <c r="J114">
        <f>Tabela1[[#This Row],[faktyczne uzycie]]*Tabela1[[#This Row],[cena za 1m3 gaz]]</f>
        <v>204.14</v>
      </c>
      <c r="K114">
        <f>IF(Tabela1[[#This Row],[faktyczne uzycie]]&lt;100,70,IF(Tabela1[[#This Row],[faktyczne uzycie]]&lt;=200,90,120))</f>
        <v>90</v>
      </c>
      <c r="L114">
        <f>Tabela1[[#This Row],[cena za gaz w miesiacu]]+Tabela1[[#This Row],[taryfa]]</f>
        <v>294.14</v>
      </c>
    </row>
    <row r="115" spans="1:12" x14ac:dyDescent="0.25">
      <c r="A115" s="1">
        <v>40724</v>
      </c>
      <c r="B115">
        <v>19702</v>
      </c>
      <c r="C115">
        <f>Tabela1[[#This Row],[Odczyt licznika]]-Tabela1[[#This Row],[ile zuzyto w calym czasie]]</f>
        <v>98</v>
      </c>
      <c r="D115">
        <f t="shared" si="1"/>
        <v>19604</v>
      </c>
      <c r="E115">
        <f>DAY(Tabela1[[#This Row],[Data odczytu]])</f>
        <v>30</v>
      </c>
      <c r="F115">
        <f>Tabela1[[#This Row],[faktyczne uzycie]]/Tabela1[[#This Row],[ilosc dni w miesiacu]]</f>
        <v>3.2666666666666666</v>
      </c>
      <c r="G115">
        <f>MONTH(Tabela1[[#This Row],[Data odczytu]])</f>
        <v>6</v>
      </c>
      <c r="H115">
        <f>YEAR(Tabela1[[#This Row],[Data odczytu]])</f>
        <v>2011</v>
      </c>
      <c r="I115">
        <f>VLOOKUP(Tabela1[[#This Row],[rok]],cena_gazu,2)</f>
        <v>1.18</v>
      </c>
      <c r="J115">
        <f>Tabela1[[#This Row],[faktyczne uzycie]]*Tabela1[[#This Row],[cena za 1m3 gaz]]</f>
        <v>115.64</v>
      </c>
      <c r="K115">
        <f>IF(Tabela1[[#This Row],[faktyczne uzycie]]&lt;100,70,IF(Tabela1[[#This Row],[faktyczne uzycie]]&lt;=200,90,120))</f>
        <v>70</v>
      </c>
      <c r="L115">
        <f>Tabela1[[#This Row],[cena za gaz w miesiacu]]+Tabela1[[#This Row],[taryfa]]</f>
        <v>185.64</v>
      </c>
    </row>
    <row r="116" spans="1:12" x14ac:dyDescent="0.25">
      <c r="A116" s="1">
        <v>40755</v>
      </c>
      <c r="B116">
        <v>19718</v>
      </c>
      <c r="C116">
        <f>Tabela1[[#This Row],[Odczyt licznika]]-Tabela1[[#This Row],[ile zuzyto w calym czasie]]</f>
        <v>16</v>
      </c>
      <c r="D116">
        <f t="shared" si="1"/>
        <v>19702</v>
      </c>
      <c r="E116">
        <f>DAY(Tabela1[[#This Row],[Data odczytu]])</f>
        <v>31</v>
      </c>
      <c r="F116">
        <f>Tabela1[[#This Row],[faktyczne uzycie]]/Tabela1[[#This Row],[ilosc dni w miesiacu]]</f>
        <v>0.5161290322580645</v>
      </c>
      <c r="G116">
        <f>MONTH(Tabela1[[#This Row],[Data odczytu]])</f>
        <v>7</v>
      </c>
      <c r="H116">
        <f>YEAR(Tabela1[[#This Row],[Data odczytu]])</f>
        <v>2011</v>
      </c>
      <c r="I116">
        <f>VLOOKUP(Tabela1[[#This Row],[rok]],cena_gazu,2)</f>
        <v>1.18</v>
      </c>
      <c r="J116">
        <f>Tabela1[[#This Row],[faktyczne uzycie]]*Tabela1[[#This Row],[cena za 1m3 gaz]]</f>
        <v>18.88</v>
      </c>
      <c r="K116">
        <f>IF(Tabela1[[#This Row],[faktyczne uzycie]]&lt;100,70,IF(Tabela1[[#This Row],[faktyczne uzycie]]&lt;=200,90,120))</f>
        <v>70</v>
      </c>
      <c r="L116">
        <f>Tabela1[[#This Row],[cena za gaz w miesiacu]]+Tabela1[[#This Row],[taryfa]]</f>
        <v>88.88</v>
      </c>
    </row>
    <row r="117" spans="1:12" x14ac:dyDescent="0.25">
      <c r="A117" s="1">
        <v>40786</v>
      </c>
      <c r="B117">
        <v>19735</v>
      </c>
      <c r="C117">
        <f>Tabela1[[#This Row],[Odczyt licznika]]-Tabela1[[#This Row],[ile zuzyto w calym czasie]]</f>
        <v>17</v>
      </c>
      <c r="D117">
        <f t="shared" si="1"/>
        <v>19718</v>
      </c>
      <c r="E117">
        <f>DAY(Tabela1[[#This Row],[Data odczytu]])</f>
        <v>31</v>
      </c>
      <c r="F117">
        <f>Tabela1[[#This Row],[faktyczne uzycie]]/Tabela1[[#This Row],[ilosc dni w miesiacu]]</f>
        <v>0.54838709677419351</v>
      </c>
      <c r="G117">
        <f>MONTH(Tabela1[[#This Row],[Data odczytu]])</f>
        <v>8</v>
      </c>
      <c r="H117">
        <f>YEAR(Tabela1[[#This Row],[Data odczytu]])</f>
        <v>2011</v>
      </c>
      <c r="I117">
        <f>VLOOKUP(Tabela1[[#This Row],[rok]],cena_gazu,2)</f>
        <v>1.18</v>
      </c>
      <c r="J117">
        <f>Tabela1[[#This Row],[faktyczne uzycie]]*Tabela1[[#This Row],[cena za 1m3 gaz]]</f>
        <v>20.059999999999999</v>
      </c>
      <c r="K117">
        <f>IF(Tabela1[[#This Row],[faktyczne uzycie]]&lt;100,70,IF(Tabela1[[#This Row],[faktyczne uzycie]]&lt;=200,90,120))</f>
        <v>70</v>
      </c>
      <c r="L117">
        <f>Tabela1[[#This Row],[cena za gaz w miesiacu]]+Tabela1[[#This Row],[taryfa]]</f>
        <v>90.06</v>
      </c>
    </row>
    <row r="118" spans="1:12" x14ac:dyDescent="0.25">
      <c r="A118" s="1">
        <v>40816</v>
      </c>
      <c r="B118">
        <v>19815</v>
      </c>
      <c r="C118">
        <f>Tabela1[[#This Row],[Odczyt licznika]]-Tabela1[[#This Row],[ile zuzyto w calym czasie]]</f>
        <v>80</v>
      </c>
      <c r="D118">
        <f t="shared" si="1"/>
        <v>19735</v>
      </c>
      <c r="E118">
        <f>DAY(Tabela1[[#This Row],[Data odczytu]])</f>
        <v>30</v>
      </c>
      <c r="F118">
        <f>Tabela1[[#This Row],[faktyczne uzycie]]/Tabela1[[#This Row],[ilosc dni w miesiacu]]</f>
        <v>2.6666666666666665</v>
      </c>
      <c r="G118">
        <f>MONTH(Tabela1[[#This Row],[Data odczytu]])</f>
        <v>9</v>
      </c>
      <c r="H118">
        <f>YEAR(Tabela1[[#This Row],[Data odczytu]])</f>
        <v>2011</v>
      </c>
      <c r="I118">
        <f>VLOOKUP(Tabela1[[#This Row],[rok]],cena_gazu,2)</f>
        <v>1.18</v>
      </c>
      <c r="J118">
        <f>Tabela1[[#This Row],[faktyczne uzycie]]*Tabela1[[#This Row],[cena za 1m3 gaz]]</f>
        <v>94.399999999999991</v>
      </c>
      <c r="K118">
        <f>IF(Tabela1[[#This Row],[faktyczne uzycie]]&lt;100,70,IF(Tabela1[[#This Row],[faktyczne uzycie]]&lt;=200,90,120))</f>
        <v>70</v>
      </c>
      <c r="L118">
        <f>Tabela1[[#This Row],[cena za gaz w miesiacu]]+Tabela1[[#This Row],[taryfa]]</f>
        <v>164.39999999999998</v>
      </c>
    </row>
    <row r="119" spans="1:12" x14ac:dyDescent="0.25">
      <c r="A119" s="1">
        <v>40847</v>
      </c>
      <c r="B119">
        <v>19946</v>
      </c>
      <c r="C119">
        <f>Tabela1[[#This Row],[Odczyt licznika]]-Tabela1[[#This Row],[ile zuzyto w calym czasie]]</f>
        <v>131</v>
      </c>
      <c r="D119">
        <f t="shared" si="1"/>
        <v>19815</v>
      </c>
      <c r="E119">
        <f>DAY(Tabela1[[#This Row],[Data odczytu]])</f>
        <v>31</v>
      </c>
      <c r="F119">
        <f>Tabela1[[#This Row],[faktyczne uzycie]]/Tabela1[[#This Row],[ilosc dni w miesiacu]]</f>
        <v>4.225806451612903</v>
      </c>
      <c r="G119">
        <f>MONTH(Tabela1[[#This Row],[Data odczytu]])</f>
        <v>10</v>
      </c>
      <c r="H119">
        <f>YEAR(Tabela1[[#This Row],[Data odczytu]])</f>
        <v>2011</v>
      </c>
      <c r="I119">
        <f>VLOOKUP(Tabela1[[#This Row],[rok]],cena_gazu,2)</f>
        <v>1.18</v>
      </c>
      <c r="J119">
        <f>Tabela1[[#This Row],[faktyczne uzycie]]*Tabela1[[#This Row],[cena za 1m3 gaz]]</f>
        <v>154.57999999999998</v>
      </c>
      <c r="K119">
        <f>IF(Tabela1[[#This Row],[faktyczne uzycie]]&lt;100,70,IF(Tabela1[[#This Row],[faktyczne uzycie]]&lt;=200,90,120))</f>
        <v>90</v>
      </c>
      <c r="L119">
        <f>Tabela1[[#This Row],[cena za gaz w miesiacu]]+Tabela1[[#This Row],[taryfa]]</f>
        <v>244.57999999999998</v>
      </c>
    </row>
    <row r="120" spans="1:12" x14ac:dyDescent="0.25">
      <c r="A120" s="1">
        <v>40877</v>
      </c>
      <c r="B120">
        <v>20081</v>
      </c>
      <c r="C120">
        <f>Tabela1[[#This Row],[Odczyt licznika]]-Tabela1[[#This Row],[ile zuzyto w calym czasie]]</f>
        <v>135</v>
      </c>
      <c r="D120">
        <f t="shared" si="1"/>
        <v>19946</v>
      </c>
      <c r="E120">
        <f>DAY(Tabela1[[#This Row],[Data odczytu]])</f>
        <v>30</v>
      </c>
      <c r="F120">
        <f>Tabela1[[#This Row],[faktyczne uzycie]]/Tabela1[[#This Row],[ilosc dni w miesiacu]]</f>
        <v>4.5</v>
      </c>
      <c r="G120">
        <f>MONTH(Tabela1[[#This Row],[Data odczytu]])</f>
        <v>11</v>
      </c>
      <c r="H120">
        <f>YEAR(Tabela1[[#This Row],[Data odczytu]])</f>
        <v>2011</v>
      </c>
      <c r="I120">
        <f>VLOOKUP(Tabela1[[#This Row],[rok]],cena_gazu,2)</f>
        <v>1.18</v>
      </c>
      <c r="J120">
        <f>Tabela1[[#This Row],[faktyczne uzycie]]*Tabela1[[#This Row],[cena za 1m3 gaz]]</f>
        <v>159.29999999999998</v>
      </c>
      <c r="K120">
        <f>IF(Tabela1[[#This Row],[faktyczne uzycie]]&lt;100,70,IF(Tabela1[[#This Row],[faktyczne uzycie]]&lt;=200,90,120))</f>
        <v>90</v>
      </c>
      <c r="L120">
        <f>Tabela1[[#This Row],[cena za gaz w miesiacu]]+Tabela1[[#This Row],[taryfa]]</f>
        <v>249.29999999999998</v>
      </c>
    </row>
    <row r="121" spans="1:12" x14ac:dyDescent="0.25">
      <c r="A121" s="1">
        <v>40908</v>
      </c>
      <c r="B121">
        <v>20323</v>
      </c>
      <c r="C121">
        <f>Tabela1[[#This Row],[Odczyt licznika]]-Tabela1[[#This Row],[ile zuzyto w calym czasie]]</f>
        <v>242</v>
      </c>
      <c r="D121">
        <f t="shared" si="1"/>
        <v>20081</v>
      </c>
      <c r="E121">
        <f>DAY(Tabela1[[#This Row],[Data odczytu]])</f>
        <v>31</v>
      </c>
      <c r="F121">
        <f>Tabela1[[#This Row],[faktyczne uzycie]]/Tabela1[[#This Row],[ilosc dni w miesiacu]]</f>
        <v>7.806451612903226</v>
      </c>
      <c r="G121">
        <f>MONTH(Tabela1[[#This Row],[Data odczytu]])</f>
        <v>12</v>
      </c>
      <c r="H121">
        <f>YEAR(Tabela1[[#This Row],[Data odczytu]])</f>
        <v>2011</v>
      </c>
      <c r="I121">
        <f>VLOOKUP(Tabela1[[#This Row],[rok]],cena_gazu,2)</f>
        <v>1.18</v>
      </c>
      <c r="J121">
        <f>Tabela1[[#This Row],[faktyczne uzycie]]*Tabela1[[#This Row],[cena za 1m3 gaz]]</f>
        <v>285.56</v>
      </c>
      <c r="K121">
        <f>IF(Tabela1[[#This Row],[faktyczne uzycie]]&lt;100,70,IF(Tabela1[[#This Row],[faktyczne uzycie]]&lt;=200,90,120))</f>
        <v>120</v>
      </c>
      <c r="L121">
        <f>Tabela1[[#This Row],[cena za gaz w miesiacu]]+Tabela1[[#This Row],[taryfa]]</f>
        <v>405.56</v>
      </c>
    </row>
    <row r="122" spans="1:12" x14ac:dyDescent="0.25">
      <c r="A122" s="1">
        <v>40939</v>
      </c>
      <c r="B122">
        <v>20653</v>
      </c>
      <c r="C122">
        <f>Tabela1[[#This Row],[Odczyt licznika]]-Tabela1[[#This Row],[ile zuzyto w calym czasie]]</f>
        <v>330</v>
      </c>
      <c r="D122">
        <f t="shared" si="1"/>
        <v>20323</v>
      </c>
      <c r="E122">
        <f>DAY(Tabela1[[#This Row],[Data odczytu]])</f>
        <v>31</v>
      </c>
      <c r="F122">
        <f>Tabela1[[#This Row],[faktyczne uzycie]]/Tabela1[[#This Row],[ilosc dni w miesiacu]]</f>
        <v>10.64516129032258</v>
      </c>
      <c r="G122">
        <f>MONTH(Tabela1[[#This Row],[Data odczytu]])</f>
        <v>1</v>
      </c>
      <c r="H122">
        <f>YEAR(Tabela1[[#This Row],[Data odczytu]])</f>
        <v>2012</v>
      </c>
      <c r="I122">
        <f>VLOOKUP(Tabela1[[#This Row],[rok]],cena_gazu,2)</f>
        <v>1.23</v>
      </c>
      <c r="J122">
        <f>Tabela1[[#This Row],[faktyczne uzycie]]*Tabela1[[#This Row],[cena za 1m3 gaz]]</f>
        <v>405.9</v>
      </c>
      <c r="K122">
        <f>IF(Tabela1[[#This Row],[faktyczne uzycie]]&lt;100,70,IF(Tabela1[[#This Row],[faktyczne uzycie]]&lt;=200,90,120))</f>
        <v>120</v>
      </c>
      <c r="L122">
        <f>Tabela1[[#This Row],[cena za gaz w miesiacu]]+Tabela1[[#This Row],[taryfa]]</f>
        <v>525.9</v>
      </c>
    </row>
    <row r="123" spans="1:12" x14ac:dyDescent="0.25">
      <c r="A123" s="1">
        <v>40967</v>
      </c>
      <c r="B123">
        <v>21000</v>
      </c>
      <c r="C123">
        <f>Tabela1[[#This Row],[Odczyt licznika]]-Tabela1[[#This Row],[ile zuzyto w calym czasie]]</f>
        <v>347</v>
      </c>
      <c r="D123">
        <f t="shared" si="1"/>
        <v>20653</v>
      </c>
      <c r="E123">
        <f>DAY(Tabela1[[#This Row],[Data odczytu]])</f>
        <v>28</v>
      </c>
      <c r="F123">
        <f>Tabela1[[#This Row],[faktyczne uzycie]]/Tabela1[[#This Row],[ilosc dni w miesiacu]]</f>
        <v>12.392857142857142</v>
      </c>
      <c r="G123">
        <f>MONTH(Tabela1[[#This Row],[Data odczytu]])</f>
        <v>2</v>
      </c>
      <c r="H123">
        <f>YEAR(Tabela1[[#This Row],[Data odczytu]])</f>
        <v>2012</v>
      </c>
      <c r="I123">
        <f>VLOOKUP(Tabela1[[#This Row],[rok]],cena_gazu,2)</f>
        <v>1.23</v>
      </c>
      <c r="J123">
        <f>Tabela1[[#This Row],[faktyczne uzycie]]*Tabela1[[#This Row],[cena za 1m3 gaz]]</f>
        <v>426.81</v>
      </c>
      <c r="K123">
        <f>IF(Tabela1[[#This Row],[faktyczne uzycie]]&lt;100,70,IF(Tabela1[[#This Row],[faktyczne uzycie]]&lt;=200,90,120))</f>
        <v>120</v>
      </c>
      <c r="L123">
        <f>Tabela1[[#This Row],[cena za gaz w miesiacu]]+Tabela1[[#This Row],[taryfa]]</f>
        <v>546.80999999999995</v>
      </c>
    </row>
    <row r="124" spans="1:12" x14ac:dyDescent="0.25">
      <c r="A124" s="1">
        <v>40999</v>
      </c>
      <c r="B124">
        <v>21254</v>
      </c>
      <c r="C124">
        <f>Tabela1[[#This Row],[Odczyt licznika]]-Tabela1[[#This Row],[ile zuzyto w calym czasie]]</f>
        <v>254</v>
      </c>
      <c r="D124">
        <f t="shared" si="1"/>
        <v>21000</v>
      </c>
      <c r="E124">
        <f>DAY(Tabela1[[#This Row],[Data odczytu]])</f>
        <v>31</v>
      </c>
      <c r="F124">
        <f>Tabela1[[#This Row],[faktyczne uzycie]]/Tabela1[[#This Row],[ilosc dni w miesiacu]]</f>
        <v>8.193548387096774</v>
      </c>
      <c r="G124">
        <f>MONTH(Tabela1[[#This Row],[Data odczytu]])</f>
        <v>3</v>
      </c>
      <c r="H124">
        <f>YEAR(Tabela1[[#This Row],[Data odczytu]])</f>
        <v>2012</v>
      </c>
      <c r="I124">
        <f>VLOOKUP(Tabela1[[#This Row],[rok]],cena_gazu,2)</f>
        <v>1.23</v>
      </c>
      <c r="J124">
        <f>Tabela1[[#This Row],[faktyczne uzycie]]*Tabela1[[#This Row],[cena za 1m3 gaz]]</f>
        <v>312.42</v>
      </c>
      <c r="K124">
        <f>IF(Tabela1[[#This Row],[faktyczne uzycie]]&lt;100,70,IF(Tabela1[[#This Row],[faktyczne uzycie]]&lt;=200,90,120))</f>
        <v>120</v>
      </c>
      <c r="L124">
        <f>Tabela1[[#This Row],[cena za gaz w miesiacu]]+Tabela1[[#This Row],[taryfa]]</f>
        <v>432.42</v>
      </c>
    </row>
    <row r="125" spans="1:12" x14ac:dyDescent="0.25">
      <c r="A125" s="1">
        <v>41029</v>
      </c>
      <c r="B125">
        <v>21377</v>
      </c>
      <c r="C125">
        <f>Tabela1[[#This Row],[Odczyt licznika]]-Tabela1[[#This Row],[ile zuzyto w calym czasie]]</f>
        <v>123</v>
      </c>
      <c r="D125">
        <f t="shared" si="1"/>
        <v>21254</v>
      </c>
      <c r="E125">
        <f>DAY(Tabela1[[#This Row],[Data odczytu]])</f>
        <v>30</v>
      </c>
      <c r="F125">
        <f>Tabela1[[#This Row],[faktyczne uzycie]]/Tabela1[[#This Row],[ilosc dni w miesiacu]]</f>
        <v>4.0999999999999996</v>
      </c>
      <c r="G125">
        <f>MONTH(Tabela1[[#This Row],[Data odczytu]])</f>
        <v>4</v>
      </c>
      <c r="H125">
        <f>YEAR(Tabela1[[#This Row],[Data odczytu]])</f>
        <v>2012</v>
      </c>
      <c r="I125">
        <f>VLOOKUP(Tabela1[[#This Row],[rok]],cena_gazu,2)</f>
        <v>1.23</v>
      </c>
      <c r="J125">
        <f>Tabela1[[#This Row],[faktyczne uzycie]]*Tabela1[[#This Row],[cena za 1m3 gaz]]</f>
        <v>151.29</v>
      </c>
      <c r="K125">
        <f>IF(Tabela1[[#This Row],[faktyczne uzycie]]&lt;100,70,IF(Tabela1[[#This Row],[faktyczne uzycie]]&lt;=200,90,120))</f>
        <v>90</v>
      </c>
      <c r="L125">
        <f>Tabela1[[#This Row],[cena za gaz w miesiacu]]+Tabela1[[#This Row],[taryfa]]</f>
        <v>241.29</v>
      </c>
    </row>
    <row r="126" spans="1:12" x14ac:dyDescent="0.25">
      <c r="A126" s="1">
        <v>41060</v>
      </c>
      <c r="B126">
        <v>21487</v>
      </c>
      <c r="C126">
        <f>Tabela1[[#This Row],[Odczyt licznika]]-Tabela1[[#This Row],[ile zuzyto w calym czasie]]</f>
        <v>110</v>
      </c>
      <c r="D126">
        <f t="shared" si="1"/>
        <v>21377</v>
      </c>
      <c r="E126">
        <f>DAY(Tabela1[[#This Row],[Data odczytu]])</f>
        <v>31</v>
      </c>
      <c r="F126">
        <f>Tabela1[[#This Row],[faktyczne uzycie]]/Tabela1[[#This Row],[ilosc dni w miesiacu]]</f>
        <v>3.5483870967741935</v>
      </c>
      <c r="G126">
        <f>MONTH(Tabela1[[#This Row],[Data odczytu]])</f>
        <v>5</v>
      </c>
      <c r="H126">
        <f>YEAR(Tabela1[[#This Row],[Data odczytu]])</f>
        <v>2012</v>
      </c>
      <c r="I126">
        <f>VLOOKUP(Tabela1[[#This Row],[rok]],cena_gazu,2)</f>
        <v>1.23</v>
      </c>
      <c r="J126">
        <f>Tabela1[[#This Row],[faktyczne uzycie]]*Tabela1[[#This Row],[cena za 1m3 gaz]]</f>
        <v>135.30000000000001</v>
      </c>
      <c r="K126">
        <f>IF(Tabela1[[#This Row],[faktyczne uzycie]]&lt;100,70,IF(Tabela1[[#This Row],[faktyczne uzycie]]&lt;=200,90,120))</f>
        <v>90</v>
      </c>
      <c r="L126">
        <f>Tabela1[[#This Row],[cena za gaz w miesiacu]]+Tabela1[[#This Row],[taryfa]]</f>
        <v>225.3</v>
      </c>
    </row>
    <row r="127" spans="1:12" x14ac:dyDescent="0.25">
      <c r="A127" s="1">
        <v>41090</v>
      </c>
      <c r="B127">
        <v>21517</v>
      </c>
      <c r="C127">
        <f>Tabela1[[#This Row],[Odczyt licznika]]-Tabela1[[#This Row],[ile zuzyto w calym czasie]]</f>
        <v>30</v>
      </c>
      <c r="D127">
        <f t="shared" si="1"/>
        <v>21487</v>
      </c>
      <c r="E127">
        <f>DAY(Tabela1[[#This Row],[Data odczytu]])</f>
        <v>30</v>
      </c>
      <c r="F127">
        <f>Tabela1[[#This Row],[faktyczne uzycie]]/Tabela1[[#This Row],[ilosc dni w miesiacu]]</f>
        <v>1</v>
      </c>
      <c r="G127">
        <f>MONTH(Tabela1[[#This Row],[Data odczytu]])</f>
        <v>6</v>
      </c>
      <c r="H127">
        <f>YEAR(Tabela1[[#This Row],[Data odczytu]])</f>
        <v>2012</v>
      </c>
      <c r="I127">
        <f>VLOOKUP(Tabela1[[#This Row],[rok]],cena_gazu,2)</f>
        <v>1.23</v>
      </c>
      <c r="J127">
        <f>Tabela1[[#This Row],[faktyczne uzycie]]*Tabela1[[#This Row],[cena za 1m3 gaz]]</f>
        <v>36.9</v>
      </c>
      <c r="K127">
        <f>IF(Tabela1[[#This Row],[faktyczne uzycie]]&lt;100,70,IF(Tabela1[[#This Row],[faktyczne uzycie]]&lt;=200,90,120))</f>
        <v>70</v>
      </c>
      <c r="L127">
        <f>Tabela1[[#This Row],[cena za gaz w miesiacu]]+Tabela1[[#This Row],[taryfa]]</f>
        <v>106.9</v>
      </c>
    </row>
    <row r="128" spans="1:12" x14ac:dyDescent="0.25">
      <c r="A128" s="1">
        <v>41121</v>
      </c>
      <c r="B128">
        <v>21536</v>
      </c>
      <c r="C128">
        <f>Tabela1[[#This Row],[Odczyt licznika]]-Tabela1[[#This Row],[ile zuzyto w calym czasie]]</f>
        <v>19</v>
      </c>
      <c r="D128">
        <f t="shared" si="1"/>
        <v>21517</v>
      </c>
      <c r="E128">
        <f>DAY(Tabela1[[#This Row],[Data odczytu]])</f>
        <v>31</v>
      </c>
      <c r="F128">
        <f>Tabela1[[#This Row],[faktyczne uzycie]]/Tabela1[[#This Row],[ilosc dni w miesiacu]]</f>
        <v>0.61290322580645162</v>
      </c>
      <c r="G128">
        <f>MONTH(Tabela1[[#This Row],[Data odczytu]])</f>
        <v>7</v>
      </c>
      <c r="H128">
        <f>YEAR(Tabela1[[#This Row],[Data odczytu]])</f>
        <v>2012</v>
      </c>
      <c r="I128">
        <f>VLOOKUP(Tabela1[[#This Row],[rok]],cena_gazu,2)</f>
        <v>1.23</v>
      </c>
      <c r="J128">
        <f>Tabela1[[#This Row],[faktyczne uzycie]]*Tabela1[[#This Row],[cena za 1m3 gaz]]</f>
        <v>23.37</v>
      </c>
      <c r="K128">
        <f>IF(Tabela1[[#This Row],[faktyczne uzycie]]&lt;100,70,IF(Tabela1[[#This Row],[faktyczne uzycie]]&lt;=200,90,120))</f>
        <v>70</v>
      </c>
      <c r="L128">
        <f>Tabela1[[#This Row],[cena za gaz w miesiacu]]+Tabela1[[#This Row],[taryfa]]</f>
        <v>93.37</v>
      </c>
    </row>
    <row r="129" spans="1:12" x14ac:dyDescent="0.25">
      <c r="A129" s="1">
        <v>41152</v>
      </c>
      <c r="B129">
        <v>21550</v>
      </c>
      <c r="C129">
        <f>Tabela1[[#This Row],[Odczyt licznika]]-Tabela1[[#This Row],[ile zuzyto w calym czasie]]</f>
        <v>14</v>
      </c>
      <c r="D129">
        <f t="shared" si="1"/>
        <v>21536</v>
      </c>
      <c r="E129">
        <f>DAY(Tabela1[[#This Row],[Data odczytu]])</f>
        <v>31</v>
      </c>
      <c r="F129">
        <f>Tabela1[[#This Row],[faktyczne uzycie]]/Tabela1[[#This Row],[ilosc dni w miesiacu]]</f>
        <v>0.45161290322580644</v>
      </c>
      <c r="G129">
        <f>MONTH(Tabela1[[#This Row],[Data odczytu]])</f>
        <v>8</v>
      </c>
      <c r="H129">
        <f>YEAR(Tabela1[[#This Row],[Data odczytu]])</f>
        <v>2012</v>
      </c>
      <c r="I129">
        <f>VLOOKUP(Tabela1[[#This Row],[rok]],cena_gazu,2)</f>
        <v>1.23</v>
      </c>
      <c r="J129">
        <f>Tabela1[[#This Row],[faktyczne uzycie]]*Tabela1[[#This Row],[cena za 1m3 gaz]]</f>
        <v>17.22</v>
      </c>
      <c r="K129">
        <f>IF(Tabela1[[#This Row],[faktyczne uzycie]]&lt;100,70,IF(Tabela1[[#This Row],[faktyczne uzycie]]&lt;=200,90,120))</f>
        <v>70</v>
      </c>
      <c r="L129">
        <f>Tabela1[[#This Row],[cena za gaz w miesiacu]]+Tabela1[[#This Row],[taryfa]]</f>
        <v>87.22</v>
      </c>
    </row>
    <row r="130" spans="1:12" x14ac:dyDescent="0.25">
      <c r="A130" s="1">
        <v>41182</v>
      </c>
      <c r="B130">
        <v>21695</v>
      </c>
      <c r="C130">
        <f>Tabela1[[#This Row],[Odczyt licznika]]-Tabela1[[#This Row],[ile zuzyto w calym czasie]]</f>
        <v>145</v>
      </c>
      <c r="D130">
        <f t="shared" si="1"/>
        <v>21550</v>
      </c>
      <c r="E130">
        <f>DAY(Tabela1[[#This Row],[Data odczytu]])</f>
        <v>30</v>
      </c>
      <c r="F130">
        <f>Tabela1[[#This Row],[faktyczne uzycie]]/Tabela1[[#This Row],[ilosc dni w miesiacu]]</f>
        <v>4.833333333333333</v>
      </c>
      <c r="G130">
        <f>MONTH(Tabela1[[#This Row],[Data odczytu]])</f>
        <v>9</v>
      </c>
      <c r="H130">
        <f>YEAR(Tabela1[[#This Row],[Data odczytu]])</f>
        <v>2012</v>
      </c>
      <c r="I130">
        <f>VLOOKUP(Tabela1[[#This Row],[rok]],cena_gazu,2)</f>
        <v>1.23</v>
      </c>
      <c r="J130">
        <f>Tabela1[[#This Row],[faktyczne uzycie]]*Tabela1[[#This Row],[cena za 1m3 gaz]]</f>
        <v>178.35</v>
      </c>
      <c r="K130">
        <f>IF(Tabela1[[#This Row],[faktyczne uzycie]]&lt;100,70,IF(Tabela1[[#This Row],[faktyczne uzycie]]&lt;=200,90,120))</f>
        <v>90</v>
      </c>
      <c r="L130">
        <f>Tabela1[[#This Row],[cena za gaz w miesiacu]]+Tabela1[[#This Row],[taryfa]]</f>
        <v>268.35000000000002</v>
      </c>
    </row>
    <row r="131" spans="1:12" x14ac:dyDescent="0.25">
      <c r="A131" s="1">
        <v>41213</v>
      </c>
      <c r="B131">
        <v>21878</v>
      </c>
      <c r="C131">
        <f>Tabela1[[#This Row],[Odczyt licznika]]-Tabela1[[#This Row],[ile zuzyto w calym czasie]]</f>
        <v>183</v>
      </c>
      <c r="D131">
        <f t="shared" si="1"/>
        <v>21695</v>
      </c>
      <c r="E131">
        <f>DAY(Tabela1[[#This Row],[Data odczytu]])</f>
        <v>31</v>
      </c>
      <c r="F131">
        <f>Tabela1[[#This Row],[faktyczne uzycie]]/Tabela1[[#This Row],[ilosc dni w miesiacu]]</f>
        <v>5.903225806451613</v>
      </c>
      <c r="G131">
        <f>MONTH(Tabela1[[#This Row],[Data odczytu]])</f>
        <v>10</v>
      </c>
      <c r="H131">
        <f>YEAR(Tabela1[[#This Row],[Data odczytu]])</f>
        <v>2012</v>
      </c>
      <c r="I131">
        <f>VLOOKUP(Tabela1[[#This Row],[rok]],cena_gazu,2)</f>
        <v>1.23</v>
      </c>
      <c r="J131">
        <f>Tabela1[[#This Row],[faktyczne uzycie]]*Tabela1[[#This Row],[cena za 1m3 gaz]]</f>
        <v>225.09</v>
      </c>
      <c r="K131">
        <f>IF(Tabela1[[#This Row],[faktyczne uzycie]]&lt;100,70,IF(Tabela1[[#This Row],[faktyczne uzycie]]&lt;=200,90,120))</f>
        <v>90</v>
      </c>
      <c r="L131">
        <f>Tabela1[[#This Row],[cena za gaz w miesiacu]]+Tabela1[[#This Row],[taryfa]]</f>
        <v>315.09000000000003</v>
      </c>
    </row>
    <row r="132" spans="1:12" x14ac:dyDescent="0.25">
      <c r="A132" s="1">
        <v>41243</v>
      </c>
      <c r="B132">
        <v>22208</v>
      </c>
      <c r="C132">
        <f>Tabela1[[#This Row],[Odczyt licznika]]-Tabela1[[#This Row],[ile zuzyto w calym czasie]]</f>
        <v>330</v>
      </c>
      <c r="D132">
        <f t="shared" ref="D132:D195" si="2">D131+C131</f>
        <v>21878</v>
      </c>
      <c r="E132">
        <f>DAY(Tabela1[[#This Row],[Data odczytu]])</f>
        <v>30</v>
      </c>
      <c r="F132">
        <f>Tabela1[[#This Row],[faktyczne uzycie]]/Tabela1[[#This Row],[ilosc dni w miesiacu]]</f>
        <v>11</v>
      </c>
      <c r="G132">
        <f>MONTH(Tabela1[[#This Row],[Data odczytu]])</f>
        <v>11</v>
      </c>
      <c r="H132">
        <f>YEAR(Tabela1[[#This Row],[Data odczytu]])</f>
        <v>2012</v>
      </c>
      <c r="I132">
        <f>VLOOKUP(Tabela1[[#This Row],[rok]],cena_gazu,2)</f>
        <v>1.23</v>
      </c>
      <c r="J132">
        <f>Tabela1[[#This Row],[faktyczne uzycie]]*Tabela1[[#This Row],[cena za 1m3 gaz]]</f>
        <v>405.9</v>
      </c>
      <c r="K132">
        <f>IF(Tabela1[[#This Row],[faktyczne uzycie]]&lt;100,70,IF(Tabela1[[#This Row],[faktyczne uzycie]]&lt;=200,90,120))</f>
        <v>120</v>
      </c>
      <c r="L132">
        <f>Tabela1[[#This Row],[cena za gaz w miesiacu]]+Tabela1[[#This Row],[taryfa]]</f>
        <v>525.9</v>
      </c>
    </row>
    <row r="133" spans="1:12" x14ac:dyDescent="0.25">
      <c r="A133" s="1">
        <v>41274</v>
      </c>
      <c r="B133">
        <v>22516</v>
      </c>
      <c r="C133">
        <f>Tabela1[[#This Row],[Odczyt licznika]]-Tabela1[[#This Row],[ile zuzyto w calym czasie]]</f>
        <v>308</v>
      </c>
      <c r="D133">
        <f t="shared" si="2"/>
        <v>22208</v>
      </c>
      <c r="E133">
        <f>DAY(Tabela1[[#This Row],[Data odczytu]])</f>
        <v>31</v>
      </c>
      <c r="F133">
        <f>Tabela1[[#This Row],[faktyczne uzycie]]/Tabela1[[#This Row],[ilosc dni w miesiacu]]</f>
        <v>9.935483870967742</v>
      </c>
      <c r="G133">
        <f>MONTH(Tabela1[[#This Row],[Data odczytu]])</f>
        <v>12</v>
      </c>
      <c r="H133">
        <f>YEAR(Tabela1[[#This Row],[Data odczytu]])</f>
        <v>2012</v>
      </c>
      <c r="I133">
        <f>VLOOKUP(Tabela1[[#This Row],[rok]],cena_gazu,2)</f>
        <v>1.23</v>
      </c>
      <c r="J133">
        <f>Tabela1[[#This Row],[faktyczne uzycie]]*Tabela1[[#This Row],[cena za 1m3 gaz]]</f>
        <v>378.84</v>
      </c>
      <c r="K133">
        <f>IF(Tabela1[[#This Row],[faktyczne uzycie]]&lt;100,70,IF(Tabela1[[#This Row],[faktyczne uzycie]]&lt;=200,90,120))</f>
        <v>120</v>
      </c>
      <c r="L133">
        <f>Tabela1[[#This Row],[cena za gaz w miesiacu]]+Tabela1[[#This Row],[taryfa]]</f>
        <v>498.84</v>
      </c>
    </row>
    <row r="134" spans="1:12" x14ac:dyDescent="0.25">
      <c r="A134" s="1">
        <v>41305</v>
      </c>
      <c r="B134">
        <v>22811</v>
      </c>
      <c r="C134">
        <f>Tabela1[[#This Row],[Odczyt licznika]]-Tabela1[[#This Row],[ile zuzyto w calym czasie]]</f>
        <v>295</v>
      </c>
      <c r="D134">
        <f t="shared" si="2"/>
        <v>22516</v>
      </c>
      <c r="E134">
        <f>DAY(Tabela1[[#This Row],[Data odczytu]])</f>
        <v>31</v>
      </c>
      <c r="F134">
        <f>Tabela1[[#This Row],[faktyczne uzycie]]/Tabela1[[#This Row],[ilosc dni w miesiacu]]</f>
        <v>9.5161290322580641</v>
      </c>
      <c r="G134">
        <f>MONTH(Tabela1[[#This Row],[Data odczytu]])</f>
        <v>1</v>
      </c>
      <c r="H134">
        <f>YEAR(Tabela1[[#This Row],[Data odczytu]])</f>
        <v>2013</v>
      </c>
      <c r="I134">
        <f>VLOOKUP(Tabela1[[#This Row],[rok]],cena_gazu,2)</f>
        <v>1.23</v>
      </c>
      <c r="J134">
        <f>Tabela1[[#This Row],[faktyczne uzycie]]*Tabela1[[#This Row],[cena za 1m3 gaz]]</f>
        <v>362.85</v>
      </c>
      <c r="K134">
        <f>IF(Tabela1[[#This Row],[faktyczne uzycie]]&lt;100,70,IF(Tabela1[[#This Row],[faktyczne uzycie]]&lt;=200,90,120))</f>
        <v>120</v>
      </c>
      <c r="L134">
        <f>Tabela1[[#This Row],[cena za gaz w miesiacu]]+Tabela1[[#This Row],[taryfa]]</f>
        <v>482.85</v>
      </c>
    </row>
    <row r="135" spans="1:12" x14ac:dyDescent="0.25">
      <c r="A135" s="1">
        <v>41333</v>
      </c>
      <c r="B135">
        <v>23173</v>
      </c>
      <c r="C135">
        <f>Tabela1[[#This Row],[Odczyt licznika]]-Tabela1[[#This Row],[ile zuzyto w calym czasie]]</f>
        <v>362</v>
      </c>
      <c r="D135">
        <f t="shared" si="2"/>
        <v>22811</v>
      </c>
      <c r="E135">
        <f>DAY(Tabela1[[#This Row],[Data odczytu]])</f>
        <v>28</v>
      </c>
      <c r="F135">
        <f>Tabela1[[#This Row],[faktyczne uzycie]]/Tabela1[[#This Row],[ilosc dni w miesiacu]]</f>
        <v>12.928571428571429</v>
      </c>
      <c r="G135">
        <f>MONTH(Tabela1[[#This Row],[Data odczytu]])</f>
        <v>2</v>
      </c>
      <c r="H135">
        <f>YEAR(Tabela1[[#This Row],[Data odczytu]])</f>
        <v>2013</v>
      </c>
      <c r="I135">
        <f>VLOOKUP(Tabela1[[#This Row],[rok]],cena_gazu,2)</f>
        <v>1.23</v>
      </c>
      <c r="J135">
        <f>Tabela1[[#This Row],[faktyczne uzycie]]*Tabela1[[#This Row],[cena za 1m3 gaz]]</f>
        <v>445.26</v>
      </c>
      <c r="K135">
        <f>IF(Tabela1[[#This Row],[faktyczne uzycie]]&lt;100,70,IF(Tabela1[[#This Row],[faktyczne uzycie]]&lt;=200,90,120))</f>
        <v>120</v>
      </c>
      <c r="L135">
        <f>Tabela1[[#This Row],[cena za gaz w miesiacu]]+Tabela1[[#This Row],[taryfa]]</f>
        <v>565.26</v>
      </c>
    </row>
    <row r="136" spans="1:12" x14ac:dyDescent="0.25">
      <c r="A136" s="1">
        <v>41364</v>
      </c>
      <c r="B136">
        <v>23392</v>
      </c>
      <c r="C136">
        <f>Tabela1[[#This Row],[Odczyt licznika]]-Tabela1[[#This Row],[ile zuzyto w calym czasie]]</f>
        <v>219</v>
      </c>
      <c r="D136">
        <f t="shared" si="2"/>
        <v>23173</v>
      </c>
      <c r="E136">
        <f>DAY(Tabela1[[#This Row],[Data odczytu]])</f>
        <v>31</v>
      </c>
      <c r="F136">
        <f>Tabela1[[#This Row],[faktyczne uzycie]]/Tabela1[[#This Row],[ilosc dni w miesiacu]]</f>
        <v>7.064516129032258</v>
      </c>
      <c r="G136">
        <f>MONTH(Tabela1[[#This Row],[Data odczytu]])</f>
        <v>3</v>
      </c>
      <c r="H136">
        <f>YEAR(Tabela1[[#This Row],[Data odczytu]])</f>
        <v>2013</v>
      </c>
      <c r="I136">
        <f>VLOOKUP(Tabela1[[#This Row],[rok]],cena_gazu,2)</f>
        <v>1.23</v>
      </c>
      <c r="J136">
        <f>Tabela1[[#This Row],[faktyczne uzycie]]*Tabela1[[#This Row],[cena za 1m3 gaz]]</f>
        <v>269.37</v>
      </c>
      <c r="K136">
        <f>IF(Tabela1[[#This Row],[faktyczne uzycie]]&lt;100,70,IF(Tabela1[[#This Row],[faktyczne uzycie]]&lt;=200,90,120))</f>
        <v>120</v>
      </c>
      <c r="L136">
        <f>Tabela1[[#This Row],[cena za gaz w miesiacu]]+Tabela1[[#This Row],[taryfa]]</f>
        <v>389.37</v>
      </c>
    </row>
    <row r="137" spans="1:12" x14ac:dyDescent="0.25">
      <c r="A137" s="1">
        <v>41394</v>
      </c>
      <c r="B137">
        <v>23533</v>
      </c>
      <c r="C137">
        <f>Tabela1[[#This Row],[Odczyt licznika]]-Tabela1[[#This Row],[ile zuzyto w calym czasie]]</f>
        <v>141</v>
      </c>
      <c r="D137">
        <f t="shared" si="2"/>
        <v>23392</v>
      </c>
      <c r="E137">
        <f>DAY(Tabela1[[#This Row],[Data odczytu]])</f>
        <v>30</v>
      </c>
      <c r="F137">
        <f>Tabela1[[#This Row],[faktyczne uzycie]]/Tabela1[[#This Row],[ilosc dni w miesiacu]]</f>
        <v>4.7</v>
      </c>
      <c r="G137">
        <f>MONTH(Tabela1[[#This Row],[Data odczytu]])</f>
        <v>4</v>
      </c>
      <c r="H137">
        <f>YEAR(Tabela1[[#This Row],[Data odczytu]])</f>
        <v>2013</v>
      </c>
      <c r="I137">
        <f>VLOOKUP(Tabela1[[#This Row],[rok]],cena_gazu,2)</f>
        <v>1.23</v>
      </c>
      <c r="J137">
        <f>Tabela1[[#This Row],[faktyczne uzycie]]*Tabela1[[#This Row],[cena za 1m3 gaz]]</f>
        <v>173.43</v>
      </c>
      <c r="K137">
        <f>IF(Tabela1[[#This Row],[faktyczne uzycie]]&lt;100,70,IF(Tabela1[[#This Row],[faktyczne uzycie]]&lt;=200,90,120))</f>
        <v>90</v>
      </c>
      <c r="L137">
        <f>Tabela1[[#This Row],[cena za gaz w miesiacu]]+Tabela1[[#This Row],[taryfa]]</f>
        <v>263.43</v>
      </c>
    </row>
    <row r="138" spans="1:12" x14ac:dyDescent="0.25">
      <c r="A138" s="1">
        <v>41425</v>
      </c>
      <c r="B138">
        <v>23699</v>
      </c>
      <c r="C138">
        <f>Tabela1[[#This Row],[Odczyt licznika]]-Tabela1[[#This Row],[ile zuzyto w calym czasie]]</f>
        <v>166</v>
      </c>
      <c r="D138">
        <f t="shared" si="2"/>
        <v>23533</v>
      </c>
      <c r="E138">
        <f>DAY(Tabela1[[#This Row],[Data odczytu]])</f>
        <v>31</v>
      </c>
      <c r="F138">
        <f>Tabela1[[#This Row],[faktyczne uzycie]]/Tabela1[[#This Row],[ilosc dni w miesiacu]]</f>
        <v>5.354838709677419</v>
      </c>
      <c r="G138">
        <f>MONTH(Tabela1[[#This Row],[Data odczytu]])</f>
        <v>5</v>
      </c>
      <c r="H138">
        <f>YEAR(Tabela1[[#This Row],[Data odczytu]])</f>
        <v>2013</v>
      </c>
      <c r="I138">
        <f>VLOOKUP(Tabela1[[#This Row],[rok]],cena_gazu,2)</f>
        <v>1.23</v>
      </c>
      <c r="J138">
        <f>Tabela1[[#This Row],[faktyczne uzycie]]*Tabela1[[#This Row],[cena za 1m3 gaz]]</f>
        <v>204.18</v>
      </c>
      <c r="K138">
        <f>IF(Tabela1[[#This Row],[faktyczne uzycie]]&lt;100,70,IF(Tabela1[[#This Row],[faktyczne uzycie]]&lt;=200,90,120))</f>
        <v>90</v>
      </c>
      <c r="L138">
        <f>Tabela1[[#This Row],[cena za gaz w miesiacu]]+Tabela1[[#This Row],[taryfa]]</f>
        <v>294.18</v>
      </c>
    </row>
    <row r="139" spans="1:12" x14ac:dyDescent="0.25">
      <c r="A139" s="1">
        <v>41455</v>
      </c>
      <c r="B139">
        <v>23793</v>
      </c>
      <c r="C139">
        <f>Tabela1[[#This Row],[Odczyt licznika]]-Tabela1[[#This Row],[ile zuzyto w calym czasie]]</f>
        <v>94</v>
      </c>
      <c r="D139">
        <f t="shared" si="2"/>
        <v>23699</v>
      </c>
      <c r="E139">
        <f>DAY(Tabela1[[#This Row],[Data odczytu]])</f>
        <v>30</v>
      </c>
      <c r="F139">
        <f>Tabela1[[#This Row],[faktyczne uzycie]]/Tabela1[[#This Row],[ilosc dni w miesiacu]]</f>
        <v>3.1333333333333333</v>
      </c>
      <c r="G139">
        <f>MONTH(Tabela1[[#This Row],[Data odczytu]])</f>
        <v>6</v>
      </c>
      <c r="H139">
        <f>YEAR(Tabela1[[#This Row],[Data odczytu]])</f>
        <v>2013</v>
      </c>
      <c r="I139">
        <f>VLOOKUP(Tabela1[[#This Row],[rok]],cena_gazu,2)</f>
        <v>1.23</v>
      </c>
      <c r="J139">
        <f>Tabela1[[#This Row],[faktyczne uzycie]]*Tabela1[[#This Row],[cena za 1m3 gaz]]</f>
        <v>115.62</v>
      </c>
      <c r="K139">
        <f>IF(Tabela1[[#This Row],[faktyczne uzycie]]&lt;100,70,IF(Tabela1[[#This Row],[faktyczne uzycie]]&lt;=200,90,120))</f>
        <v>70</v>
      </c>
      <c r="L139">
        <f>Tabela1[[#This Row],[cena za gaz w miesiacu]]+Tabela1[[#This Row],[taryfa]]</f>
        <v>185.62</v>
      </c>
    </row>
    <row r="140" spans="1:12" x14ac:dyDescent="0.25">
      <c r="A140" s="1">
        <v>41486</v>
      </c>
      <c r="B140">
        <v>23809</v>
      </c>
      <c r="C140">
        <f>Tabela1[[#This Row],[Odczyt licznika]]-Tabela1[[#This Row],[ile zuzyto w calym czasie]]</f>
        <v>16</v>
      </c>
      <c r="D140">
        <f t="shared" si="2"/>
        <v>23793</v>
      </c>
      <c r="E140">
        <f>DAY(Tabela1[[#This Row],[Data odczytu]])</f>
        <v>31</v>
      </c>
      <c r="F140">
        <f>Tabela1[[#This Row],[faktyczne uzycie]]/Tabela1[[#This Row],[ilosc dni w miesiacu]]</f>
        <v>0.5161290322580645</v>
      </c>
      <c r="G140">
        <f>MONTH(Tabela1[[#This Row],[Data odczytu]])</f>
        <v>7</v>
      </c>
      <c r="H140">
        <f>YEAR(Tabela1[[#This Row],[Data odczytu]])</f>
        <v>2013</v>
      </c>
      <c r="I140">
        <f>VLOOKUP(Tabela1[[#This Row],[rok]],cena_gazu,2)</f>
        <v>1.23</v>
      </c>
      <c r="J140">
        <f>Tabela1[[#This Row],[faktyczne uzycie]]*Tabela1[[#This Row],[cena za 1m3 gaz]]</f>
        <v>19.68</v>
      </c>
      <c r="K140">
        <f>IF(Tabela1[[#This Row],[faktyczne uzycie]]&lt;100,70,IF(Tabela1[[#This Row],[faktyczne uzycie]]&lt;=200,90,120))</f>
        <v>70</v>
      </c>
      <c r="L140">
        <f>Tabela1[[#This Row],[cena za gaz w miesiacu]]+Tabela1[[#This Row],[taryfa]]</f>
        <v>89.68</v>
      </c>
    </row>
    <row r="141" spans="1:12" x14ac:dyDescent="0.25">
      <c r="A141" s="1">
        <v>41517</v>
      </c>
      <c r="B141">
        <v>23825</v>
      </c>
      <c r="C141">
        <f>Tabela1[[#This Row],[Odczyt licznika]]-Tabela1[[#This Row],[ile zuzyto w calym czasie]]</f>
        <v>16</v>
      </c>
      <c r="D141">
        <f t="shared" si="2"/>
        <v>23809</v>
      </c>
      <c r="E141">
        <f>DAY(Tabela1[[#This Row],[Data odczytu]])</f>
        <v>31</v>
      </c>
      <c r="F141">
        <f>Tabela1[[#This Row],[faktyczne uzycie]]/Tabela1[[#This Row],[ilosc dni w miesiacu]]</f>
        <v>0.5161290322580645</v>
      </c>
      <c r="G141">
        <f>MONTH(Tabela1[[#This Row],[Data odczytu]])</f>
        <v>8</v>
      </c>
      <c r="H141">
        <f>YEAR(Tabela1[[#This Row],[Data odczytu]])</f>
        <v>2013</v>
      </c>
      <c r="I141">
        <f>VLOOKUP(Tabela1[[#This Row],[rok]],cena_gazu,2)</f>
        <v>1.23</v>
      </c>
      <c r="J141">
        <f>Tabela1[[#This Row],[faktyczne uzycie]]*Tabela1[[#This Row],[cena za 1m3 gaz]]</f>
        <v>19.68</v>
      </c>
      <c r="K141">
        <f>IF(Tabela1[[#This Row],[faktyczne uzycie]]&lt;100,70,IF(Tabela1[[#This Row],[faktyczne uzycie]]&lt;=200,90,120))</f>
        <v>70</v>
      </c>
      <c r="L141">
        <f>Tabela1[[#This Row],[cena za gaz w miesiacu]]+Tabela1[[#This Row],[taryfa]]</f>
        <v>89.68</v>
      </c>
    </row>
    <row r="142" spans="1:12" x14ac:dyDescent="0.25">
      <c r="A142" s="1">
        <v>41547</v>
      </c>
      <c r="B142">
        <v>23902</v>
      </c>
      <c r="C142">
        <f>Tabela1[[#This Row],[Odczyt licznika]]-Tabela1[[#This Row],[ile zuzyto w calym czasie]]</f>
        <v>77</v>
      </c>
      <c r="D142">
        <f t="shared" si="2"/>
        <v>23825</v>
      </c>
      <c r="E142">
        <f>DAY(Tabela1[[#This Row],[Data odczytu]])</f>
        <v>30</v>
      </c>
      <c r="F142">
        <f>Tabela1[[#This Row],[faktyczne uzycie]]/Tabela1[[#This Row],[ilosc dni w miesiacu]]</f>
        <v>2.5666666666666669</v>
      </c>
      <c r="G142">
        <f>MONTH(Tabela1[[#This Row],[Data odczytu]])</f>
        <v>9</v>
      </c>
      <c r="H142">
        <f>YEAR(Tabela1[[#This Row],[Data odczytu]])</f>
        <v>2013</v>
      </c>
      <c r="I142">
        <f>VLOOKUP(Tabela1[[#This Row],[rok]],cena_gazu,2)</f>
        <v>1.23</v>
      </c>
      <c r="J142">
        <f>Tabela1[[#This Row],[faktyczne uzycie]]*Tabela1[[#This Row],[cena za 1m3 gaz]]</f>
        <v>94.71</v>
      </c>
      <c r="K142">
        <f>IF(Tabela1[[#This Row],[faktyczne uzycie]]&lt;100,70,IF(Tabela1[[#This Row],[faktyczne uzycie]]&lt;=200,90,120))</f>
        <v>70</v>
      </c>
      <c r="L142">
        <f>Tabela1[[#This Row],[cena za gaz w miesiacu]]+Tabela1[[#This Row],[taryfa]]</f>
        <v>164.70999999999998</v>
      </c>
    </row>
    <row r="143" spans="1:12" x14ac:dyDescent="0.25">
      <c r="A143" s="1">
        <v>41578</v>
      </c>
      <c r="B143">
        <v>24028</v>
      </c>
      <c r="C143">
        <f>Tabela1[[#This Row],[Odczyt licznika]]-Tabela1[[#This Row],[ile zuzyto w calym czasie]]</f>
        <v>126</v>
      </c>
      <c r="D143">
        <f t="shared" si="2"/>
        <v>23902</v>
      </c>
      <c r="E143">
        <f>DAY(Tabela1[[#This Row],[Data odczytu]])</f>
        <v>31</v>
      </c>
      <c r="F143">
        <f>Tabela1[[#This Row],[faktyczne uzycie]]/Tabela1[[#This Row],[ilosc dni w miesiacu]]</f>
        <v>4.064516129032258</v>
      </c>
      <c r="G143">
        <f>MONTH(Tabela1[[#This Row],[Data odczytu]])</f>
        <v>10</v>
      </c>
      <c r="H143">
        <f>YEAR(Tabela1[[#This Row],[Data odczytu]])</f>
        <v>2013</v>
      </c>
      <c r="I143">
        <f>VLOOKUP(Tabela1[[#This Row],[rok]],cena_gazu,2)</f>
        <v>1.23</v>
      </c>
      <c r="J143">
        <f>Tabela1[[#This Row],[faktyczne uzycie]]*Tabela1[[#This Row],[cena za 1m3 gaz]]</f>
        <v>154.97999999999999</v>
      </c>
      <c r="K143">
        <f>IF(Tabela1[[#This Row],[faktyczne uzycie]]&lt;100,70,IF(Tabela1[[#This Row],[faktyczne uzycie]]&lt;=200,90,120))</f>
        <v>90</v>
      </c>
      <c r="L143">
        <f>Tabela1[[#This Row],[cena za gaz w miesiacu]]+Tabela1[[#This Row],[taryfa]]</f>
        <v>244.98</v>
      </c>
    </row>
    <row r="144" spans="1:12" x14ac:dyDescent="0.25">
      <c r="A144" s="1">
        <v>41608</v>
      </c>
      <c r="B144">
        <v>24158</v>
      </c>
      <c r="C144">
        <f>Tabela1[[#This Row],[Odczyt licznika]]-Tabela1[[#This Row],[ile zuzyto w calym czasie]]</f>
        <v>130</v>
      </c>
      <c r="D144">
        <f t="shared" si="2"/>
        <v>24028</v>
      </c>
      <c r="E144">
        <f>DAY(Tabela1[[#This Row],[Data odczytu]])</f>
        <v>30</v>
      </c>
      <c r="F144">
        <f>Tabela1[[#This Row],[faktyczne uzycie]]/Tabela1[[#This Row],[ilosc dni w miesiacu]]</f>
        <v>4.333333333333333</v>
      </c>
      <c r="G144">
        <f>MONTH(Tabela1[[#This Row],[Data odczytu]])</f>
        <v>11</v>
      </c>
      <c r="H144">
        <f>YEAR(Tabela1[[#This Row],[Data odczytu]])</f>
        <v>2013</v>
      </c>
      <c r="I144">
        <f>VLOOKUP(Tabela1[[#This Row],[rok]],cena_gazu,2)</f>
        <v>1.23</v>
      </c>
      <c r="J144">
        <f>Tabela1[[#This Row],[faktyczne uzycie]]*Tabela1[[#This Row],[cena za 1m3 gaz]]</f>
        <v>159.9</v>
      </c>
      <c r="K144">
        <f>IF(Tabela1[[#This Row],[faktyczne uzycie]]&lt;100,70,IF(Tabela1[[#This Row],[faktyczne uzycie]]&lt;=200,90,120))</f>
        <v>90</v>
      </c>
      <c r="L144">
        <f>Tabela1[[#This Row],[cena za gaz w miesiacu]]+Tabela1[[#This Row],[taryfa]]</f>
        <v>249.9</v>
      </c>
    </row>
    <row r="145" spans="1:12" x14ac:dyDescent="0.25">
      <c r="A145" s="1">
        <v>41639</v>
      </c>
      <c r="B145">
        <v>24390</v>
      </c>
      <c r="C145">
        <f>Tabela1[[#This Row],[Odczyt licznika]]-Tabela1[[#This Row],[ile zuzyto w calym czasie]]</f>
        <v>232</v>
      </c>
      <c r="D145">
        <f t="shared" si="2"/>
        <v>24158</v>
      </c>
      <c r="E145">
        <f>DAY(Tabela1[[#This Row],[Data odczytu]])</f>
        <v>31</v>
      </c>
      <c r="F145">
        <f>Tabela1[[#This Row],[faktyczne uzycie]]/Tabela1[[#This Row],[ilosc dni w miesiacu]]</f>
        <v>7.4838709677419351</v>
      </c>
      <c r="G145">
        <f>MONTH(Tabela1[[#This Row],[Data odczytu]])</f>
        <v>12</v>
      </c>
      <c r="H145">
        <f>YEAR(Tabela1[[#This Row],[Data odczytu]])</f>
        <v>2013</v>
      </c>
      <c r="I145">
        <f>VLOOKUP(Tabela1[[#This Row],[rok]],cena_gazu,2)</f>
        <v>1.23</v>
      </c>
      <c r="J145">
        <f>Tabela1[[#This Row],[faktyczne uzycie]]*Tabela1[[#This Row],[cena za 1m3 gaz]]</f>
        <v>285.36</v>
      </c>
      <c r="K145">
        <f>IF(Tabela1[[#This Row],[faktyczne uzycie]]&lt;100,70,IF(Tabela1[[#This Row],[faktyczne uzycie]]&lt;=200,90,120))</f>
        <v>120</v>
      </c>
      <c r="L145">
        <f>Tabela1[[#This Row],[cena za gaz w miesiacu]]+Tabela1[[#This Row],[taryfa]]</f>
        <v>405.36</v>
      </c>
    </row>
    <row r="146" spans="1:12" x14ac:dyDescent="0.25">
      <c r="A146" s="1">
        <v>41670</v>
      </c>
      <c r="B146">
        <v>24707</v>
      </c>
      <c r="C146">
        <f>Tabela1[[#This Row],[Odczyt licznika]]-Tabela1[[#This Row],[ile zuzyto w calym czasie]]</f>
        <v>317</v>
      </c>
      <c r="D146">
        <f t="shared" si="2"/>
        <v>24390</v>
      </c>
      <c r="E146">
        <f>DAY(Tabela1[[#This Row],[Data odczytu]])</f>
        <v>31</v>
      </c>
      <c r="F146">
        <f>Tabela1[[#This Row],[faktyczne uzycie]]/Tabela1[[#This Row],[ilosc dni w miesiacu]]</f>
        <v>10.225806451612904</v>
      </c>
      <c r="G146">
        <f>MONTH(Tabela1[[#This Row],[Data odczytu]])</f>
        <v>1</v>
      </c>
      <c r="H146">
        <f>YEAR(Tabela1[[#This Row],[Data odczytu]])</f>
        <v>2014</v>
      </c>
      <c r="I146">
        <f>VLOOKUP(Tabela1[[#This Row],[rok]],cena_gazu,2)</f>
        <v>1.23</v>
      </c>
      <c r="J146">
        <f>Tabela1[[#This Row],[faktyczne uzycie]]*Tabela1[[#This Row],[cena za 1m3 gaz]]</f>
        <v>389.90999999999997</v>
      </c>
      <c r="K146">
        <f>IF(Tabela1[[#This Row],[faktyczne uzycie]]&lt;100,70,IF(Tabela1[[#This Row],[faktyczne uzycie]]&lt;=200,90,120))</f>
        <v>120</v>
      </c>
      <c r="L146">
        <f>Tabela1[[#This Row],[cena za gaz w miesiacu]]+Tabela1[[#This Row],[taryfa]]</f>
        <v>509.90999999999997</v>
      </c>
    </row>
    <row r="147" spans="1:12" x14ac:dyDescent="0.25">
      <c r="A147" s="1">
        <v>41698</v>
      </c>
      <c r="B147">
        <v>25040</v>
      </c>
      <c r="C147">
        <f>Tabela1[[#This Row],[Odczyt licznika]]-Tabela1[[#This Row],[ile zuzyto w calym czasie]]</f>
        <v>333</v>
      </c>
      <c r="D147">
        <f t="shared" si="2"/>
        <v>24707</v>
      </c>
      <c r="E147">
        <f>DAY(Tabela1[[#This Row],[Data odczytu]])</f>
        <v>28</v>
      </c>
      <c r="F147">
        <f>Tabela1[[#This Row],[faktyczne uzycie]]/Tabela1[[#This Row],[ilosc dni w miesiacu]]</f>
        <v>11.892857142857142</v>
      </c>
      <c r="G147">
        <f>MONTH(Tabela1[[#This Row],[Data odczytu]])</f>
        <v>2</v>
      </c>
      <c r="H147">
        <f>YEAR(Tabela1[[#This Row],[Data odczytu]])</f>
        <v>2014</v>
      </c>
      <c r="I147">
        <f>VLOOKUP(Tabela1[[#This Row],[rok]],cena_gazu,2)</f>
        <v>1.23</v>
      </c>
      <c r="J147">
        <f>Tabela1[[#This Row],[faktyczne uzycie]]*Tabela1[[#This Row],[cena za 1m3 gaz]]</f>
        <v>409.59</v>
      </c>
      <c r="K147">
        <f>IF(Tabela1[[#This Row],[faktyczne uzycie]]&lt;100,70,IF(Tabela1[[#This Row],[faktyczne uzycie]]&lt;=200,90,120))</f>
        <v>120</v>
      </c>
      <c r="L147">
        <f>Tabela1[[#This Row],[cena za gaz w miesiacu]]+Tabela1[[#This Row],[taryfa]]</f>
        <v>529.58999999999992</v>
      </c>
    </row>
    <row r="148" spans="1:12" x14ac:dyDescent="0.25">
      <c r="A148" s="1">
        <v>41729</v>
      </c>
      <c r="B148">
        <v>25284</v>
      </c>
      <c r="C148">
        <f>Tabela1[[#This Row],[Odczyt licznika]]-Tabela1[[#This Row],[ile zuzyto w calym czasie]]</f>
        <v>244</v>
      </c>
      <c r="D148">
        <f t="shared" si="2"/>
        <v>25040</v>
      </c>
      <c r="E148">
        <f>DAY(Tabela1[[#This Row],[Data odczytu]])</f>
        <v>31</v>
      </c>
      <c r="F148">
        <f>Tabela1[[#This Row],[faktyczne uzycie]]/Tabela1[[#This Row],[ilosc dni w miesiacu]]</f>
        <v>7.870967741935484</v>
      </c>
      <c r="G148">
        <f>MONTH(Tabela1[[#This Row],[Data odczytu]])</f>
        <v>3</v>
      </c>
      <c r="H148">
        <f>YEAR(Tabela1[[#This Row],[Data odczytu]])</f>
        <v>2014</v>
      </c>
      <c r="I148">
        <f>VLOOKUP(Tabela1[[#This Row],[rok]],cena_gazu,2)</f>
        <v>1.23</v>
      </c>
      <c r="J148">
        <f>Tabela1[[#This Row],[faktyczne uzycie]]*Tabela1[[#This Row],[cena za 1m3 gaz]]</f>
        <v>300.12</v>
      </c>
      <c r="K148">
        <f>IF(Tabela1[[#This Row],[faktyczne uzycie]]&lt;100,70,IF(Tabela1[[#This Row],[faktyczne uzycie]]&lt;=200,90,120))</f>
        <v>120</v>
      </c>
      <c r="L148">
        <f>Tabela1[[#This Row],[cena za gaz w miesiacu]]+Tabela1[[#This Row],[taryfa]]</f>
        <v>420.12</v>
      </c>
    </row>
    <row r="149" spans="1:12" x14ac:dyDescent="0.25">
      <c r="A149" s="1">
        <v>41759</v>
      </c>
      <c r="B149">
        <v>25403</v>
      </c>
      <c r="C149">
        <f>Tabela1[[#This Row],[Odczyt licznika]]-Tabela1[[#This Row],[ile zuzyto w calym czasie]]</f>
        <v>119</v>
      </c>
      <c r="D149">
        <f t="shared" si="2"/>
        <v>25284</v>
      </c>
      <c r="E149">
        <f>DAY(Tabela1[[#This Row],[Data odczytu]])</f>
        <v>30</v>
      </c>
      <c r="F149">
        <f>Tabela1[[#This Row],[faktyczne uzycie]]/Tabela1[[#This Row],[ilosc dni w miesiacu]]</f>
        <v>3.9666666666666668</v>
      </c>
      <c r="G149">
        <f>MONTH(Tabela1[[#This Row],[Data odczytu]])</f>
        <v>4</v>
      </c>
      <c r="H149">
        <f>YEAR(Tabela1[[#This Row],[Data odczytu]])</f>
        <v>2014</v>
      </c>
      <c r="I149">
        <f>VLOOKUP(Tabela1[[#This Row],[rok]],cena_gazu,2)</f>
        <v>1.23</v>
      </c>
      <c r="J149">
        <f>Tabela1[[#This Row],[faktyczne uzycie]]*Tabela1[[#This Row],[cena za 1m3 gaz]]</f>
        <v>146.37</v>
      </c>
      <c r="K149">
        <f>IF(Tabela1[[#This Row],[faktyczne uzycie]]&lt;100,70,IF(Tabela1[[#This Row],[faktyczne uzycie]]&lt;=200,90,120))</f>
        <v>90</v>
      </c>
      <c r="L149">
        <f>Tabela1[[#This Row],[cena za gaz w miesiacu]]+Tabela1[[#This Row],[taryfa]]</f>
        <v>236.37</v>
      </c>
    </row>
    <row r="150" spans="1:12" x14ac:dyDescent="0.25">
      <c r="A150" s="1">
        <v>41790</v>
      </c>
      <c r="B150">
        <v>25508</v>
      </c>
      <c r="C150">
        <f>Tabela1[[#This Row],[Odczyt licznika]]-Tabela1[[#This Row],[ile zuzyto w calym czasie]]</f>
        <v>105</v>
      </c>
      <c r="D150">
        <f t="shared" si="2"/>
        <v>25403</v>
      </c>
      <c r="E150">
        <f>DAY(Tabela1[[#This Row],[Data odczytu]])</f>
        <v>31</v>
      </c>
      <c r="F150">
        <f>Tabela1[[#This Row],[faktyczne uzycie]]/Tabela1[[#This Row],[ilosc dni w miesiacu]]</f>
        <v>3.3870967741935485</v>
      </c>
      <c r="G150">
        <f>MONTH(Tabela1[[#This Row],[Data odczytu]])</f>
        <v>5</v>
      </c>
      <c r="H150">
        <f>YEAR(Tabela1[[#This Row],[Data odczytu]])</f>
        <v>2014</v>
      </c>
      <c r="I150">
        <f>VLOOKUP(Tabela1[[#This Row],[rok]],cena_gazu,2)</f>
        <v>1.23</v>
      </c>
      <c r="J150">
        <f>Tabela1[[#This Row],[faktyczne uzycie]]*Tabela1[[#This Row],[cena za 1m3 gaz]]</f>
        <v>129.15</v>
      </c>
      <c r="K150">
        <f>IF(Tabela1[[#This Row],[faktyczne uzycie]]&lt;100,70,IF(Tabela1[[#This Row],[faktyczne uzycie]]&lt;=200,90,120))</f>
        <v>90</v>
      </c>
      <c r="L150">
        <f>Tabela1[[#This Row],[cena za gaz w miesiacu]]+Tabela1[[#This Row],[taryfa]]</f>
        <v>219.15</v>
      </c>
    </row>
    <row r="151" spans="1:12" x14ac:dyDescent="0.25">
      <c r="A151" s="1">
        <v>41820</v>
      </c>
      <c r="B151">
        <v>25537</v>
      </c>
      <c r="C151">
        <f>Tabela1[[#This Row],[Odczyt licznika]]-Tabela1[[#This Row],[ile zuzyto w calym czasie]]</f>
        <v>29</v>
      </c>
      <c r="D151">
        <f t="shared" si="2"/>
        <v>25508</v>
      </c>
      <c r="E151">
        <f>DAY(Tabela1[[#This Row],[Data odczytu]])</f>
        <v>30</v>
      </c>
      <c r="F151">
        <f>Tabela1[[#This Row],[faktyczne uzycie]]/Tabela1[[#This Row],[ilosc dni w miesiacu]]</f>
        <v>0.96666666666666667</v>
      </c>
      <c r="G151">
        <f>MONTH(Tabela1[[#This Row],[Data odczytu]])</f>
        <v>6</v>
      </c>
      <c r="H151">
        <f>YEAR(Tabela1[[#This Row],[Data odczytu]])</f>
        <v>2014</v>
      </c>
      <c r="I151">
        <f>VLOOKUP(Tabela1[[#This Row],[rok]],cena_gazu,2)</f>
        <v>1.23</v>
      </c>
      <c r="J151">
        <f>Tabela1[[#This Row],[faktyczne uzycie]]*Tabela1[[#This Row],[cena za 1m3 gaz]]</f>
        <v>35.67</v>
      </c>
      <c r="K151">
        <f>IF(Tabela1[[#This Row],[faktyczne uzycie]]&lt;100,70,IF(Tabela1[[#This Row],[faktyczne uzycie]]&lt;=200,90,120))</f>
        <v>70</v>
      </c>
      <c r="L151">
        <f>Tabela1[[#This Row],[cena za gaz w miesiacu]]+Tabela1[[#This Row],[taryfa]]</f>
        <v>105.67</v>
      </c>
    </row>
    <row r="152" spans="1:12" x14ac:dyDescent="0.25">
      <c r="A152" s="1">
        <v>41851</v>
      </c>
      <c r="B152">
        <v>25556</v>
      </c>
      <c r="C152">
        <f>Tabela1[[#This Row],[Odczyt licznika]]-Tabela1[[#This Row],[ile zuzyto w calym czasie]]</f>
        <v>19</v>
      </c>
      <c r="D152">
        <f t="shared" si="2"/>
        <v>25537</v>
      </c>
      <c r="E152">
        <f>DAY(Tabela1[[#This Row],[Data odczytu]])</f>
        <v>31</v>
      </c>
      <c r="F152">
        <f>Tabela1[[#This Row],[faktyczne uzycie]]/Tabela1[[#This Row],[ilosc dni w miesiacu]]</f>
        <v>0.61290322580645162</v>
      </c>
      <c r="G152">
        <f>MONTH(Tabela1[[#This Row],[Data odczytu]])</f>
        <v>7</v>
      </c>
      <c r="H152">
        <f>YEAR(Tabela1[[#This Row],[Data odczytu]])</f>
        <v>2014</v>
      </c>
      <c r="I152">
        <f>VLOOKUP(Tabela1[[#This Row],[rok]],cena_gazu,2)</f>
        <v>1.23</v>
      </c>
      <c r="J152">
        <f>Tabela1[[#This Row],[faktyczne uzycie]]*Tabela1[[#This Row],[cena za 1m3 gaz]]</f>
        <v>23.37</v>
      </c>
      <c r="K152">
        <f>IF(Tabela1[[#This Row],[faktyczne uzycie]]&lt;100,70,IF(Tabela1[[#This Row],[faktyczne uzycie]]&lt;=200,90,120))</f>
        <v>70</v>
      </c>
      <c r="L152">
        <f>Tabela1[[#This Row],[cena za gaz w miesiacu]]+Tabela1[[#This Row],[taryfa]]</f>
        <v>93.37</v>
      </c>
    </row>
    <row r="153" spans="1:12" x14ac:dyDescent="0.25">
      <c r="A153" s="1">
        <v>41882</v>
      </c>
      <c r="B153">
        <v>25569</v>
      </c>
      <c r="C153">
        <f>Tabela1[[#This Row],[Odczyt licznika]]-Tabela1[[#This Row],[ile zuzyto w calym czasie]]</f>
        <v>13</v>
      </c>
      <c r="D153">
        <f t="shared" si="2"/>
        <v>25556</v>
      </c>
      <c r="E153">
        <f>DAY(Tabela1[[#This Row],[Data odczytu]])</f>
        <v>31</v>
      </c>
      <c r="F153">
        <f>Tabela1[[#This Row],[faktyczne uzycie]]/Tabela1[[#This Row],[ilosc dni w miesiacu]]</f>
        <v>0.41935483870967744</v>
      </c>
      <c r="G153">
        <f>MONTH(Tabela1[[#This Row],[Data odczytu]])</f>
        <v>8</v>
      </c>
      <c r="H153">
        <f>YEAR(Tabela1[[#This Row],[Data odczytu]])</f>
        <v>2014</v>
      </c>
      <c r="I153">
        <f>VLOOKUP(Tabela1[[#This Row],[rok]],cena_gazu,2)</f>
        <v>1.23</v>
      </c>
      <c r="J153">
        <f>Tabela1[[#This Row],[faktyczne uzycie]]*Tabela1[[#This Row],[cena za 1m3 gaz]]</f>
        <v>15.99</v>
      </c>
      <c r="K153">
        <f>IF(Tabela1[[#This Row],[faktyczne uzycie]]&lt;100,70,IF(Tabela1[[#This Row],[faktyczne uzycie]]&lt;=200,90,120))</f>
        <v>70</v>
      </c>
      <c r="L153">
        <f>Tabela1[[#This Row],[cena za gaz w miesiacu]]+Tabela1[[#This Row],[taryfa]]</f>
        <v>85.99</v>
      </c>
    </row>
    <row r="154" spans="1:12" x14ac:dyDescent="0.25">
      <c r="A154" s="1">
        <v>41912</v>
      </c>
      <c r="B154">
        <v>25708</v>
      </c>
      <c r="C154">
        <f>Tabela1[[#This Row],[Odczyt licznika]]-Tabela1[[#This Row],[ile zuzyto w calym czasie]]</f>
        <v>139</v>
      </c>
      <c r="D154">
        <f t="shared" si="2"/>
        <v>25569</v>
      </c>
      <c r="E154">
        <f>DAY(Tabela1[[#This Row],[Data odczytu]])</f>
        <v>30</v>
      </c>
      <c r="F154">
        <f>Tabela1[[#This Row],[faktyczne uzycie]]/Tabela1[[#This Row],[ilosc dni w miesiacu]]</f>
        <v>4.6333333333333337</v>
      </c>
      <c r="G154">
        <f>MONTH(Tabela1[[#This Row],[Data odczytu]])</f>
        <v>9</v>
      </c>
      <c r="H154">
        <f>YEAR(Tabela1[[#This Row],[Data odczytu]])</f>
        <v>2014</v>
      </c>
      <c r="I154">
        <f>VLOOKUP(Tabela1[[#This Row],[rok]],cena_gazu,2)</f>
        <v>1.23</v>
      </c>
      <c r="J154">
        <f>Tabela1[[#This Row],[faktyczne uzycie]]*Tabela1[[#This Row],[cena za 1m3 gaz]]</f>
        <v>170.97</v>
      </c>
      <c r="K154">
        <f>IF(Tabela1[[#This Row],[faktyczne uzycie]]&lt;100,70,IF(Tabela1[[#This Row],[faktyczne uzycie]]&lt;=200,90,120))</f>
        <v>90</v>
      </c>
      <c r="L154">
        <f>Tabela1[[#This Row],[cena za gaz w miesiacu]]+Tabela1[[#This Row],[taryfa]]</f>
        <v>260.97000000000003</v>
      </c>
    </row>
    <row r="155" spans="1:12" x14ac:dyDescent="0.25">
      <c r="A155" s="1">
        <v>41943</v>
      </c>
      <c r="B155">
        <v>25883</v>
      </c>
      <c r="C155">
        <f>Tabela1[[#This Row],[Odczyt licznika]]-Tabela1[[#This Row],[ile zuzyto w calym czasie]]</f>
        <v>175</v>
      </c>
      <c r="D155">
        <f t="shared" si="2"/>
        <v>25708</v>
      </c>
      <c r="E155">
        <f>DAY(Tabela1[[#This Row],[Data odczytu]])</f>
        <v>31</v>
      </c>
      <c r="F155">
        <f>Tabela1[[#This Row],[faktyczne uzycie]]/Tabela1[[#This Row],[ilosc dni w miesiacu]]</f>
        <v>5.645161290322581</v>
      </c>
      <c r="G155">
        <f>MONTH(Tabela1[[#This Row],[Data odczytu]])</f>
        <v>10</v>
      </c>
      <c r="H155">
        <f>YEAR(Tabela1[[#This Row],[Data odczytu]])</f>
        <v>2014</v>
      </c>
      <c r="I155">
        <f>VLOOKUP(Tabela1[[#This Row],[rok]],cena_gazu,2)</f>
        <v>1.23</v>
      </c>
      <c r="J155">
        <f>Tabela1[[#This Row],[faktyczne uzycie]]*Tabela1[[#This Row],[cena za 1m3 gaz]]</f>
        <v>215.25</v>
      </c>
      <c r="K155">
        <f>IF(Tabela1[[#This Row],[faktyczne uzycie]]&lt;100,70,IF(Tabela1[[#This Row],[faktyczne uzycie]]&lt;=200,90,120))</f>
        <v>90</v>
      </c>
      <c r="L155">
        <f>Tabela1[[#This Row],[cena za gaz w miesiacu]]+Tabela1[[#This Row],[taryfa]]</f>
        <v>305.25</v>
      </c>
    </row>
    <row r="156" spans="1:12" x14ac:dyDescent="0.25">
      <c r="A156" s="1">
        <v>41973</v>
      </c>
      <c r="B156">
        <v>26183</v>
      </c>
      <c r="C156">
        <f>Tabela1[[#This Row],[Odczyt licznika]]-Tabela1[[#This Row],[ile zuzyto w calym czasie]]</f>
        <v>300</v>
      </c>
      <c r="D156">
        <f t="shared" si="2"/>
        <v>25883</v>
      </c>
      <c r="E156">
        <f>DAY(Tabela1[[#This Row],[Data odczytu]])</f>
        <v>30</v>
      </c>
      <c r="F156">
        <f>Tabela1[[#This Row],[faktyczne uzycie]]/Tabela1[[#This Row],[ilosc dni w miesiacu]]</f>
        <v>10</v>
      </c>
      <c r="G156">
        <f>MONTH(Tabela1[[#This Row],[Data odczytu]])</f>
        <v>11</v>
      </c>
      <c r="H156">
        <f>YEAR(Tabela1[[#This Row],[Data odczytu]])</f>
        <v>2014</v>
      </c>
      <c r="I156">
        <f>VLOOKUP(Tabela1[[#This Row],[rok]],cena_gazu,2)</f>
        <v>1.23</v>
      </c>
      <c r="J156">
        <f>Tabela1[[#This Row],[faktyczne uzycie]]*Tabela1[[#This Row],[cena za 1m3 gaz]]</f>
        <v>369</v>
      </c>
      <c r="K156">
        <f>IF(Tabela1[[#This Row],[faktyczne uzycie]]&lt;100,70,IF(Tabela1[[#This Row],[faktyczne uzycie]]&lt;=200,90,120))</f>
        <v>120</v>
      </c>
      <c r="L156">
        <f>Tabela1[[#This Row],[cena za gaz w miesiacu]]+Tabela1[[#This Row],[taryfa]]</f>
        <v>489</v>
      </c>
    </row>
    <row r="157" spans="1:12" x14ac:dyDescent="0.25">
      <c r="A157" s="1">
        <v>42004</v>
      </c>
      <c r="B157">
        <v>26478</v>
      </c>
      <c r="C157">
        <f>Tabela1[[#This Row],[Odczyt licznika]]-Tabela1[[#This Row],[ile zuzyto w calym czasie]]</f>
        <v>295</v>
      </c>
      <c r="D157">
        <f t="shared" si="2"/>
        <v>26183</v>
      </c>
      <c r="E157">
        <f>DAY(Tabela1[[#This Row],[Data odczytu]])</f>
        <v>31</v>
      </c>
      <c r="F157">
        <f>Tabela1[[#This Row],[faktyczne uzycie]]/Tabela1[[#This Row],[ilosc dni w miesiacu]]</f>
        <v>9.5161290322580641</v>
      </c>
      <c r="G157">
        <f>MONTH(Tabela1[[#This Row],[Data odczytu]])</f>
        <v>12</v>
      </c>
      <c r="H157">
        <f>YEAR(Tabela1[[#This Row],[Data odczytu]])</f>
        <v>2014</v>
      </c>
      <c r="I157">
        <f>VLOOKUP(Tabela1[[#This Row],[rok]],cena_gazu,2)</f>
        <v>1.23</v>
      </c>
      <c r="J157">
        <f>Tabela1[[#This Row],[faktyczne uzycie]]*Tabela1[[#This Row],[cena za 1m3 gaz]]</f>
        <v>362.85</v>
      </c>
      <c r="K157">
        <f>IF(Tabela1[[#This Row],[faktyczne uzycie]]&lt;100,70,IF(Tabela1[[#This Row],[faktyczne uzycie]]&lt;=200,90,120))</f>
        <v>120</v>
      </c>
      <c r="L157">
        <f>Tabela1[[#This Row],[cena za gaz w miesiacu]]+Tabela1[[#This Row],[taryfa]]</f>
        <v>482.85</v>
      </c>
    </row>
    <row r="158" spans="1:12" x14ac:dyDescent="0.25">
      <c r="A158" s="1">
        <v>42035</v>
      </c>
      <c r="B158">
        <v>26808</v>
      </c>
      <c r="C158">
        <f>Tabela1[[#This Row],[Odczyt licznika]]-Tabela1[[#This Row],[ile zuzyto w calym czasie]]</f>
        <v>330</v>
      </c>
      <c r="D158">
        <f t="shared" si="2"/>
        <v>26478</v>
      </c>
      <c r="E158">
        <f>DAY(Tabela1[[#This Row],[Data odczytu]])</f>
        <v>31</v>
      </c>
      <c r="F158">
        <f>Tabela1[[#This Row],[faktyczne uzycie]]/Tabela1[[#This Row],[ilosc dni w miesiacu]]</f>
        <v>10.64516129032258</v>
      </c>
      <c r="G158">
        <f>MONTH(Tabela1[[#This Row],[Data odczytu]])</f>
        <v>1</v>
      </c>
      <c r="H158">
        <f>YEAR(Tabela1[[#This Row],[Data odczytu]])</f>
        <v>2015</v>
      </c>
      <c r="I158">
        <f>VLOOKUP(Tabela1[[#This Row],[rok]],cena_gazu,2)</f>
        <v>1.2</v>
      </c>
      <c r="J158">
        <f>Tabela1[[#This Row],[faktyczne uzycie]]*Tabela1[[#This Row],[cena za 1m3 gaz]]</f>
        <v>396</v>
      </c>
      <c r="K158">
        <f>IF(Tabela1[[#This Row],[faktyczne uzycie]]&lt;100,70,IF(Tabela1[[#This Row],[faktyczne uzycie]]&lt;=200,90,120))</f>
        <v>120</v>
      </c>
      <c r="L158">
        <f>Tabela1[[#This Row],[cena za gaz w miesiacu]]+Tabela1[[#This Row],[taryfa]]</f>
        <v>516</v>
      </c>
    </row>
    <row r="159" spans="1:12" x14ac:dyDescent="0.25">
      <c r="A159" s="1">
        <v>42063</v>
      </c>
      <c r="B159">
        <v>27156</v>
      </c>
      <c r="C159">
        <f>Tabela1[[#This Row],[Odczyt licznika]]-Tabela1[[#This Row],[ile zuzyto w calym czasie]]</f>
        <v>348</v>
      </c>
      <c r="D159">
        <f t="shared" si="2"/>
        <v>26808</v>
      </c>
      <c r="E159">
        <f>DAY(Tabela1[[#This Row],[Data odczytu]])</f>
        <v>28</v>
      </c>
      <c r="F159">
        <f>Tabela1[[#This Row],[faktyczne uzycie]]/Tabela1[[#This Row],[ilosc dni w miesiacu]]</f>
        <v>12.428571428571429</v>
      </c>
      <c r="G159">
        <f>MONTH(Tabela1[[#This Row],[Data odczytu]])</f>
        <v>2</v>
      </c>
      <c r="H159">
        <f>YEAR(Tabela1[[#This Row],[Data odczytu]])</f>
        <v>2015</v>
      </c>
      <c r="I159">
        <f>VLOOKUP(Tabela1[[#This Row],[rok]],cena_gazu,2)</f>
        <v>1.2</v>
      </c>
      <c r="J159">
        <f>Tabela1[[#This Row],[faktyczne uzycie]]*Tabela1[[#This Row],[cena za 1m3 gaz]]</f>
        <v>417.59999999999997</v>
      </c>
      <c r="K159">
        <f>IF(Tabela1[[#This Row],[faktyczne uzycie]]&lt;100,70,IF(Tabela1[[#This Row],[faktyczne uzycie]]&lt;=200,90,120))</f>
        <v>120</v>
      </c>
      <c r="L159">
        <f>Tabela1[[#This Row],[cena za gaz w miesiacu]]+Tabela1[[#This Row],[taryfa]]</f>
        <v>537.59999999999991</v>
      </c>
    </row>
    <row r="160" spans="1:12" x14ac:dyDescent="0.25">
      <c r="A160" s="1">
        <v>42094</v>
      </c>
      <c r="B160">
        <v>27366</v>
      </c>
      <c r="C160">
        <f>Tabela1[[#This Row],[Odczyt licznika]]-Tabela1[[#This Row],[ile zuzyto w calym czasie]]</f>
        <v>210</v>
      </c>
      <c r="D160">
        <f t="shared" si="2"/>
        <v>27156</v>
      </c>
      <c r="E160">
        <f>DAY(Tabela1[[#This Row],[Data odczytu]])</f>
        <v>31</v>
      </c>
      <c r="F160">
        <f>Tabela1[[#This Row],[faktyczne uzycie]]/Tabela1[[#This Row],[ilosc dni w miesiacu]]</f>
        <v>6.774193548387097</v>
      </c>
      <c r="G160">
        <f>MONTH(Tabela1[[#This Row],[Data odczytu]])</f>
        <v>3</v>
      </c>
      <c r="H160">
        <f>YEAR(Tabela1[[#This Row],[Data odczytu]])</f>
        <v>2015</v>
      </c>
      <c r="I160">
        <f>VLOOKUP(Tabela1[[#This Row],[rok]],cena_gazu,2)</f>
        <v>1.2</v>
      </c>
      <c r="J160">
        <f>Tabela1[[#This Row],[faktyczne uzycie]]*Tabela1[[#This Row],[cena za 1m3 gaz]]</f>
        <v>252</v>
      </c>
      <c r="K160">
        <f>IF(Tabela1[[#This Row],[faktyczne uzycie]]&lt;100,70,IF(Tabela1[[#This Row],[faktyczne uzycie]]&lt;=200,90,120))</f>
        <v>120</v>
      </c>
      <c r="L160">
        <f>Tabela1[[#This Row],[cena za gaz w miesiacu]]+Tabela1[[#This Row],[taryfa]]</f>
        <v>372</v>
      </c>
    </row>
    <row r="161" spans="1:12" x14ac:dyDescent="0.25">
      <c r="A161" s="1">
        <v>42124</v>
      </c>
      <c r="B161">
        <v>27501</v>
      </c>
      <c r="C161">
        <f>Tabela1[[#This Row],[Odczyt licznika]]-Tabela1[[#This Row],[ile zuzyto w calym czasie]]</f>
        <v>135</v>
      </c>
      <c r="D161">
        <f t="shared" si="2"/>
        <v>27366</v>
      </c>
      <c r="E161">
        <f>DAY(Tabela1[[#This Row],[Data odczytu]])</f>
        <v>30</v>
      </c>
      <c r="F161">
        <f>Tabela1[[#This Row],[faktyczne uzycie]]/Tabela1[[#This Row],[ilosc dni w miesiacu]]</f>
        <v>4.5</v>
      </c>
      <c r="G161">
        <f>MONTH(Tabela1[[#This Row],[Data odczytu]])</f>
        <v>4</v>
      </c>
      <c r="H161">
        <f>YEAR(Tabela1[[#This Row],[Data odczytu]])</f>
        <v>2015</v>
      </c>
      <c r="I161">
        <f>VLOOKUP(Tabela1[[#This Row],[rok]],cena_gazu,2)</f>
        <v>1.2</v>
      </c>
      <c r="J161">
        <f>Tabela1[[#This Row],[faktyczne uzycie]]*Tabela1[[#This Row],[cena za 1m3 gaz]]</f>
        <v>162</v>
      </c>
      <c r="K161">
        <f>IF(Tabela1[[#This Row],[faktyczne uzycie]]&lt;100,70,IF(Tabela1[[#This Row],[faktyczne uzycie]]&lt;=200,90,120))</f>
        <v>90</v>
      </c>
      <c r="L161">
        <f>Tabela1[[#This Row],[cena za gaz w miesiacu]]+Tabela1[[#This Row],[taryfa]]</f>
        <v>252</v>
      </c>
    </row>
    <row r="162" spans="1:12" x14ac:dyDescent="0.25">
      <c r="A162" s="1">
        <v>42155</v>
      </c>
      <c r="B162">
        <v>27661</v>
      </c>
      <c r="C162">
        <f>Tabela1[[#This Row],[Odczyt licznika]]-Tabela1[[#This Row],[ile zuzyto w calym czasie]]</f>
        <v>160</v>
      </c>
      <c r="D162">
        <f t="shared" si="2"/>
        <v>27501</v>
      </c>
      <c r="E162">
        <f>DAY(Tabela1[[#This Row],[Data odczytu]])</f>
        <v>31</v>
      </c>
      <c r="F162">
        <f>Tabela1[[#This Row],[faktyczne uzycie]]/Tabela1[[#This Row],[ilosc dni w miesiacu]]</f>
        <v>5.161290322580645</v>
      </c>
      <c r="G162">
        <f>MONTH(Tabela1[[#This Row],[Data odczytu]])</f>
        <v>5</v>
      </c>
      <c r="H162">
        <f>YEAR(Tabela1[[#This Row],[Data odczytu]])</f>
        <v>2015</v>
      </c>
      <c r="I162">
        <f>VLOOKUP(Tabela1[[#This Row],[rok]],cena_gazu,2)</f>
        <v>1.2</v>
      </c>
      <c r="J162">
        <f>Tabela1[[#This Row],[faktyczne uzycie]]*Tabela1[[#This Row],[cena za 1m3 gaz]]</f>
        <v>192</v>
      </c>
      <c r="K162">
        <f>IF(Tabela1[[#This Row],[faktyczne uzycie]]&lt;100,70,IF(Tabela1[[#This Row],[faktyczne uzycie]]&lt;=200,90,120))</f>
        <v>90</v>
      </c>
      <c r="L162">
        <f>Tabela1[[#This Row],[cena za gaz w miesiacu]]+Tabela1[[#This Row],[taryfa]]</f>
        <v>282</v>
      </c>
    </row>
    <row r="163" spans="1:12" x14ac:dyDescent="0.25">
      <c r="A163" s="1">
        <v>42185</v>
      </c>
      <c r="B163">
        <v>27752</v>
      </c>
      <c r="C163">
        <f>Tabela1[[#This Row],[Odczyt licznika]]-Tabela1[[#This Row],[ile zuzyto w calym czasie]]</f>
        <v>91</v>
      </c>
      <c r="D163">
        <f t="shared" si="2"/>
        <v>27661</v>
      </c>
      <c r="E163">
        <f>DAY(Tabela1[[#This Row],[Data odczytu]])</f>
        <v>30</v>
      </c>
      <c r="F163">
        <f>Tabela1[[#This Row],[faktyczne uzycie]]/Tabela1[[#This Row],[ilosc dni w miesiacu]]</f>
        <v>3.0333333333333332</v>
      </c>
      <c r="G163">
        <f>MONTH(Tabela1[[#This Row],[Data odczytu]])</f>
        <v>6</v>
      </c>
      <c r="H163">
        <f>YEAR(Tabela1[[#This Row],[Data odczytu]])</f>
        <v>2015</v>
      </c>
      <c r="I163">
        <f>VLOOKUP(Tabela1[[#This Row],[rok]],cena_gazu,2)</f>
        <v>1.2</v>
      </c>
      <c r="J163">
        <f>Tabela1[[#This Row],[faktyczne uzycie]]*Tabela1[[#This Row],[cena za 1m3 gaz]]</f>
        <v>109.2</v>
      </c>
      <c r="K163">
        <f>IF(Tabela1[[#This Row],[faktyczne uzycie]]&lt;100,70,IF(Tabela1[[#This Row],[faktyczne uzycie]]&lt;=200,90,120))</f>
        <v>70</v>
      </c>
      <c r="L163">
        <f>Tabela1[[#This Row],[cena za gaz w miesiacu]]+Tabela1[[#This Row],[taryfa]]</f>
        <v>179.2</v>
      </c>
    </row>
    <row r="164" spans="1:12" x14ac:dyDescent="0.25">
      <c r="A164" s="1">
        <v>42216</v>
      </c>
      <c r="B164">
        <v>27767</v>
      </c>
      <c r="C164">
        <f>Tabela1[[#This Row],[Odczyt licznika]]-Tabela1[[#This Row],[ile zuzyto w calym czasie]]</f>
        <v>15</v>
      </c>
      <c r="D164">
        <f t="shared" si="2"/>
        <v>27752</v>
      </c>
      <c r="E164">
        <f>DAY(Tabela1[[#This Row],[Data odczytu]])</f>
        <v>31</v>
      </c>
      <c r="F164">
        <f>Tabela1[[#This Row],[faktyczne uzycie]]/Tabela1[[#This Row],[ilosc dni w miesiacu]]</f>
        <v>0.4838709677419355</v>
      </c>
      <c r="G164">
        <f>MONTH(Tabela1[[#This Row],[Data odczytu]])</f>
        <v>7</v>
      </c>
      <c r="H164">
        <f>YEAR(Tabela1[[#This Row],[Data odczytu]])</f>
        <v>2015</v>
      </c>
      <c r="I164">
        <f>VLOOKUP(Tabela1[[#This Row],[rok]],cena_gazu,2)</f>
        <v>1.2</v>
      </c>
      <c r="J164">
        <f>Tabela1[[#This Row],[faktyczne uzycie]]*Tabela1[[#This Row],[cena za 1m3 gaz]]</f>
        <v>18</v>
      </c>
      <c r="K164">
        <f>IF(Tabela1[[#This Row],[faktyczne uzycie]]&lt;100,70,IF(Tabela1[[#This Row],[faktyczne uzycie]]&lt;=200,90,120))</f>
        <v>70</v>
      </c>
      <c r="L164">
        <f>Tabela1[[#This Row],[cena za gaz w miesiacu]]+Tabela1[[#This Row],[taryfa]]</f>
        <v>88</v>
      </c>
    </row>
    <row r="165" spans="1:12" x14ac:dyDescent="0.25">
      <c r="A165" s="1">
        <v>42247</v>
      </c>
      <c r="B165">
        <v>27783</v>
      </c>
      <c r="C165">
        <f>Tabela1[[#This Row],[Odczyt licznika]]-Tabela1[[#This Row],[ile zuzyto w calym czasie]]</f>
        <v>16</v>
      </c>
      <c r="D165">
        <f t="shared" si="2"/>
        <v>27767</v>
      </c>
      <c r="E165">
        <f>DAY(Tabela1[[#This Row],[Data odczytu]])</f>
        <v>31</v>
      </c>
      <c r="F165">
        <f>Tabela1[[#This Row],[faktyczne uzycie]]/Tabela1[[#This Row],[ilosc dni w miesiacu]]</f>
        <v>0.5161290322580645</v>
      </c>
      <c r="G165">
        <f>MONTH(Tabela1[[#This Row],[Data odczytu]])</f>
        <v>8</v>
      </c>
      <c r="H165">
        <f>YEAR(Tabela1[[#This Row],[Data odczytu]])</f>
        <v>2015</v>
      </c>
      <c r="I165">
        <f>VLOOKUP(Tabela1[[#This Row],[rok]],cena_gazu,2)</f>
        <v>1.2</v>
      </c>
      <c r="J165">
        <f>Tabela1[[#This Row],[faktyczne uzycie]]*Tabela1[[#This Row],[cena za 1m3 gaz]]</f>
        <v>19.2</v>
      </c>
      <c r="K165">
        <f>IF(Tabela1[[#This Row],[faktyczne uzycie]]&lt;100,70,IF(Tabela1[[#This Row],[faktyczne uzycie]]&lt;=200,90,120))</f>
        <v>70</v>
      </c>
      <c r="L165">
        <f>Tabela1[[#This Row],[cena za gaz w miesiacu]]+Tabela1[[#This Row],[taryfa]]</f>
        <v>89.2</v>
      </c>
    </row>
    <row r="166" spans="1:12" x14ac:dyDescent="0.25">
      <c r="A166" s="1">
        <v>42277</v>
      </c>
      <c r="B166">
        <v>27857</v>
      </c>
      <c r="C166">
        <f>Tabela1[[#This Row],[Odczyt licznika]]-Tabela1[[#This Row],[ile zuzyto w calym czasie]]</f>
        <v>74</v>
      </c>
      <c r="D166">
        <f t="shared" si="2"/>
        <v>27783</v>
      </c>
      <c r="E166">
        <f>DAY(Tabela1[[#This Row],[Data odczytu]])</f>
        <v>30</v>
      </c>
      <c r="F166">
        <f>Tabela1[[#This Row],[faktyczne uzycie]]/Tabela1[[#This Row],[ilosc dni w miesiacu]]</f>
        <v>2.4666666666666668</v>
      </c>
      <c r="G166">
        <f>MONTH(Tabela1[[#This Row],[Data odczytu]])</f>
        <v>9</v>
      </c>
      <c r="H166">
        <f>YEAR(Tabela1[[#This Row],[Data odczytu]])</f>
        <v>2015</v>
      </c>
      <c r="I166">
        <f>VLOOKUP(Tabela1[[#This Row],[rok]],cena_gazu,2)</f>
        <v>1.2</v>
      </c>
      <c r="J166">
        <f>Tabela1[[#This Row],[faktyczne uzycie]]*Tabela1[[#This Row],[cena za 1m3 gaz]]</f>
        <v>88.8</v>
      </c>
      <c r="K166">
        <f>IF(Tabela1[[#This Row],[faktyczne uzycie]]&lt;100,70,IF(Tabela1[[#This Row],[faktyczne uzycie]]&lt;=200,90,120))</f>
        <v>70</v>
      </c>
      <c r="L166">
        <f>Tabela1[[#This Row],[cena za gaz w miesiacu]]+Tabela1[[#This Row],[taryfa]]</f>
        <v>158.80000000000001</v>
      </c>
    </row>
    <row r="167" spans="1:12" x14ac:dyDescent="0.25">
      <c r="A167" s="1">
        <v>42308</v>
      </c>
      <c r="B167">
        <v>27978</v>
      </c>
      <c r="C167">
        <f>Tabela1[[#This Row],[Odczyt licznika]]-Tabela1[[#This Row],[ile zuzyto w calym czasie]]</f>
        <v>121</v>
      </c>
      <c r="D167">
        <f t="shared" si="2"/>
        <v>27857</v>
      </c>
      <c r="E167">
        <f>DAY(Tabela1[[#This Row],[Data odczytu]])</f>
        <v>31</v>
      </c>
      <c r="F167">
        <f>Tabela1[[#This Row],[faktyczne uzycie]]/Tabela1[[#This Row],[ilosc dni w miesiacu]]</f>
        <v>3.903225806451613</v>
      </c>
      <c r="G167">
        <f>MONTH(Tabela1[[#This Row],[Data odczytu]])</f>
        <v>10</v>
      </c>
      <c r="H167">
        <f>YEAR(Tabela1[[#This Row],[Data odczytu]])</f>
        <v>2015</v>
      </c>
      <c r="I167">
        <f>VLOOKUP(Tabela1[[#This Row],[rok]],cena_gazu,2)</f>
        <v>1.2</v>
      </c>
      <c r="J167">
        <f>Tabela1[[#This Row],[faktyczne uzycie]]*Tabela1[[#This Row],[cena za 1m3 gaz]]</f>
        <v>145.19999999999999</v>
      </c>
      <c r="K167">
        <f>IF(Tabela1[[#This Row],[faktyczne uzycie]]&lt;100,70,IF(Tabela1[[#This Row],[faktyczne uzycie]]&lt;=200,90,120))</f>
        <v>90</v>
      </c>
      <c r="L167">
        <f>Tabela1[[#This Row],[cena za gaz w miesiacu]]+Tabela1[[#This Row],[taryfa]]</f>
        <v>235.2</v>
      </c>
    </row>
    <row r="168" spans="1:12" x14ac:dyDescent="0.25">
      <c r="A168" s="1">
        <v>42338</v>
      </c>
      <c r="B168">
        <v>28103</v>
      </c>
      <c r="C168">
        <f>Tabela1[[#This Row],[Odczyt licznika]]-Tabela1[[#This Row],[ile zuzyto w calym czasie]]</f>
        <v>125</v>
      </c>
      <c r="D168">
        <f t="shared" si="2"/>
        <v>27978</v>
      </c>
      <c r="E168">
        <f>DAY(Tabela1[[#This Row],[Data odczytu]])</f>
        <v>30</v>
      </c>
      <c r="F168">
        <f>Tabela1[[#This Row],[faktyczne uzycie]]/Tabela1[[#This Row],[ilosc dni w miesiacu]]</f>
        <v>4.166666666666667</v>
      </c>
      <c r="G168">
        <f>MONTH(Tabela1[[#This Row],[Data odczytu]])</f>
        <v>11</v>
      </c>
      <c r="H168">
        <f>YEAR(Tabela1[[#This Row],[Data odczytu]])</f>
        <v>2015</v>
      </c>
      <c r="I168">
        <f>VLOOKUP(Tabela1[[#This Row],[rok]],cena_gazu,2)</f>
        <v>1.2</v>
      </c>
      <c r="J168">
        <f>Tabela1[[#This Row],[faktyczne uzycie]]*Tabela1[[#This Row],[cena za 1m3 gaz]]</f>
        <v>150</v>
      </c>
      <c r="K168">
        <f>IF(Tabela1[[#This Row],[faktyczne uzycie]]&lt;100,70,IF(Tabela1[[#This Row],[faktyczne uzycie]]&lt;=200,90,120))</f>
        <v>90</v>
      </c>
      <c r="L168">
        <f>Tabela1[[#This Row],[cena za gaz w miesiacu]]+Tabela1[[#This Row],[taryfa]]</f>
        <v>240</v>
      </c>
    </row>
    <row r="169" spans="1:12" x14ac:dyDescent="0.25">
      <c r="A169" s="1">
        <v>42369</v>
      </c>
      <c r="B169">
        <v>28326</v>
      </c>
      <c r="C169">
        <f>Tabela1[[#This Row],[Odczyt licznika]]-Tabela1[[#This Row],[ile zuzyto w calym czasie]]</f>
        <v>223</v>
      </c>
      <c r="D169">
        <f t="shared" si="2"/>
        <v>28103</v>
      </c>
      <c r="E169">
        <f>DAY(Tabela1[[#This Row],[Data odczytu]])</f>
        <v>31</v>
      </c>
      <c r="F169">
        <f>Tabela1[[#This Row],[faktyczne uzycie]]/Tabela1[[#This Row],[ilosc dni w miesiacu]]</f>
        <v>7.193548387096774</v>
      </c>
      <c r="G169">
        <f>MONTH(Tabela1[[#This Row],[Data odczytu]])</f>
        <v>12</v>
      </c>
      <c r="H169">
        <f>YEAR(Tabela1[[#This Row],[Data odczytu]])</f>
        <v>2015</v>
      </c>
      <c r="I169">
        <f>VLOOKUP(Tabela1[[#This Row],[rok]],cena_gazu,2)</f>
        <v>1.2</v>
      </c>
      <c r="J169">
        <f>Tabela1[[#This Row],[faktyczne uzycie]]*Tabela1[[#This Row],[cena za 1m3 gaz]]</f>
        <v>267.59999999999997</v>
      </c>
      <c r="K169">
        <f>IF(Tabela1[[#This Row],[faktyczne uzycie]]&lt;100,70,IF(Tabela1[[#This Row],[faktyczne uzycie]]&lt;=200,90,120))</f>
        <v>120</v>
      </c>
      <c r="L169">
        <f>Tabela1[[#This Row],[cena za gaz w miesiacu]]+Tabela1[[#This Row],[taryfa]]</f>
        <v>387.59999999999997</v>
      </c>
    </row>
    <row r="170" spans="1:12" x14ac:dyDescent="0.25">
      <c r="A170" s="1">
        <v>42400</v>
      </c>
      <c r="B170">
        <v>28631</v>
      </c>
      <c r="C170">
        <f>Tabela1[[#This Row],[Odczyt licznika]]-Tabela1[[#This Row],[ile zuzyto w calym czasie]]</f>
        <v>305</v>
      </c>
      <c r="D170">
        <f t="shared" si="2"/>
        <v>28326</v>
      </c>
      <c r="E170">
        <f>DAY(Tabela1[[#This Row],[Data odczytu]])</f>
        <v>31</v>
      </c>
      <c r="F170">
        <f>Tabela1[[#This Row],[faktyczne uzycie]]/Tabela1[[#This Row],[ilosc dni w miesiacu]]</f>
        <v>9.8387096774193541</v>
      </c>
      <c r="G170">
        <f>MONTH(Tabela1[[#This Row],[Data odczytu]])</f>
        <v>1</v>
      </c>
      <c r="H170">
        <f>YEAR(Tabela1[[#This Row],[Data odczytu]])</f>
        <v>2016</v>
      </c>
      <c r="I170">
        <f>VLOOKUP(Tabela1[[#This Row],[rok]],cena_gazu,2)</f>
        <v>1.21</v>
      </c>
      <c r="J170">
        <f>Tabela1[[#This Row],[faktyczne uzycie]]*Tabela1[[#This Row],[cena za 1m3 gaz]]</f>
        <v>369.05</v>
      </c>
      <c r="K170">
        <f>IF(Tabela1[[#This Row],[faktyczne uzycie]]&lt;100,70,IF(Tabela1[[#This Row],[faktyczne uzycie]]&lt;=200,90,120))</f>
        <v>120</v>
      </c>
      <c r="L170">
        <f>Tabela1[[#This Row],[cena za gaz w miesiacu]]+Tabela1[[#This Row],[taryfa]]</f>
        <v>489.05</v>
      </c>
    </row>
    <row r="171" spans="1:12" x14ac:dyDescent="0.25">
      <c r="A171" s="1">
        <v>42428</v>
      </c>
      <c r="B171">
        <v>28931</v>
      </c>
      <c r="C171">
        <f>Tabela1[[#This Row],[Odczyt licznika]]-Tabela1[[#This Row],[ile zuzyto w calym czasie]]</f>
        <v>300</v>
      </c>
      <c r="D171">
        <f t="shared" si="2"/>
        <v>28631</v>
      </c>
      <c r="E171">
        <f>DAY(Tabela1[[#This Row],[Data odczytu]])</f>
        <v>28</v>
      </c>
      <c r="F171">
        <f>Tabela1[[#This Row],[faktyczne uzycie]]/Tabela1[[#This Row],[ilosc dni w miesiacu]]</f>
        <v>10.714285714285714</v>
      </c>
      <c r="G171">
        <f>MONTH(Tabela1[[#This Row],[Data odczytu]])</f>
        <v>2</v>
      </c>
      <c r="H171">
        <f>YEAR(Tabela1[[#This Row],[Data odczytu]])</f>
        <v>2016</v>
      </c>
      <c r="I171">
        <f>VLOOKUP(Tabela1[[#This Row],[rok]],cena_gazu,2)</f>
        <v>1.21</v>
      </c>
      <c r="J171">
        <f>Tabela1[[#This Row],[faktyczne uzycie]]*Tabela1[[#This Row],[cena za 1m3 gaz]]</f>
        <v>363</v>
      </c>
      <c r="K171">
        <f>IF(Tabela1[[#This Row],[faktyczne uzycie]]&lt;100,70,IF(Tabela1[[#This Row],[faktyczne uzycie]]&lt;=200,90,120))</f>
        <v>120</v>
      </c>
      <c r="L171">
        <f>Tabela1[[#This Row],[cena za gaz w miesiacu]]+Tabela1[[#This Row],[taryfa]]</f>
        <v>483</v>
      </c>
    </row>
    <row r="172" spans="1:12" x14ac:dyDescent="0.25">
      <c r="A172" s="1">
        <v>42460</v>
      </c>
      <c r="B172">
        <v>29165</v>
      </c>
      <c r="C172">
        <f>Tabela1[[#This Row],[Odczyt licznika]]-Tabela1[[#This Row],[ile zuzyto w calym czasie]]</f>
        <v>234</v>
      </c>
      <c r="D172">
        <f t="shared" si="2"/>
        <v>28931</v>
      </c>
      <c r="E172">
        <f>DAY(Tabela1[[#This Row],[Data odczytu]])</f>
        <v>31</v>
      </c>
      <c r="F172">
        <f>Tabela1[[#This Row],[faktyczne uzycie]]/Tabela1[[#This Row],[ilosc dni w miesiacu]]</f>
        <v>7.5483870967741939</v>
      </c>
      <c r="G172">
        <f>MONTH(Tabela1[[#This Row],[Data odczytu]])</f>
        <v>3</v>
      </c>
      <c r="H172">
        <f>YEAR(Tabela1[[#This Row],[Data odczytu]])</f>
        <v>2016</v>
      </c>
      <c r="I172">
        <f>VLOOKUP(Tabela1[[#This Row],[rok]],cena_gazu,2)</f>
        <v>1.21</v>
      </c>
      <c r="J172">
        <f>Tabela1[[#This Row],[faktyczne uzycie]]*Tabela1[[#This Row],[cena za 1m3 gaz]]</f>
        <v>283.14</v>
      </c>
      <c r="K172">
        <f>IF(Tabela1[[#This Row],[faktyczne uzycie]]&lt;100,70,IF(Tabela1[[#This Row],[faktyczne uzycie]]&lt;=200,90,120))</f>
        <v>120</v>
      </c>
      <c r="L172">
        <f>Tabela1[[#This Row],[cena za gaz w miesiacu]]+Tabela1[[#This Row],[taryfa]]</f>
        <v>403.14</v>
      </c>
    </row>
    <row r="173" spans="1:12" x14ac:dyDescent="0.25">
      <c r="A173" s="1">
        <v>42490</v>
      </c>
      <c r="B173">
        <v>29279</v>
      </c>
      <c r="C173">
        <f>Tabela1[[#This Row],[Odczyt licznika]]-Tabela1[[#This Row],[ile zuzyto w calym czasie]]</f>
        <v>114</v>
      </c>
      <c r="D173">
        <f t="shared" si="2"/>
        <v>29165</v>
      </c>
      <c r="E173">
        <f>DAY(Tabela1[[#This Row],[Data odczytu]])</f>
        <v>30</v>
      </c>
      <c r="F173">
        <f>Tabela1[[#This Row],[faktyczne uzycie]]/Tabela1[[#This Row],[ilosc dni w miesiacu]]</f>
        <v>3.8</v>
      </c>
      <c r="G173">
        <f>MONTH(Tabela1[[#This Row],[Data odczytu]])</f>
        <v>4</v>
      </c>
      <c r="H173">
        <f>YEAR(Tabela1[[#This Row],[Data odczytu]])</f>
        <v>2016</v>
      </c>
      <c r="I173">
        <f>VLOOKUP(Tabela1[[#This Row],[rok]],cena_gazu,2)</f>
        <v>1.21</v>
      </c>
      <c r="J173">
        <f>Tabela1[[#This Row],[faktyczne uzycie]]*Tabela1[[#This Row],[cena za 1m3 gaz]]</f>
        <v>137.94</v>
      </c>
      <c r="K173">
        <f>IF(Tabela1[[#This Row],[faktyczne uzycie]]&lt;100,70,IF(Tabela1[[#This Row],[faktyczne uzycie]]&lt;=200,90,120))</f>
        <v>90</v>
      </c>
      <c r="L173">
        <f>Tabela1[[#This Row],[cena za gaz w miesiacu]]+Tabela1[[#This Row],[taryfa]]</f>
        <v>227.94</v>
      </c>
    </row>
    <row r="174" spans="1:12" x14ac:dyDescent="0.25">
      <c r="A174" s="1">
        <v>42521</v>
      </c>
      <c r="B174">
        <v>29381</v>
      </c>
      <c r="C174">
        <f>Tabela1[[#This Row],[Odczyt licznika]]-Tabela1[[#This Row],[ile zuzyto w calym czasie]]</f>
        <v>102</v>
      </c>
      <c r="D174">
        <f t="shared" si="2"/>
        <v>29279</v>
      </c>
      <c r="E174">
        <f>DAY(Tabela1[[#This Row],[Data odczytu]])</f>
        <v>31</v>
      </c>
      <c r="F174">
        <f>Tabela1[[#This Row],[faktyczne uzycie]]/Tabela1[[#This Row],[ilosc dni w miesiacu]]</f>
        <v>3.2903225806451615</v>
      </c>
      <c r="G174">
        <f>MONTH(Tabela1[[#This Row],[Data odczytu]])</f>
        <v>5</v>
      </c>
      <c r="H174">
        <f>YEAR(Tabela1[[#This Row],[Data odczytu]])</f>
        <v>2016</v>
      </c>
      <c r="I174">
        <f>VLOOKUP(Tabela1[[#This Row],[rok]],cena_gazu,2)</f>
        <v>1.21</v>
      </c>
      <c r="J174">
        <f>Tabela1[[#This Row],[faktyczne uzycie]]*Tabela1[[#This Row],[cena za 1m3 gaz]]</f>
        <v>123.42</v>
      </c>
      <c r="K174">
        <f>IF(Tabela1[[#This Row],[faktyczne uzycie]]&lt;100,70,IF(Tabela1[[#This Row],[faktyczne uzycie]]&lt;=200,90,120))</f>
        <v>90</v>
      </c>
      <c r="L174">
        <f>Tabela1[[#This Row],[cena za gaz w miesiacu]]+Tabela1[[#This Row],[taryfa]]</f>
        <v>213.42000000000002</v>
      </c>
    </row>
    <row r="175" spans="1:12" x14ac:dyDescent="0.25">
      <c r="A175" s="1">
        <v>42551</v>
      </c>
      <c r="B175">
        <v>29409</v>
      </c>
      <c r="C175">
        <f>Tabela1[[#This Row],[Odczyt licznika]]-Tabela1[[#This Row],[ile zuzyto w calym czasie]]</f>
        <v>28</v>
      </c>
      <c r="D175">
        <f t="shared" si="2"/>
        <v>29381</v>
      </c>
      <c r="E175">
        <f>DAY(Tabela1[[#This Row],[Data odczytu]])</f>
        <v>30</v>
      </c>
      <c r="F175">
        <f>Tabela1[[#This Row],[faktyczne uzycie]]/Tabela1[[#This Row],[ilosc dni w miesiacu]]</f>
        <v>0.93333333333333335</v>
      </c>
      <c r="G175">
        <f>MONTH(Tabela1[[#This Row],[Data odczytu]])</f>
        <v>6</v>
      </c>
      <c r="H175">
        <f>YEAR(Tabela1[[#This Row],[Data odczytu]])</f>
        <v>2016</v>
      </c>
      <c r="I175">
        <f>VLOOKUP(Tabela1[[#This Row],[rok]],cena_gazu,2)</f>
        <v>1.21</v>
      </c>
      <c r="J175">
        <f>Tabela1[[#This Row],[faktyczne uzycie]]*Tabela1[[#This Row],[cena za 1m3 gaz]]</f>
        <v>33.879999999999995</v>
      </c>
      <c r="K175">
        <f>IF(Tabela1[[#This Row],[faktyczne uzycie]]&lt;100,70,IF(Tabela1[[#This Row],[faktyczne uzycie]]&lt;=200,90,120))</f>
        <v>70</v>
      </c>
      <c r="L175">
        <f>Tabela1[[#This Row],[cena za gaz w miesiacu]]+Tabela1[[#This Row],[taryfa]]</f>
        <v>103.88</v>
      </c>
    </row>
    <row r="176" spans="1:12" x14ac:dyDescent="0.25">
      <c r="A176" s="1">
        <v>42582</v>
      </c>
      <c r="B176">
        <v>29427</v>
      </c>
      <c r="C176">
        <f>Tabela1[[#This Row],[Odczyt licznika]]-Tabela1[[#This Row],[ile zuzyto w calym czasie]]</f>
        <v>18</v>
      </c>
      <c r="D176">
        <f t="shared" si="2"/>
        <v>29409</v>
      </c>
      <c r="E176">
        <f>DAY(Tabela1[[#This Row],[Data odczytu]])</f>
        <v>31</v>
      </c>
      <c r="F176">
        <f>Tabela1[[#This Row],[faktyczne uzycie]]/Tabela1[[#This Row],[ilosc dni w miesiacu]]</f>
        <v>0.58064516129032262</v>
      </c>
      <c r="G176">
        <f>MONTH(Tabela1[[#This Row],[Data odczytu]])</f>
        <v>7</v>
      </c>
      <c r="H176">
        <f>YEAR(Tabela1[[#This Row],[Data odczytu]])</f>
        <v>2016</v>
      </c>
      <c r="I176">
        <f>VLOOKUP(Tabela1[[#This Row],[rok]],cena_gazu,2)</f>
        <v>1.21</v>
      </c>
      <c r="J176">
        <f>Tabela1[[#This Row],[faktyczne uzycie]]*Tabela1[[#This Row],[cena za 1m3 gaz]]</f>
        <v>21.78</v>
      </c>
      <c r="K176">
        <f>IF(Tabela1[[#This Row],[faktyczne uzycie]]&lt;100,70,IF(Tabela1[[#This Row],[faktyczne uzycie]]&lt;=200,90,120))</f>
        <v>70</v>
      </c>
      <c r="L176">
        <f>Tabela1[[#This Row],[cena za gaz w miesiacu]]+Tabela1[[#This Row],[taryfa]]</f>
        <v>91.78</v>
      </c>
    </row>
    <row r="177" spans="1:12" x14ac:dyDescent="0.25">
      <c r="A177" s="1">
        <v>42613</v>
      </c>
      <c r="B177">
        <v>29440</v>
      </c>
      <c r="C177">
        <f>Tabela1[[#This Row],[Odczyt licznika]]-Tabela1[[#This Row],[ile zuzyto w calym czasie]]</f>
        <v>13</v>
      </c>
      <c r="D177">
        <f t="shared" si="2"/>
        <v>29427</v>
      </c>
      <c r="E177">
        <f>DAY(Tabela1[[#This Row],[Data odczytu]])</f>
        <v>31</v>
      </c>
      <c r="F177">
        <f>Tabela1[[#This Row],[faktyczne uzycie]]/Tabela1[[#This Row],[ilosc dni w miesiacu]]</f>
        <v>0.41935483870967744</v>
      </c>
      <c r="G177">
        <f>MONTH(Tabela1[[#This Row],[Data odczytu]])</f>
        <v>8</v>
      </c>
      <c r="H177">
        <f>YEAR(Tabela1[[#This Row],[Data odczytu]])</f>
        <v>2016</v>
      </c>
      <c r="I177">
        <f>VLOOKUP(Tabela1[[#This Row],[rok]],cena_gazu,2)</f>
        <v>1.21</v>
      </c>
      <c r="J177">
        <f>Tabela1[[#This Row],[faktyczne uzycie]]*Tabela1[[#This Row],[cena za 1m3 gaz]]</f>
        <v>15.73</v>
      </c>
      <c r="K177">
        <f>IF(Tabela1[[#This Row],[faktyczne uzycie]]&lt;100,70,IF(Tabela1[[#This Row],[faktyczne uzycie]]&lt;=200,90,120))</f>
        <v>70</v>
      </c>
      <c r="L177">
        <f>Tabela1[[#This Row],[cena za gaz w miesiacu]]+Tabela1[[#This Row],[taryfa]]</f>
        <v>85.73</v>
      </c>
    </row>
    <row r="178" spans="1:12" x14ac:dyDescent="0.25">
      <c r="A178" s="1">
        <v>42643</v>
      </c>
      <c r="B178">
        <v>29574</v>
      </c>
      <c r="C178">
        <f>Tabela1[[#This Row],[Odczyt licznika]]-Tabela1[[#This Row],[ile zuzyto w calym czasie]]</f>
        <v>134</v>
      </c>
      <c r="D178">
        <f t="shared" si="2"/>
        <v>29440</v>
      </c>
      <c r="E178">
        <f>DAY(Tabela1[[#This Row],[Data odczytu]])</f>
        <v>30</v>
      </c>
      <c r="F178">
        <f>Tabela1[[#This Row],[faktyczne uzycie]]/Tabela1[[#This Row],[ilosc dni w miesiacu]]</f>
        <v>4.4666666666666668</v>
      </c>
      <c r="G178">
        <f>MONTH(Tabela1[[#This Row],[Data odczytu]])</f>
        <v>9</v>
      </c>
      <c r="H178">
        <f>YEAR(Tabela1[[#This Row],[Data odczytu]])</f>
        <v>2016</v>
      </c>
      <c r="I178">
        <f>VLOOKUP(Tabela1[[#This Row],[rok]],cena_gazu,2)</f>
        <v>1.21</v>
      </c>
      <c r="J178">
        <f>Tabela1[[#This Row],[faktyczne uzycie]]*Tabela1[[#This Row],[cena za 1m3 gaz]]</f>
        <v>162.13999999999999</v>
      </c>
      <c r="K178">
        <f>IF(Tabela1[[#This Row],[faktyczne uzycie]]&lt;100,70,IF(Tabela1[[#This Row],[faktyczne uzycie]]&lt;=200,90,120))</f>
        <v>90</v>
      </c>
      <c r="L178">
        <f>Tabela1[[#This Row],[cena za gaz w miesiacu]]+Tabela1[[#This Row],[taryfa]]</f>
        <v>252.14</v>
      </c>
    </row>
    <row r="179" spans="1:12" x14ac:dyDescent="0.25">
      <c r="A179" s="1">
        <v>42674</v>
      </c>
      <c r="B179">
        <v>29743</v>
      </c>
      <c r="C179">
        <f>Tabela1[[#This Row],[Odczyt licznika]]-Tabela1[[#This Row],[ile zuzyto w calym czasie]]</f>
        <v>169</v>
      </c>
      <c r="D179">
        <f t="shared" si="2"/>
        <v>29574</v>
      </c>
      <c r="E179">
        <f>DAY(Tabela1[[#This Row],[Data odczytu]])</f>
        <v>31</v>
      </c>
      <c r="F179">
        <f>Tabela1[[#This Row],[faktyczne uzycie]]/Tabela1[[#This Row],[ilosc dni w miesiacu]]</f>
        <v>5.4516129032258061</v>
      </c>
      <c r="G179">
        <f>MONTH(Tabela1[[#This Row],[Data odczytu]])</f>
        <v>10</v>
      </c>
      <c r="H179">
        <f>YEAR(Tabela1[[#This Row],[Data odczytu]])</f>
        <v>2016</v>
      </c>
      <c r="I179">
        <f>VLOOKUP(Tabela1[[#This Row],[rok]],cena_gazu,2)</f>
        <v>1.21</v>
      </c>
      <c r="J179">
        <f>Tabela1[[#This Row],[faktyczne uzycie]]*Tabela1[[#This Row],[cena za 1m3 gaz]]</f>
        <v>204.48999999999998</v>
      </c>
      <c r="K179">
        <f>IF(Tabela1[[#This Row],[faktyczne uzycie]]&lt;100,70,IF(Tabela1[[#This Row],[faktyczne uzycie]]&lt;=200,90,120))</f>
        <v>90</v>
      </c>
      <c r="L179">
        <f>Tabela1[[#This Row],[cena za gaz w miesiacu]]+Tabela1[[#This Row],[taryfa]]</f>
        <v>294.49</v>
      </c>
    </row>
    <row r="180" spans="1:12" x14ac:dyDescent="0.25">
      <c r="A180" s="1">
        <v>42704</v>
      </c>
      <c r="B180">
        <v>30031</v>
      </c>
      <c r="C180">
        <f>Tabela1[[#This Row],[Odczyt licznika]]-Tabela1[[#This Row],[ile zuzyto w calym czasie]]</f>
        <v>288</v>
      </c>
      <c r="D180">
        <f t="shared" si="2"/>
        <v>29743</v>
      </c>
      <c r="E180">
        <f>DAY(Tabela1[[#This Row],[Data odczytu]])</f>
        <v>30</v>
      </c>
      <c r="F180">
        <f>Tabela1[[#This Row],[faktyczne uzycie]]/Tabela1[[#This Row],[ilosc dni w miesiacu]]</f>
        <v>9.6</v>
      </c>
      <c r="G180">
        <f>MONTH(Tabela1[[#This Row],[Data odczytu]])</f>
        <v>11</v>
      </c>
      <c r="H180">
        <f>YEAR(Tabela1[[#This Row],[Data odczytu]])</f>
        <v>2016</v>
      </c>
      <c r="I180">
        <f>VLOOKUP(Tabela1[[#This Row],[rok]],cena_gazu,2)</f>
        <v>1.21</v>
      </c>
      <c r="J180">
        <f>Tabela1[[#This Row],[faktyczne uzycie]]*Tabela1[[#This Row],[cena za 1m3 gaz]]</f>
        <v>348.48</v>
      </c>
      <c r="K180">
        <f>IF(Tabela1[[#This Row],[faktyczne uzycie]]&lt;100,70,IF(Tabela1[[#This Row],[faktyczne uzycie]]&lt;=200,90,120))</f>
        <v>120</v>
      </c>
      <c r="L180">
        <f>Tabela1[[#This Row],[cena za gaz w miesiacu]]+Tabela1[[#This Row],[taryfa]]</f>
        <v>468.48</v>
      </c>
    </row>
    <row r="181" spans="1:12" x14ac:dyDescent="0.25">
      <c r="A181" s="1">
        <v>42735</v>
      </c>
      <c r="B181">
        <v>30314</v>
      </c>
      <c r="C181">
        <f>Tabela1[[#This Row],[Odczyt licznika]]-Tabela1[[#This Row],[ile zuzyto w calym czasie]]</f>
        <v>283</v>
      </c>
      <c r="D181">
        <f t="shared" si="2"/>
        <v>30031</v>
      </c>
      <c r="E181">
        <f>DAY(Tabela1[[#This Row],[Data odczytu]])</f>
        <v>31</v>
      </c>
      <c r="F181">
        <f>Tabela1[[#This Row],[faktyczne uzycie]]/Tabela1[[#This Row],[ilosc dni w miesiacu]]</f>
        <v>9.129032258064516</v>
      </c>
      <c r="G181">
        <f>MONTH(Tabela1[[#This Row],[Data odczytu]])</f>
        <v>12</v>
      </c>
      <c r="H181">
        <f>YEAR(Tabela1[[#This Row],[Data odczytu]])</f>
        <v>2016</v>
      </c>
      <c r="I181">
        <f>VLOOKUP(Tabela1[[#This Row],[rok]],cena_gazu,2)</f>
        <v>1.21</v>
      </c>
      <c r="J181">
        <f>Tabela1[[#This Row],[faktyczne uzycie]]*Tabela1[[#This Row],[cena za 1m3 gaz]]</f>
        <v>342.43</v>
      </c>
      <c r="K181">
        <f>IF(Tabela1[[#This Row],[faktyczne uzycie]]&lt;100,70,IF(Tabela1[[#This Row],[faktyczne uzycie]]&lt;=200,90,120))</f>
        <v>120</v>
      </c>
      <c r="L181">
        <f>Tabela1[[#This Row],[cena za gaz w miesiacu]]+Tabela1[[#This Row],[taryfa]]</f>
        <v>462.43</v>
      </c>
    </row>
    <row r="182" spans="1:12" x14ac:dyDescent="0.25">
      <c r="A182" s="1">
        <v>42766</v>
      </c>
      <c r="B182">
        <v>30630</v>
      </c>
      <c r="C182">
        <f>Tabela1[[#This Row],[Odczyt licznika]]-Tabela1[[#This Row],[ile zuzyto w calym czasie]]</f>
        <v>316</v>
      </c>
      <c r="D182">
        <f t="shared" si="2"/>
        <v>30314</v>
      </c>
      <c r="E182">
        <f>DAY(Tabela1[[#This Row],[Data odczytu]])</f>
        <v>31</v>
      </c>
      <c r="F182">
        <f>Tabela1[[#This Row],[faktyczne uzycie]]/Tabela1[[#This Row],[ilosc dni w miesiacu]]</f>
        <v>10.193548387096774</v>
      </c>
      <c r="G182">
        <f>MONTH(Tabela1[[#This Row],[Data odczytu]])</f>
        <v>1</v>
      </c>
      <c r="H182">
        <f>YEAR(Tabela1[[#This Row],[Data odczytu]])</f>
        <v>2017</v>
      </c>
      <c r="I182">
        <f>VLOOKUP(Tabela1[[#This Row],[rok]],cena_gazu,2)</f>
        <v>1.21</v>
      </c>
      <c r="J182">
        <f>Tabela1[[#This Row],[faktyczne uzycie]]*Tabela1[[#This Row],[cena za 1m3 gaz]]</f>
        <v>382.36</v>
      </c>
      <c r="K182">
        <f>IF(Tabela1[[#This Row],[faktyczne uzycie]]&lt;100,70,IF(Tabela1[[#This Row],[faktyczne uzycie]]&lt;=200,90,120))</f>
        <v>120</v>
      </c>
      <c r="L182">
        <f>Tabela1[[#This Row],[cena za gaz w miesiacu]]+Tabela1[[#This Row],[taryfa]]</f>
        <v>502.36</v>
      </c>
    </row>
    <row r="183" spans="1:12" x14ac:dyDescent="0.25">
      <c r="A183" s="1">
        <v>42794</v>
      </c>
      <c r="B183">
        <v>30964</v>
      </c>
      <c r="C183">
        <f>Tabela1[[#This Row],[Odczyt licznika]]-Tabela1[[#This Row],[ile zuzyto w calym czasie]]</f>
        <v>334</v>
      </c>
      <c r="D183">
        <f t="shared" si="2"/>
        <v>30630</v>
      </c>
      <c r="E183">
        <f>DAY(Tabela1[[#This Row],[Data odczytu]])</f>
        <v>28</v>
      </c>
      <c r="F183">
        <f>Tabela1[[#This Row],[faktyczne uzycie]]/Tabela1[[#This Row],[ilosc dni w miesiacu]]</f>
        <v>11.928571428571429</v>
      </c>
      <c r="G183">
        <f>MONTH(Tabela1[[#This Row],[Data odczytu]])</f>
        <v>2</v>
      </c>
      <c r="H183">
        <f>YEAR(Tabela1[[#This Row],[Data odczytu]])</f>
        <v>2017</v>
      </c>
      <c r="I183">
        <f>VLOOKUP(Tabela1[[#This Row],[rok]],cena_gazu,2)</f>
        <v>1.21</v>
      </c>
      <c r="J183">
        <f>Tabela1[[#This Row],[faktyczne uzycie]]*Tabela1[[#This Row],[cena za 1m3 gaz]]</f>
        <v>404.14</v>
      </c>
      <c r="K183">
        <f>IF(Tabela1[[#This Row],[faktyczne uzycie]]&lt;100,70,IF(Tabela1[[#This Row],[faktyczne uzycie]]&lt;=200,90,120))</f>
        <v>120</v>
      </c>
      <c r="L183">
        <f>Tabela1[[#This Row],[cena za gaz w miesiacu]]+Tabela1[[#This Row],[taryfa]]</f>
        <v>524.14</v>
      </c>
    </row>
    <row r="184" spans="1:12" x14ac:dyDescent="0.25">
      <c r="A184" s="1">
        <v>42825</v>
      </c>
      <c r="B184">
        <v>31166</v>
      </c>
      <c r="C184">
        <f>Tabela1[[#This Row],[Odczyt licznika]]-Tabela1[[#This Row],[ile zuzyto w calym czasie]]</f>
        <v>202</v>
      </c>
      <c r="D184">
        <f t="shared" si="2"/>
        <v>30964</v>
      </c>
      <c r="E184">
        <f>DAY(Tabela1[[#This Row],[Data odczytu]])</f>
        <v>31</v>
      </c>
      <c r="F184">
        <f>Tabela1[[#This Row],[faktyczne uzycie]]/Tabela1[[#This Row],[ilosc dni w miesiacu]]</f>
        <v>6.5161290322580649</v>
      </c>
      <c r="G184">
        <f>MONTH(Tabela1[[#This Row],[Data odczytu]])</f>
        <v>3</v>
      </c>
      <c r="H184">
        <f>YEAR(Tabela1[[#This Row],[Data odczytu]])</f>
        <v>2017</v>
      </c>
      <c r="I184">
        <f>VLOOKUP(Tabela1[[#This Row],[rok]],cena_gazu,2)</f>
        <v>1.21</v>
      </c>
      <c r="J184">
        <f>Tabela1[[#This Row],[faktyczne uzycie]]*Tabela1[[#This Row],[cena za 1m3 gaz]]</f>
        <v>244.42</v>
      </c>
      <c r="K184">
        <f>IF(Tabela1[[#This Row],[faktyczne uzycie]]&lt;100,70,IF(Tabela1[[#This Row],[faktyczne uzycie]]&lt;=200,90,120))</f>
        <v>120</v>
      </c>
      <c r="L184">
        <f>Tabela1[[#This Row],[cena za gaz w miesiacu]]+Tabela1[[#This Row],[taryfa]]</f>
        <v>364.41999999999996</v>
      </c>
    </row>
    <row r="185" spans="1:12" x14ac:dyDescent="0.25">
      <c r="A185" s="1">
        <v>42855</v>
      </c>
      <c r="B185">
        <v>31296</v>
      </c>
      <c r="C185">
        <f>Tabela1[[#This Row],[Odczyt licznika]]-Tabela1[[#This Row],[ile zuzyto w calym czasie]]</f>
        <v>130</v>
      </c>
      <c r="D185">
        <f t="shared" si="2"/>
        <v>31166</v>
      </c>
      <c r="E185">
        <f>DAY(Tabela1[[#This Row],[Data odczytu]])</f>
        <v>30</v>
      </c>
      <c r="F185">
        <f>Tabela1[[#This Row],[faktyczne uzycie]]/Tabela1[[#This Row],[ilosc dni w miesiacu]]</f>
        <v>4.333333333333333</v>
      </c>
      <c r="G185">
        <f>MONTH(Tabela1[[#This Row],[Data odczytu]])</f>
        <v>4</v>
      </c>
      <c r="H185">
        <f>YEAR(Tabela1[[#This Row],[Data odczytu]])</f>
        <v>2017</v>
      </c>
      <c r="I185">
        <f>VLOOKUP(Tabela1[[#This Row],[rok]],cena_gazu,2)</f>
        <v>1.21</v>
      </c>
      <c r="J185">
        <f>Tabela1[[#This Row],[faktyczne uzycie]]*Tabela1[[#This Row],[cena za 1m3 gaz]]</f>
        <v>157.29999999999998</v>
      </c>
      <c r="K185">
        <f>IF(Tabela1[[#This Row],[faktyczne uzycie]]&lt;100,70,IF(Tabela1[[#This Row],[faktyczne uzycie]]&lt;=200,90,120))</f>
        <v>90</v>
      </c>
      <c r="L185">
        <f>Tabela1[[#This Row],[cena za gaz w miesiacu]]+Tabela1[[#This Row],[taryfa]]</f>
        <v>247.29999999999998</v>
      </c>
    </row>
    <row r="186" spans="1:12" x14ac:dyDescent="0.25">
      <c r="A186" s="1">
        <v>42886</v>
      </c>
      <c r="B186">
        <v>31449</v>
      </c>
      <c r="C186">
        <f>Tabela1[[#This Row],[Odczyt licznika]]-Tabela1[[#This Row],[ile zuzyto w calym czasie]]</f>
        <v>153</v>
      </c>
      <c r="D186">
        <f t="shared" si="2"/>
        <v>31296</v>
      </c>
      <c r="E186">
        <f>DAY(Tabela1[[#This Row],[Data odczytu]])</f>
        <v>31</v>
      </c>
      <c r="F186">
        <f>Tabela1[[#This Row],[faktyczne uzycie]]/Tabela1[[#This Row],[ilosc dni w miesiacu]]</f>
        <v>4.935483870967742</v>
      </c>
      <c r="G186">
        <f>MONTH(Tabela1[[#This Row],[Data odczytu]])</f>
        <v>5</v>
      </c>
      <c r="H186">
        <f>YEAR(Tabela1[[#This Row],[Data odczytu]])</f>
        <v>2017</v>
      </c>
      <c r="I186">
        <f>VLOOKUP(Tabela1[[#This Row],[rok]],cena_gazu,2)</f>
        <v>1.21</v>
      </c>
      <c r="J186">
        <f>Tabela1[[#This Row],[faktyczne uzycie]]*Tabela1[[#This Row],[cena za 1m3 gaz]]</f>
        <v>185.13</v>
      </c>
      <c r="K186">
        <f>IF(Tabela1[[#This Row],[faktyczne uzycie]]&lt;100,70,IF(Tabela1[[#This Row],[faktyczne uzycie]]&lt;=200,90,120))</f>
        <v>90</v>
      </c>
      <c r="L186">
        <f>Tabela1[[#This Row],[cena za gaz w miesiacu]]+Tabela1[[#This Row],[taryfa]]</f>
        <v>275.13</v>
      </c>
    </row>
    <row r="187" spans="1:12" x14ac:dyDescent="0.25">
      <c r="A187" s="1">
        <v>42916</v>
      </c>
      <c r="B187">
        <v>31535</v>
      </c>
      <c r="C187">
        <f>Tabela1[[#This Row],[Odczyt licznika]]-Tabela1[[#This Row],[ile zuzyto w calym czasie]]</f>
        <v>86</v>
      </c>
      <c r="D187">
        <f t="shared" si="2"/>
        <v>31449</v>
      </c>
      <c r="E187">
        <f>DAY(Tabela1[[#This Row],[Data odczytu]])</f>
        <v>30</v>
      </c>
      <c r="F187">
        <f>Tabela1[[#This Row],[faktyczne uzycie]]/Tabela1[[#This Row],[ilosc dni w miesiacu]]</f>
        <v>2.8666666666666667</v>
      </c>
      <c r="G187">
        <f>MONTH(Tabela1[[#This Row],[Data odczytu]])</f>
        <v>6</v>
      </c>
      <c r="H187">
        <f>YEAR(Tabela1[[#This Row],[Data odczytu]])</f>
        <v>2017</v>
      </c>
      <c r="I187">
        <f>VLOOKUP(Tabela1[[#This Row],[rok]],cena_gazu,2)</f>
        <v>1.21</v>
      </c>
      <c r="J187">
        <f>Tabela1[[#This Row],[faktyczne uzycie]]*Tabela1[[#This Row],[cena za 1m3 gaz]]</f>
        <v>104.06</v>
      </c>
      <c r="K187">
        <f>IF(Tabela1[[#This Row],[faktyczne uzycie]]&lt;100,70,IF(Tabela1[[#This Row],[faktyczne uzycie]]&lt;=200,90,120))</f>
        <v>70</v>
      </c>
      <c r="L187">
        <f>Tabela1[[#This Row],[cena za gaz w miesiacu]]+Tabela1[[#This Row],[taryfa]]</f>
        <v>174.06</v>
      </c>
    </row>
    <row r="188" spans="1:12" x14ac:dyDescent="0.25">
      <c r="A188" s="1">
        <v>42947</v>
      </c>
      <c r="B188">
        <v>31550</v>
      </c>
      <c r="C188">
        <f>Tabela1[[#This Row],[Odczyt licznika]]-Tabela1[[#This Row],[ile zuzyto w calym czasie]]</f>
        <v>15</v>
      </c>
      <c r="D188">
        <f t="shared" si="2"/>
        <v>31535</v>
      </c>
      <c r="E188">
        <f>DAY(Tabela1[[#This Row],[Data odczytu]])</f>
        <v>31</v>
      </c>
      <c r="F188">
        <f>Tabela1[[#This Row],[faktyczne uzycie]]/Tabela1[[#This Row],[ilosc dni w miesiacu]]</f>
        <v>0.4838709677419355</v>
      </c>
      <c r="G188">
        <f>MONTH(Tabela1[[#This Row],[Data odczytu]])</f>
        <v>7</v>
      </c>
      <c r="H188">
        <f>YEAR(Tabela1[[#This Row],[Data odczytu]])</f>
        <v>2017</v>
      </c>
      <c r="I188">
        <f>VLOOKUP(Tabela1[[#This Row],[rok]],cena_gazu,2)</f>
        <v>1.21</v>
      </c>
      <c r="J188">
        <f>Tabela1[[#This Row],[faktyczne uzycie]]*Tabela1[[#This Row],[cena za 1m3 gaz]]</f>
        <v>18.149999999999999</v>
      </c>
      <c r="K188">
        <f>IF(Tabela1[[#This Row],[faktyczne uzycie]]&lt;100,70,IF(Tabela1[[#This Row],[faktyczne uzycie]]&lt;=200,90,120))</f>
        <v>70</v>
      </c>
      <c r="L188">
        <f>Tabela1[[#This Row],[cena za gaz w miesiacu]]+Tabela1[[#This Row],[taryfa]]</f>
        <v>88.15</v>
      </c>
    </row>
    <row r="189" spans="1:12" x14ac:dyDescent="0.25">
      <c r="A189" s="1">
        <v>42978</v>
      </c>
      <c r="B189">
        <v>31565</v>
      </c>
      <c r="C189">
        <f>Tabela1[[#This Row],[Odczyt licznika]]-Tabela1[[#This Row],[ile zuzyto w calym czasie]]</f>
        <v>15</v>
      </c>
      <c r="D189">
        <f t="shared" si="2"/>
        <v>31550</v>
      </c>
      <c r="E189">
        <f>DAY(Tabela1[[#This Row],[Data odczytu]])</f>
        <v>31</v>
      </c>
      <c r="F189">
        <f>Tabela1[[#This Row],[faktyczne uzycie]]/Tabela1[[#This Row],[ilosc dni w miesiacu]]</f>
        <v>0.4838709677419355</v>
      </c>
      <c r="G189">
        <f>MONTH(Tabela1[[#This Row],[Data odczytu]])</f>
        <v>8</v>
      </c>
      <c r="H189">
        <f>YEAR(Tabela1[[#This Row],[Data odczytu]])</f>
        <v>2017</v>
      </c>
      <c r="I189">
        <f>VLOOKUP(Tabela1[[#This Row],[rok]],cena_gazu,2)</f>
        <v>1.21</v>
      </c>
      <c r="J189">
        <f>Tabela1[[#This Row],[faktyczne uzycie]]*Tabela1[[#This Row],[cena za 1m3 gaz]]</f>
        <v>18.149999999999999</v>
      </c>
      <c r="K189">
        <f>IF(Tabela1[[#This Row],[faktyczne uzycie]]&lt;100,70,IF(Tabela1[[#This Row],[faktyczne uzycie]]&lt;=200,90,120))</f>
        <v>70</v>
      </c>
      <c r="L189">
        <f>Tabela1[[#This Row],[cena za gaz w miesiacu]]+Tabela1[[#This Row],[taryfa]]</f>
        <v>88.15</v>
      </c>
    </row>
    <row r="190" spans="1:12" x14ac:dyDescent="0.25">
      <c r="A190" s="1">
        <v>43008</v>
      </c>
      <c r="B190">
        <v>31635</v>
      </c>
      <c r="C190">
        <f>Tabela1[[#This Row],[Odczyt licznika]]-Tabela1[[#This Row],[ile zuzyto w calym czasie]]</f>
        <v>70</v>
      </c>
      <c r="D190">
        <f t="shared" si="2"/>
        <v>31565</v>
      </c>
      <c r="E190">
        <f>DAY(Tabela1[[#This Row],[Data odczytu]])</f>
        <v>30</v>
      </c>
      <c r="F190">
        <f>Tabela1[[#This Row],[faktyczne uzycie]]/Tabela1[[#This Row],[ilosc dni w miesiacu]]</f>
        <v>2.3333333333333335</v>
      </c>
      <c r="G190">
        <f>MONTH(Tabela1[[#This Row],[Data odczytu]])</f>
        <v>9</v>
      </c>
      <c r="H190">
        <f>YEAR(Tabela1[[#This Row],[Data odczytu]])</f>
        <v>2017</v>
      </c>
      <c r="I190">
        <f>VLOOKUP(Tabela1[[#This Row],[rok]],cena_gazu,2)</f>
        <v>1.21</v>
      </c>
      <c r="J190">
        <f>Tabela1[[#This Row],[faktyczne uzycie]]*Tabela1[[#This Row],[cena za 1m3 gaz]]</f>
        <v>84.7</v>
      </c>
      <c r="K190">
        <f>IF(Tabela1[[#This Row],[faktyczne uzycie]]&lt;100,70,IF(Tabela1[[#This Row],[faktyczne uzycie]]&lt;=200,90,120))</f>
        <v>70</v>
      </c>
      <c r="L190">
        <f>Tabela1[[#This Row],[cena za gaz w miesiacu]]+Tabela1[[#This Row],[taryfa]]</f>
        <v>154.69999999999999</v>
      </c>
    </row>
    <row r="191" spans="1:12" x14ac:dyDescent="0.25">
      <c r="A191" s="1">
        <v>43039</v>
      </c>
      <c r="B191">
        <v>31751</v>
      </c>
      <c r="C191">
        <f>Tabela1[[#This Row],[Odczyt licznika]]-Tabela1[[#This Row],[ile zuzyto w calym czasie]]</f>
        <v>116</v>
      </c>
      <c r="D191">
        <f t="shared" si="2"/>
        <v>31635</v>
      </c>
      <c r="E191">
        <f>DAY(Tabela1[[#This Row],[Data odczytu]])</f>
        <v>31</v>
      </c>
      <c r="F191">
        <f>Tabela1[[#This Row],[faktyczne uzycie]]/Tabela1[[#This Row],[ilosc dni w miesiacu]]</f>
        <v>3.7419354838709675</v>
      </c>
      <c r="G191">
        <f>MONTH(Tabela1[[#This Row],[Data odczytu]])</f>
        <v>10</v>
      </c>
      <c r="H191">
        <f>YEAR(Tabela1[[#This Row],[Data odczytu]])</f>
        <v>2017</v>
      </c>
      <c r="I191">
        <f>VLOOKUP(Tabela1[[#This Row],[rok]],cena_gazu,2)</f>
        <v>1.21</v>
      </c>
      <c r="J191">
        <f>Tabela1[[#This Row],[faktyczne uzycie]]*Tabela1[[#This Row],[cena za 1m3 gaz]]</f>
        <v>140.35999999999999</v>
      </c>
      <c r="K191">
        <f>IF(Tabela1[[#This Row],[faktyczne uzycie]]&lt;100,70,IF(Tabela1[[#This Row],[faktyczne uzycie]]&lt;=200,90,120))</f>
        <v>90</v>
      </c>
      <c r="L191">
        <f>Tabela1[[#This Row],[cena za gaz w miesiacu]]+Tabela1[[#This Row],[taryfa]]</f>
        <v>230.35999999999999</v>
      </c>
    </row>
    <row r="192" spans="1:12" x14ac:dyDescent="0.25">
      <c r="A192" s="1">
        <v>43069</v>
      </c>
      <c r="B192">
        <v>31871</v>
      </c>
      <c r="C192">
        <f>Tabela1[[#This Row],[Odczyt licznika]]-Tabela1[[#This Row],[ile zuzyto w calym czasie]]</f>
        <v>120</v>
      </c>
      <c r="D192">
        <f t="shared" si="2"/>
        <v>31751</v>
      </c>
      <c r="E192">
        <f>DAY(Tabela1[[#This Row],[Data odczytu]])</f>
        <v>30</v>
      </c>
      <c r="F192">
        <f>Tabela1[[#This Row],[faktyczne uzycie]]/Tabela1[[#This Row],[ilosc dni w miesiacu]]</f>
        <v>4</v>
      </c>
      <c r="G192">
        <f>MONTH(Tabela1[[#This Row],[Data odczytu]])</f>
        <v>11</v>
      </c>
      <c r="H192">
        <f>YEAR(Tabela1[[#This Row],[Data odczytu]])</f>
        <v>2017</v>
      </c>
      <c r="I192">
        <f>VLOOKUP(Tabela1[[#This Row],[rok]],cena_gazu,2)</f>
        <v>1.21</v>
      </c>
      <c r="J192">
        <f>Tabela1[[#This Row],[faktyczne uzycie]]*Tabela1[[#This Row],[cena za 1m3 gaz]]</f>
        <v>145.19999999999999</v>
      </c>
      <c r="K192">
        <f>IF(Tabela1[[#This Row],[faktyczne uzycie]]&lt;100,70,IF(Tabela1[[#This Row],[faktyczne uzycie]]&lt;=200,90,120))</f>
        <v>90</v>
      </c>
      <c r="L192">
        <f>Tabela1[[#This Row],[cena za gaz w miesiacu]]+Tabela1[[#This Row],[taryfa]]</f>
        <v>235.2</v>
      </c>
    </row>
    <row r="193" spans="1:12" x14ac:dyDescent="0.25">
      <c r="A193" s="1">
        <v>43100</v>
      </c>
      <c r="B193">
        <v>32085</v>
      </c>
      <c r="C193">
        <f>Tabela1[[#This Row],[Odczyt licznika]]-Tabela1[[#This Row],[ile zuzyto w calym czasie]]</f>
        <v>214</v>
      </c>
      <c r="D193">
        <f t="shared" si="2"/>
        <v>31871</v>
      </c>
      <c r="E193">
        <f>DAY(Tabela1[[#This Row],[Data odczytu]])</f>
        <v>31</v>
      </c>
      <c r="F193">
        <f>Tabela1[[#This Row],[faktyczne uzycie]]/Tabela1[[#This Row],[ilosc dni w miesiacu]]</f>
        <v>6.903225806451613</v>
      </c>
      <c r="G193">
        <f>MONTH(Tabela1[[#This Row],[Data odczytu]])</f>
        <v>12</v>
      </c>
      <c r="H193">
        <f>YEAR(Tabela1[[#This Row],[Data odczytu]])</f>
        <v>2017</v>
      </c>
      <c r="I193">
        <f>VLOOKUP(Tabela1[[#This Row],[rok]],cena_gazu,2)</f>
        <v>1.21</v>
      </c>
      <c r="J193">
        <f>Tabela1[[#This Row],[faktyczne uzycie]]*Tabela1[[#This Row],[cena za 1m3 gaz]]</f>
        <v>258.94</v>
      </c>
      <c r="K193">
        <f>IF(Tabela1[[#This Row],[faktyczne uzycie]]&lt;100,70,IF(Tabela1[[#This Row],[faktyczne uzycie]]&lt;=200,90,120))</f>
        <v>120</v>
      </c>
      <c r="L193">
        <f>Tabela1[[#This Row],[cena za gaz w miesiacu]]+Tabela1[[#This Row],[taryfa]]</f>
        <v>378.94</v>
      </c>
    </row>
    <row r="194" spans="1:12" x14ac:dyDescent="0.25">
      <c r="A194" s="1">
        <v>43131</v>
      </c>
      <c r="B194">
        <v>32376</v>
      </c>
      <c r="C194">
        <f>Tabela1[[#This Row],[Odczyt licznika]]-Tabela1[[#This Row],[ile zuzyto w calym czasie]]</f>
        <v>291</v>
      </c>
      <c r="D194">
        <f t="shared" si="2"/>
        <v>32085</v>
      </c>
      <c r="E194">
        <f>DAY(Tabela1[[#This Row],[Data odczytu]])</f>
        <v>31</v>
      </c>
      <c r="F194">
        <f>Tabela1[[#This Row],[faktyczne uzycie]]/Tabela1[[#This Row],[ilosc dni w miesiacu]]</f>
        <v>9.387096774193548</v>
      </c>
      <c r="G194">
        <f>MONTH(Tabela1[[#This Row],[Data odczytu]])</f>
        <v>1</v>
      </c>
      <c r="H194">
        <f>YEAR(Tabela1[[#This Row],[Data odczytu]])</f>
        <v>2018</v>
      </c>
      <c r="I194">
        <f>VLOOKUP(Tabela1[[#This Row],[rok]],cena_gazu,2)</f>
        <v>1.22</v>
      </c>
      <c r="J194">
        <f>Tabela1[[#This Row],[faktyczne uzycie]]*Tabela1[[#This Row],[cena za 1m3 gaz]]</f>
        <v>355.02</v>
      </c>
      <c r="K194">
        <f>IF(Tabela1[[#This Row],[faktyczne uzycie]]&lt;100,70,IF(Tabela1[[#This Row],[faktyczne uzycie]]&lt;=200,90,120))</f>
        <v>120</v>
      </c>
      <c r="L194">
        <f>Tabela1[[#This Row],[cena za gaz w miesiacu]]+Tabela1[[#This Row],[taryfa]]</f>
        <v>475.02</v>
      </c>
    </row>
    <row r="195" spans="1:12" x14ac:dyDescent="0.25">
      <c r="A195" s="1">
        <v>43159</v>
      </c>
      <c r="B195">
        <v>32621</v>
      </c>
      <c r="C195">
        <f>Tabela1[[#This Row],[Odczyt licznika]]-Tabela1[[#This Row],[ile zuzyto w calym czasie]]</f>
        <v>245</v>
      </c>
      <c r="D195">
        <f t="shared" si="2"/>
        <v>32376</v>
      </c>
      <c r="E195">
        <f>DAY(Tabela1[[#This Row],[Data odczytu]])</f>
        <v>28</v>
      </c>
      <c r="F195">
        <f>Tabela1[[#This Row],[faktyczne uzycie]]/Tabela1[[#This Row],[ilosc dni w miesiacu]]</f>
        <v>8.75</v>
      </c>
      <c r="G195">
        <f>MONTH(Tabela1[[#This Row],[Data odczytu]])</f>
        <v>2</v>
      </c>
      <c r="H195">
        <f>YEAR(Tabela1[[#This Row],[Data odczytu]])</f>
        <v>2018</v>
      </c>
      <c r="I195">
        <f>VLOOKUP(Tabela1[[#This Row],[rok]],cena_gazu,2)</f>
        <v>1.22</v>
      </c>
      <c r="J195">
        <f>Tabela1[[#This Row],[faktyczne uzycie]]*Tabela1[[#This Row],[cena za 1m3 gaz]]</f>
        <v>298.89999999999998</v>
      </c>
      <c r="K195">
        <f>IF(Tabela1[[#This Row],[faktyczne uzycie]]&lt;100,70,IF(Tabela1[[#This Row],[faktyczne uzycie]]&lt;=200,90,120))</f>
        <v>120</v>
      </c>
      <c r="L195">
        <f>Tabela1[[#This Row],[cena za gaz w miesiacu]]+Tabela1[[#This Row],[taryfa]]</f>
        <v>418.9</v>
      </c>
    </row>
    <row r="196" spans="1:12" x14ac:dyDescent="0.25">
      <c r="A196" s="1">
        <v>43190</v>
      </c>
      <c r="B196">
        <v>32846</v>
      </c>
      <c r="C196">
        <f>Tabela1[[#This Row],[Odczyt licznika]]-Tabela1[[#This Row],[ile zuzyto w calym czasie]]</f>
        <v>225</v>
      </c>
      <c r="D196">
        <f t="shared" ref="D196:D205" si="3">D195+C195</f>
        <v>32621</v>
      </c>
      <c r="E196">
        <f>DAY(Tabela1[[#This Row],[Data odczytu]])</f>
        <v>31</v>
      </c>
      <c r="F196">
        <f>Tabela1[[#This Row],[faktyczne uzycie]]/Tabela1[[#This Row],[ilosc dni w miesiacu]]</f>
        <v>7.258064516129032</v>
      </c>
      <c r="G196">
        <f>MONTH(Tabela1[[#This Row],[Data odczytu]])</f>
        <v>3</v>
      </c>
      <c r="H196">
        <f>YEAR(Tabela1[[#This Row],[Data odczytu]])</f>
        <v>2018</v>
      </c>
      <c r="I196">
        <f>VLOOKUP(Tabela1[[#This Row],[rok]],cena_gazu,2)</f>
        <v>1.22</v>
      </c>
      <c r="J196">
        <f>Tabela1[[#This Row],[faktyczne uzycie]]*Tabela1[[#This Row],[cena za 1m3 gaz]]</f>
        <v>274.5</v>
      </c>
      <c r="K196">
        <f>IF(Tabela1[[#This Row],[faktyczne uzycie]]&lt;100,70,IF(Tabela1[[#This Row],[faktyczne uzycie]]&lt;=200,90,120))</f>
        <v>120</v>
      </c>
      <c r="L196">
        <f>Tabela1[[#This Row],[cena za gaz w miesiacu]]+Tabela1[[#This Row],[taryfa]]</f>
        <v>394.5</v>
      </c>
    </row>
    <row r="197" spans="1:12" x14ac:dyDescent="0.25">
      <c r="A197" s="1">
        <v>43220</v>
      </c>
      <c r="B197">
        <v>32955</v>
      </c>
      <c r="C197">
        <f>Tabela1[[#This Row],[Odczyt licznika]]-Tabela1[[#This Row],[ile zuzyto w calym czasie]]</f>
        <v>109</v>
      </c>
      <c r="D197">
        <f t="shared" si="3"/>
        <v>32846</v>
      </c>
      <c r="E197">
        <f>DAY(Tabela1[[#This Row],[Data odczytu]])</f>
        <v>30</v>
      </c>
      <c r="F197">
        <f>Tabela1[[#This Row],[faktyczne uzycie]]/Tabela1[[#This Row],[ilosc dni w miesiacu]]</f>
        <v>3.6333333333333333</v>
      </c>
      <c r="G197">
        <f>MONTH(Tabela1[[#This Row],[Data odczytu]])</f>
        <v>4</v>
      </c>
      <c r="H197">
        <f>YEAR(Tabela1[[#This Row],[Data odczytu]])</f>
        <v>2018</v>
      </c>
      <c r="I197">
        <f>VLOOKUP(Tabela1[[#This Row],[rok]],cena_gazu,2)</f>
        <v>1.22</v>
      </c>
      <c r="J197">
        <f>Tabela1[[#This Row],[faktyczne uzycie]]*Tabela1[[#This Row],[cena za 1m3 gaz]]</f>
        <v>132.97999999999999</v>
      </c>
      <c r="K197">
        <f>IF(Tabela1[[#This Row],[faktyczne uzycie]]&lt;100,70,IF(Tabela1[[#This Row],[faktyczne uzycie]]&lt;=200,90,120))</f>
        <v>90</v>
      </c>
      <c r="L197">
        <f>Tabela1[[#This Row],[cena za gaz w miesiacu]]+Tabela1[[#This Row],[taryfa]]</f>
        <v>222.98</v>
      </c>
    </row>
    <row r="198" spans="1:12" x14ac:dyDescent="0.25">
      <c r="A198" s="1">
        <v>43251</v>
      </c>
      <c r="B198">
        <v>33003</v>
      </c>
      <c r="C198">
        <f>Tabela1[[#This Row],[Odczyt licznika]]-Tabela1[[#This Row],[ile zuzyto w calym czasie]]</f>
        <v>48</v>
      </c>
      <c r="D198">
        <f t="shared" si="3"/>
        <v>32955</v>
      </c>
      <c r="E198">
        <f>DAY(Tabela1[[#This Row],[Data odczytu]])</f>
        <v>31</v>
      </c>
      <c r="F198">
        <f>Tabela1[[#This Row],[faktyczne uzycie]]/Tabela1[[#This Row],[ilosc dni w miesiacu]]</f>
        <v>1.5483870967741935</v>
      </c>
      <c r="G198">
        <f>MONTH(Tabela1[[#This Row],[Data odczytu]])</f>
        <v>5</v>
      </c>
      <c r="H198">
        <f>YEAR(Tabela1[[#This Row],[Data odczytu]])</f>
        <v>2018</v>
      </c>
      <c r="I198">
        <f>VLOOKUP(Tabela1[[#This Row],[rok]],cena_gazu,2)</f>
        <v>1.22</v>
      </c>
      <c r="J198">
        <f>Tabela1[[#This Row],[faktyczne uzycie]]*Tabela1[[#This Row],[cena za 1m3 gaz]]</f>
        <v>58.56</v>
      </c>
      <c r="K198">
        <f>IF(Tabela1[[#This Row],[faktyczne uzycie]]&lt;100,70,IF(Tabela1[[#This Row],[faktyczne uzycie]]&lt;=200,90,120))</f>
        <v>70</v>
      </c>
      <c r="L198">
        <f>Tabela1[[#This Row],[cena za gaz w miesiacu]]+Tabela1[[#This Row],[taryfa]]</f>
        <v>128.56</v>
      </c>
    </row>
    <row r="199" spans="1:12" x14ac:dyDescent="0.25">
      <c r="A199" s="1">
        <v>43281</v>
      </c>
      <c r="B199">
        <v>33030</v>
      </c>
      <c r="C199">
        <f>Tabela1[[#This Row],[Odczyt licznika]]-Tabela1[[#This Row],[ile zuzyto w calym czasie]]</f>
        <v>27</v>
      </c>
      <c r="D199">
        <f t="shared" si="3"/>
        <v>33003</v>
      </c>
      <c r="E199">
        <f>DAY(Tabela1[[#This Row],[Data odczytu]])</f>
        <v>30</v>
      </c>
      <c r="F199">
        <f>Tabela1[[#This Row],[faktyczne uzycie]]/Tabela1[[#This Row],[ilosc dni w miesiacu]]</f>
        <v>0.9</v>
      </c>
      <c r="G199">
        <f>MONTH(Tabela1[[#This Row],[Data odczytu]])</f>
        <v>6</v>
      </c>
      <c r="H199">
        <f>YEAR(Tabela1[[#This Row],[Data odczytu]])</f>
        <v>2018</v>
      </c>
      <c r="I199">
        <f>VLOOKUP(Tabela1[[#This Row],[rok]],cena_gazu,2)</f>
        <v>1.22</v>
      </c>
      <c r="J199">
        <f>Tabela1[[#This Row],[faktyczne uzycie]]*Tabela1[[#This Row],[cena za 1m3 gaz]]</f>
        <v>32.94</v>
      </c>
      <c r="K199">
        <f>IF(Tabela1[[#This Row],[faktyczne uzycie]]&lt;100,70,IF(Tabela1[[#This Row],[faktyczne uzycie]]&lt;=200,90,120))</f>
        <v>70</v>
      </c>
      <c r="L199">
        <f>Tabela1[[#This Row],[cena za gaz w miesiacu]]+Tabela1[[#This Row],[taryfa]]</f>
        <v>102.94</v>
      </c>
    </row>
    <row r="200" spans="1:12" x14ac:dyDescent="0.25">
      <c r="A200" s="1">
        <v>43312</v>
      </c>
      <c r="B200">
        <v>33046</v>
      </c>
      <c r="C200">
        <f>Tabela1[[#This Row],[Odczyt licznika]]-Tabela1[[#This Row],[ile zuzyto w calym czasie]]</f>
        <v>16</v>
      </c>
      <c r="D200">
        <f t="shared" si="3"/>
        <v>33030</v>
      </c>
      <c r="E200">
        <f>DAY(Tabela1[[#This Row],[Data odczytu]])</f>
        <v>31</v>
      </c>
      <c r="F200">
        <f>Tabela1[[#This Row],[faktyczne uzycie]]/Tabela1[[#This Row],[ilosc dni w miesiacu]]</f>
        <v>0.5161290322580645</v>
      </c>
      <c r="G200">
        <f>MONTH(Tabela1[[#This Row],[Data odczytu]])</f>
        <v>7</v>
      </c>
      <c r="H200">
        <f>YEAR(Tabela1[[#This Row],[Data odczytu]])</f>
        <v>2018</v>
      </c>
      <c r="I200">
        <f>VLOOKUP(Tabela1[[#This Row],[rok]],cena_gazu,2)</f>
        <v>1.22</v>
      </c>
      <c r="J200">
        <f>Tabela1[[#This Row],[faktyczne uzycie]]*Tabela1[[#This Row],[cena za 1m3 gaz]]</f>
        <v>19.52</v>
      </c>
      <c r="K200">
        <f>IF(Tabela1[[#This Row],[faktyczne uzycie]]&lt;100,70,IF(Tabela1[[#This Row],[faktyczne uzycie]]&lt;=200,90,120))</f>
        <v>70</v>
      </c>
      <c r="L200">
        <f>Tabela1[[#This Row],[cena za gaz w miesiacu]]+Tabela1[[#This Row],[taryfa]]</f>
        <v>89.52</v>
      </c>
    </row>
    <row r="201" spans="1:12" x14ac:dyDescent="0.25">
      <c r="A201" s="1">
        <v>43343</v>
      </c>
      <c r="B201">
        <v>33058</v>
      </c>
      <c r="C201">
        <f>Tabela1[[#This Row],[Odczyt licznika]]-Tabela1[[#This Row],[ile zuzyto w calym czasie]]</f>
        <v>12</v>
      </c>
      <c r="D201">
        <f t="shared" si="3"/>
        <v>33046</v>
      </c>
      <c r="E201">
        <f>DAY(Tabela1[[#This Row],[Data odczytu]])</f>
        <v>31</v>
      </c>
      <c r="F201">
        <f>Tabela1[[#This Row],[faktyczne uzycie]]/Tabela1[[#This Row],[ilosc dni w miesiacu]]</f>
        <v>0.38709677419354838</v>
      </c>
      <c r="G201">
        <f>MONTH(Tabela1[[#This Row],[Data odczytu]])</f>
        <v>8</v>
      </c>
      <c r="H201">
        <f>YEAR(Tabela1[[#This Row],[Data odczytu]])</f>
        <v>2018</v>
      </c>
      <c r="I201">
        <f>VLOOKUP(Tabela1[[#This Row],[rok]],cena_gazu,2)</f>
        <v>1.22</v>
      </c>
      <c r="J201">
        <f>Tabela1[[#This Row],[faktyczne uzycie]]*Tabela1[[#This Row],[cena za 1m3 gaz]]</f>
        <v>14.64</v>
      </c>
      <c r="K201">
        <f>IF(Tabela1[[#This Row],[faktyczne uzycie]]&lt;100,70,IF(Tabela1[[#This Row],[faktyczne uzycie]]&lt;=200,90,120))</f>
        <v>70</v>
      </c>
      <c r="L201">
        <f>Tabela1[[#This Row],[cena za gaz w miesiacu]]+Tabela1[[#This Row],[taryfa]]</f>
        <v>84.64</v>
      </c>
    </row>
    <row r="202" spans="1:12" x14ac:dyDescent="0.25">
      <c r="A202" s="1">
        <v>43373</v>
      </c>
      <c r="B202">
        <v>33186</v>
      </c>
      <c r="C202">
        <f>Tabela1[[#This Row],[Odczyt licznika]]-Tabela1[[#This Row],[ile zuzyto w calym czasie]]</f>
        <v>128</v>
      </c>
      <c r="D202">
        <f t="shared" si="3"/>
        <v>33058</v>
      </c>
      <c r="E202">
        <f>DAY(Tabela1[[#This Row],[Data odczytu]])</f>
        <v>30</v>
      </c>
      <c r="F202">
        <f>Tabela1[[#This Row],[faktyczne uzycie]]/Tabela1[[#This Row],[ilosc dni w miesiacu]]</f>
        <v>4.2666666666666666</v>
      </c>
      <c r="G202">
        <f>MONTH(Tabela1[[#This Row],[Data odczytu]])</f>
        <v>9</v>
      </c>
      <c r="H202">
        <f>YEAR(Tabela1[[#This Row],[Data odczytu]])</f>
        <v>2018</v>
      </c>
      <c r="I202">
        <f>VLOOKUP(Tabela1[[#This Row],[rok]],cena_gazu,2)</f>
        <v>1.22</v>
      </c>
      <c r="J202">
        <f>Tabela1[[#This Row],[faktyczne uzycie]]*Tabela1[[#This Row],[cena za 1m3 gaz]]</f>
        <v>156.16</v>
      </c>
      <c r="K202">
        <f>IF(Tabela1[[#This Row],[faktyczne uzycie]]&lt;100,70,IF(Tabela1[[#This Row],[faktyczne uzycie]]&lt;=200,90,120))</f>
        <v>90</v>
      </c>
      <c r="L202">
        <f>Tabela1[[#This Row],[cena za gaz w miesiacu]]+Tabela1[[#This Row],[taryfa]]</f>
        <v>246.16</v>
      </c>
    </row>
    <row r="203" spans="1:12" x14ac:dyDescent="0.25">
      <c r="A203" s="1">
        <v>43404</v>
      </c>
      <c r="B203">
        <v>33323</v>
      </c>
      <c r="C203">
        <f>Tabela1[[#This Row],[Odczyt licznika]]-Tabela1[[#This Row],[ile zuzyto w calym czasie]]</f>
        <v>137</v>
      </c>
      <c r="D203">
        <f t="shared" si="3"/>
        <v>33186</v>
      </c>
      <c r="E203">
        <f>DAY(Tabela1[[#This Row],[Data odczytu]])</f>
        <v>31</v>
      </c>
      <c r="F203">
        <f>Tabela1[[#This Row],[faktyczne uzycie]]/Tabela1[[#This Row],[ilosc dni w miesiacu]]</f>
        <v>4.419354838709677</v>
      </c>
      <c r="G203">
        <f>MONTH(Tabela1[[#This Row],[Data odczytu]])</f>
        <v>10</v>
      </c>
      <c r="H203">
        <f>YEAR(Tabela1[[#This Row],[Data odczytu]])</f>
        <v>2018</v>
      </c>
      <c r="I203">
        <f>VLOOKUP(Tabela1[[#This Row],[rok]],cena_gazu,2)</f>
        <v>1.22</v>
      </c>
      <c r="J203">
        <f>Tabela1[[#This Row],[faktyczne uzycie]]*Tabela1[[#This Row],[cena za 1m3 gaz]]</f>
        <v>167.14</v>
      </c>
      <c r="K203">
        <f>IF(Tabela1[[#This Row],[faktyczne uzycie]]&lt;100,70,IF(Tabela1[[#This Row],[faktyczne uzycie]]&lt;=200,90,120))</f>
        <v>90</v>
      </c>
      <c r="L203">
        <f>Tabela1[[#This Row],[cena za gaz w miesiacu]]+Tabela1[[#This Row],[taryfa]]</f>
        <v>257.14</v>
      </c>
    </row>
    <row r="204" spans="1:12" x14ac:dyDescent="0.25">
      <c r="A204" s="1">
        <v>43434</v>
      </c>
      <c r="B204">
        <v>33483</v>
      </c>
      <c r="C204">
        <f>Tabela1[[#This Row],[Odczyt licznika]]-Tabela1[[#This Row],[ile zuzyto w calym czasie]]</f>
        <v>160</v>
      </c>
      <c r="D204">
        <f t="shared" si="3"/>
        <v>33323</v>
      </c>
      <c r="E204">
        <f>DAY(Tabela1[[#This Row],[Data odczytu]])</f>
        <v>30</v>
      </c>
      <c r="F204">
        <f>Tabela1[[#This Row],[faktyczne uzycie]]/Tabela1[[#This Row],[ilosc dni w miesiacu]]</f>
        <v>5.333333333333333</v>
      </c>
      <c r="G204">
        <f>MONTH(Tabela1[[#This Row],[Data odczytu]])</f>
        <v>11</v>
      </c>
      <c r="H204">
        <f>YEAR(Tabela1[[#This Row],[Data odczytu]])</f>
        <v>2018</v>
      </c>
      <c r="I204">
        <f>VLOOKUP(Tabela1[[#This Row],[rok]],cena_gazu,2)</f>
        <v>1.22</v>
      </c>
      <c r="J204">
        <f>Tabela1[[#This Row],[faktyczne uzycie]]*Tabela1[[#This Row],[cena za 1m3 gaz]]</f>
        <v>195.2</v>
      </c>
      <c r="K204">
        <f>IF(Tabela1[[#This Row],[faktyczne uzycie]]&lt;100,70,IF(Tabela1[[#This Row],[faktyczne uzycie]]&lt;=200,90,120))</f>
        <v>90</v>
      </c>
      <c r="L204">
        <f>Tabela1[[#This Row],[cena za gaz w miesiacu]]+Tabela1[[#This Row],[taryfa]]</f>
        <v>285.2</v>
      </c>
    </row>
    <row r="205" spans="1:12" x14ac:dyDescent="0.25">
      <c r="A205" s="1">
        <v>43465</v>
      </c>
      <c r="B205">
        <v>33734</v>
      </c>
      <c r="C205">
        <f>Tabela1[[#This Row],[Odczyt licznika]]-Tabela1[[#This Row],[ile zuzyto w calym czasie]]</f>
        <v>251</v>
      </c>
      <c r="D205">
        <f t="shared" si="3"/>
        <v>33483</v>
      </c>
      <c r="E205">
        <f>DAY(Tabela1[[#This Row],[Data odczytu]])</f>
        <v>31</v>
      </c>
      <c r="F205">
        <f>Tabela1[[#This Row],[faktyczne uzycie]]/Tabela1[[#This Row],[ilosc dni w miesiacu]]</f>
        <v>8.0967741935483879</v>
      </c>
      <c r="G205">
        <f>MONTH(Tabela1[[#This Row],[Data odczytu]])</f>
        <v>12</v>
      </c>
      <c r="H205">
        <f>YEAR(Tabela1[[#This Row],[Data odczytu]])</f>
        <v>2018</v>
      </c>
      <c r="I205">
        <f>VLOOKUP(Tabela1[[#This Row],[rok]],cena_gazu,2)</f>
        <v>1.22</v>
      </c>
      <c r="J205">
        <f>Tabela1[[#This Row],[faktyczne uzycie]]*Tabela1[[#This Row],[cena za 1m3 gaz]]</f>
        <v>306.21999999999997</v>
      </c>
      <c r="K205">
        <f>IF(Tabela1[[#This Row],[faktyczne uzycie]]&lt;100,70,IF(Tabela1[[#This Row],[faktyczne uzycie]]&lt;=200,90,120))</f>
        <v>120</v>
      </c>
      <c r="L205">
        <f>Tabela1[[#This Row],[cena za gaz w miesiacu]]+Tabela1[[#This Row],[taryfa]]</f>
        <v>426.21999999999997</v>
      </c>
    </row>
  </sheetData>
  <pageMargins left="0.7" right="0.7" top="0.75" bottom="0.75" header="0.3" footer="0.3"/>
  <ignoredErrors>
    <ignoredError sqref="K2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Arkusz4</vt:lpstr>
      <vt:lpstr>Arkusz9</vt:lpstr>
      <vt:lpstr>Arkusz1</vt:lpstr>
      <vt:lpstr>Arkusz2</vt:lpstr>
      <vt:lpstr>Arkusz3</vt:lpstr>
      <vt:lpstr>Arkusz1!cena_gazu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2021-04-05T15:12:21Z</dcterms:created>
  <dcterms:modified xsi:type="dcterms:W3CDTF">2021-04-05T15:45:52Z</dcterms:modified>
</cp:coreProperties>
</file>