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Arkusz1" sheetId="1" r:id="rId1"/>
    <sheet name="Arkusz6" sheetId="6" r:id="rId2"/>
    <sheet name="Arkusz7" sheetId="7" r:id="rId3"/>
    <sheet name="Arkusz2" sheetId="2" r:id="rId4"/>
    <sheet name="Arkusz3" sheetId="3" r:id="rId5"/>
  </sheets>
  <definedNames>
    <definedName name="loty" localSheetId="0">Arkusz1!$A$1:$J$158</definedName>
  </definedNames>
  <calcPr calcId="144525"/>
  <pivotCaches>
    <pivotCache cacheId="9" r:id="rId6"/>
    <pivotCache cacheId="14" r:id="rId7"/>
  </pivotCaches>
</workbook>
</file>

<file path=xl/calcChain.xml><?xml version="1.0" encoding="utf-8"?>
<calcChain xmlns="http://schemas.openxmlformats.org/spreadsheetml/2006/main">
  <c r="Q25" i="2" l="1"/>
  <c r="S9" i="2"/>
  <c r="O2" i="2"/>
  <c r="S3" i="2"/>
  <c r="D2" i="7"/>
  <c r="D5" i="7"/>
  <c r="D4" i="7"/>
  <c r="P2" i="2" l="1"/>
  <c r="R5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3" i="2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3" i="2"/>
  <c r="L2" i="2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4" i="6"/>
  <c r="J2" i="2"/>
  <c r="K3" i="2"/>
  <c r="J4" i="2" s="1"/>
  <c r="K4" i="2"/>
  <c r="J5" i="2" s="1"/>
  <c r="K5" i="2"/>
  <c r="J6" i="2" s="1"/>
  <c r="K6" i="2"/>
  <c r="J7" i="2" s="1"/>
  <c r="K7" i="2"/>
  <c r="J8" i="2" s="1"/>
  <c r="K8" i="2"/>
  <c r="J9" i="2" s="1"/>
  <c r="K9" i="2"/>
  <c r="J10" i="2" s="1"/>
  <c r="K10" i="2"/>
  <c r="J11" i="2" s="1"/>
  <c r="K11" i="2"/>
  <c r="J12" i="2" s="1"/>
  <c r="K12" i="2"/>
  <c r="J13" i="2" s="1"/>
  <c r="K13" i="2"/>
  <c r="J14" i="2" s="1"/>
  <c r="K14" i="2"/>
  <c r="J15" i="2" s="1"/>
  <c r="K15" i="2"/>
  <c r="J16" i="2" s="1"/>
  <c r="K16" i="2"/>
  <c r="J17" i="2" s="1"/>
  <c r="K17" i="2"/>
  <c r="J18" i="2" s="1"/>
  <c r="K18" i="2"/>
  <c r="J19" i="2" s="1"/>
  <c r="K19" i="2"/>
  <c r="J20" i="2" s="1"/>
  <c r="K20" i="2"/>
  <c r="J21" i="2" s="1"/>
  <c r="K21" i="2"/>
  <c r="J22" i="2" s="1"/>
  <c r="K22" i="2"/>
  <c r="J23" i="2" s="1"/>
  <c r="K23" i="2"/>
  <c r="J24" i="2" s="1"/>
  <c r="K24" i="2"/>
  <c r="J25" i="2" s="1"/>
  <c r="K25" i="2"/>
  <c r="J26" i="2" s="1"/>
  <c r="K26" i="2"/>
  <c r="J27" i="2" s="1"/>
  <c r="K27" i="2"/>
  <c r="J28" i="2" s="1"/>
  <c r="K28" i="2"/>
  <c r="J29" i="2" s="1"/>
  <c r="K29" i="2"/>
  <c r="J30" i="2" s="1"/>
  <c r="K30" i="2"/>
  <c r="J31" i="2" s="1"/>
  <c r="K31" i="2"/>
  <c r="J32" i="2" s="1"/>
  <c r="K32" i="2"/>
  <c r="J33" i="2" s="1"/>
  <c r="K33" i="2"/>
  <c r="J34" i="2" s="1"/>
  <c r="K34" i="2"/>
  <c r="J35" i="2" s="1"/>
  <c r="K35" i="2"/>
  <c r="J36" i="2" s="1"/>
  <c r="K36" i="2"/>
  <c r="J37" i="2" s="1"/>
  <c r="K37" i="2"/>
  <c r="J38" i="2" s="1"/>
  <c r="K38" i="2"/>
  <c r="J39" i="2" s="1"/>
  <c r="K39" i="2"/>
  <c r="J40" i="2" s="1"/>
  <c r="K40" i="2"/>
  <c r="J41" i="2" s="1"/>
  <c r="K41" i="2"/>
  <c r="J42" i="2" s="1"/>
  <c r="K42" i="2"/>
  <c r="J43" i="2" s="1"/>
  <c r="K43" i="2"/>
  <c r="J44" i="2" s="1"/>
  <c r="K44" i="2"/>
  <c r="J45" i="2" s="1"/>
  <c r="K45" i="2"/>
  <c r="J46" i="2" s="1"/>
  <c r="K46" i="2"/>
  <c r="J47" i="2" s="1"/>
  <c r="K47" i="2"/>
  <c r="J48" i="2" s="1"/>
  <c r="K48" i="2"/>
  <c r="J49" i="2" s="1"/>
  <c r="K49" i="2"/>
  <c r="J50" i="2" s="1"/>
  <c r="K50" i="2"/>
  <c r="J51" i="2" s="1"/>
  <c r="K51" i="2"/>
  <c r="J52" i="2" s="1"/>
  <c r="K52" i="2"/>
  <c r="J53" i="2" s="1"/>
  <c r="K53" i="2"/>
  <c r="J54" i="2" s="1"/>
  <c r="K54" i="2"/>
  <c r="J55" i="2" s="1"/>
  <c r="K55" i="2"/>
  <c r="J56" i="2" s="1"/>
  <c r="K56" i="2"/>
  <c r="J57" i="2" s="1"/>
  <c r="K57" i="2"/>
  <c r="J58" i="2" s="1"/>
  <c r="K58" i="2"/>
  <c r="J59" i="2" s="1"/>
  <c r="K59" i="2"/>
  <c r="J60" i="2" s="1"/>
  <c r="K60" i="2"/>
  <c r="J61" i="2" s="1"/>
  <c r="K61" i="2"/>
  <c r="J62" i="2" s="1"/>
  <c r="K62" i="2"/>
  <c r="J63" i="2" s="1"/>
  <c r="K63" i="2"/>
  <c r="J64" i="2" s="1"/>
  <c r="K64" i="2"/>
  <c r="J65" i="2" s="1"/>
  <c r="K65" i="2"/>
  <c r="J66" i="2" s="1"/>
  <c r="K66" i="2"/>
  <c r="J67" i="2" s="1"/>
  <c r="K67" i="2"/>
  <c r="J68" i="2" s="1"/>
  <c r="K68" i="2"/>
  <c r="J69" i="2" s="1"/>
  <c r="K69" i="2"/>
  <c r="J70" i="2" s="1"/>
  <c r="K70" i="2"/>
  <c r="J71" i="2" s="1"/>
  <c r="K71" i="2"/>
  <c r="J72" i="2" s="1"/>
  <c r="K72" i="2"/>
  <c r="J73" i="2" s="1"/>
  <c r="K73" i="2"/>
  <c r="J74" i="2" s="1"/>
  <c r="K74" i="2"/>
  <c r="J75" i="2" s="1"/>
  <c r="K75" i="2"/>
  <c r="J76" i="2" s="1"/>
  <c r="K76" i="2"/>
  <c r="J77" i="2" s="1"/>
  <c r="K77" i="2"/>
  <c r="J78" i="2" s="1"/>
  <c r="K78" i="2"/>
  <c r="J79" i="2" s="1"/>
  <c r="K79" i="2"/>
  <c r="J80" i="2" s="1"/>
  <c r="K80" i="2"/>
  <c r="J81" i="2" s="1"/>
  <c r="K81" i="2"/>
  <c r="J82" i="2" s="1"/>
  <c r="K82" i="2"/>
  <c r="J83" i="2" s="1"/>
  <c r="K83" i="2"/>
  <c r="J84" i="2" s="1"/>
  <c r="K84" i="2"/>
  <c r="J85" i="2" s="1"/>
  <c r="K85" i="2"/>
  <c r="J86" i="2" s="1"/>
  <c r="K86" i="2"/>
  <c r="J87" i="2" s="1"/>
  <c r="K87" i="2"/>
  <c r="J88" i="2" s="1"/>
  <c r="K88" i="2"/>
  <c r="J89" i="2" s="1"/>
  <c r="K89" i="2"/>
  <c r="J90" i="2" s="1"/>
  <c r="K90" i="2"/>
  <c r="J91" i="2" s="1"/>
  <c r="K91" i="2"/>
  <c r="J92" i="2" s="1"/>
  <c r="K92" i="2"/>
  <c r="J93" i="2" s="1"/>
  <c r="K93" i="2"/>
  <c r="J94" i="2" s="1"/>
  <c r="K94" i="2"/>
  <c r="J95" i="2" s="1"/>
  <c r="K95" i="2"/>
  <c r="J96" i="2" s="1"/>
  <c r="K96" i="2"/>
  <c r="J97" i="2" s="1"/>
  <c r="K97" i="2"/>
  <c r="J98" i="2" s="1"/>
  <c r="K98" i="2"/>
  <c r="J99" i="2" s="1"/>
  <c r="K99" i="2"/>
  <c r="J100" i="2" s="1"/>
  <c r="K100" i="2"/>
  <c r="J101" i="2" s="1"/>
  <c r="K101" i="2"/>
  <c r="J102" i="2" s="1"/>
  <c r="K102" i="2"/>
  <c r="J103" i="2" s="1"/>
  <c r="K103" i="2"/>
  <c r="J104" i="2" s="1"/>
  <c r="K104" i="2"/>
  <c r="J105" i="2" s="1"/>
  <c r="K105" i="2"/>
  <c r="J106" i="2" s="1"/>
  <c r="K106" i="2"/>
  <c r="J107" i="2" s="1"/>
  <c r="K107" i="2"/>
  <c r="J108" i="2" s="1"/>
  <c r="K108" i="2"/>
  <c r="J109" i="2" s="1"/>
  <c r="K109" i="2"/>
  <c r="J110" i="2" s="1"/>
  <c r="K110" i="2"/>
  <c r="J111" i="2" s="1"/>
  <c r="K111" i="2"/>
  <c r="J112" i="2" s="1"/>
  <c r="K112" i="2"/>
  <c r="J113" i="2" s="1"/>
  <c r="K113" i="2"/>
  <c r="J114" i="2" s="1"/>
  <c r="K114" i="2"/>
  <c r="J115" i="2" s="1"/>
  <c r="K115" i="2"/>
  <c r="J116" i="2" s="1"/>
  <c r="K116" i="2"/>
  <c r="J117" i="2" s="1"/>
  <c r="K117" i="2"/>
  <c r="J118" i="2" s="1"/>
  <c r="K118" i="2"/>
  <c r="J119" i="2" s="1"/>
  <c r="K119" i="2"/>
  <c r="J120" i="2" s="1"/>
  <c r="K120" i="2"/>
  <c r="J121" i="2" s="1"/>
  <c r="K121" i="2"/>
  <c r="J122" i="2" s="1"/>
  <c r="K122" i="2"/>
  <c r="J123" i="2" s="1"/>
  <c r="K123" i="2"/>
  <c r="J124" i="2" s="1"/>
  <c r="K124" i="2"/>
  <c r="J125" i="2" s="1"/>
  <c r="K125" i="2"/>
  <c r="J126" i="2" s="1"/>
  <c r="K126" i="2"/>
  <c r="J127" i="2" s="1"/>
  <c r="K127" i="2"/>
  <c r="J128" i="2" s="1"/>
  <c r="K128" i="2"/>
  <c r="J129" i="2" s="1"/>
  <c r="K129" i="2"/>
  <c r="J130" i="2" s="1"/>
  <c r="K130" i="2"/>
  <c r="J131" i="2" s="1"/>
  <c r="K131" i="2"/>
  <c r="J132" i="2" s="1"/>
  <c r="K132" i="2"/>
  <c r="J133" i="2" s="1"/>
  <c r="K133" i="2"/>
  <c r="J134" i="2" s="1"/>
  <c r="K134" i="2"/>
  <c r="J135" i="2" s="1"/>
  <c r="K135" i="2"/>
  <c r="J136" i="2" s="1"/>
  <c r="K136" i="2"/>
  <c r="J137" i="2" s="1"/>
  <c r="K137" i="2"/>
  <c r="J138" i="2" s="1"/>
  <c r="K138" i="2"/>
  <c r="J139" i="2" s="1"/>
  <c r="K139" i="2"/>
  <c r="J140" i="2" s="1"/>
  <c r="K140" i="2"/>
  <c r="J141" i="2" s="1"/>
  <c r="K141" i="2"/>
  <c r="J142" i="2" s="1"/>
  <c r="K142" i="2"/>
  <c r="J143" i="2" s="1"/>
  <c r="K143" i="2"/>
  <c r="J144" i="2" s="1"/>
  <c r="K144" i="2"/>
  <c r="J145" i="2" s="1"/>
  <c r="K145" i="2"/>
  <c r="J146" i="2" s="1"/>
  <c r="K146" i="2"/>
  <c r="J147" i="2" s="1"/>
  <c r="K147" i="2"/>
  <c r="J148" i="2" s="1"/>
  <c r="K148" i="2"/>
  <c r="J149" i="2" s="1"/>
  <c r="K149" i="2"/>
  <c r="J150" i="2" s="1"/>
  <c r="K150" i="2"/>
  <c r="J151" i="2" s="1"/>
  <c r="K151" i="2"/>
  <c r="J152" i="2" s="1"/>
  <c r="K152" i="2"/>
  <c r="J153" i="2" s="1"/>
  <c r="K153" i="2"/>
  <c r="J154" i="2" s="1"/>
  <c r="K154" i="2"/>
  <c r="J155" i="2" s="1"/>
  <c r="K155" i="2"/>
  <c r="J156" i="2" s="1"/>
  <c r="K156" i="2"/>
  <c r="J157" i="2" s="1"/>
  <c r="K157" i="2"/>
  <c r="J158" i="2" s="1"/>
  <c r="K158" i="2"/>
  <c r="K2" i="2"/>
  <c r="J3" i="2" s="1"/>
  <c r="R3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2" i="2"/>
  <c r="R2" i="2" s="1"/>
  <c r="S2" i="2" s="1"/>
</calcChain>
</file>

<file path=xl/connections.xml><?xml version="1.0" encoding="utf-8"?>
<connections xmlns="http://schemas.openxmlformats.org/spreadsheetml/2006/main">
  <connection id="1" name="loty" type="6" refreshedVersion="4" background="1" saveData="1">
    <textPr codePage="65001" sourceFile="C:\Users\CRF\OneDrive\Pulpit\excel\loty.txt" decimal="," thousands=" ">
      <textFields count="10">
        <textField/>
        <textField type="DMY"/>
        <textField/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<sst xmlns="http://schemas.openxmlformats.org/spreadsheetml/2006/main" count="29" uniqueCount="22">
  <si>
    <t>lp</t>
  </si>
  <si>
    <t>data wylotu</t>
  </si>
  <si>
    <t>godzina wylotu</t>
  </si>
  <si>
    <t>data przylotu</t>
  </si>
  <si>
    <t>godzina przylotu</t>
  </si>
  <si>
    <t>Cargo za�adunek</t>
  </si>
  <si>
    <t>Cargo wy�adunek</t>
  </si>
  <si>
    <t>Cargo załadunek</t>
  </si>
  <si>
    <t>Cargo wyładunek</t>
  </si>
  <si>
    <t>czas lotu</t>
  </si>
  <si>
    <t>ladunek</t>
  </si>
  <si>
    <t>loty do polnocy</t>
  </si>
  <si>
    <t>loty po polnocy</t>
  </si>
  <si>
    <t>Etykiety wierszy</t>
  </si>
  <si>
    <t>Suma końcowa</t>
  </si>
  <si>
    <t>Suma z loty do polnocy</t>
  </si>
  <si>
    <t>laczny lot</t>
  </si>
  <si>
    <t>dlugosc</t>
  </si>
  <si>
    <t>zal i wyl</t>
  </si>
  <si>
    <t>przewoz</t>
  </si>
  <si>
    <t>zysk</t>
  </si>
  <si>
    <t>Suma z zysk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</si>
</sst>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4" fontId="0" fillId="2" borderId="0" xfId="0" applyNumberFormat="1" applyFill="1" applyAlignment="1">
      <alignment horizontal="left"/>
    </xf>
    <xf numFmtId="2" fontId="0" fillId="2" borderId="0" xfId="0" applyNumberFormat="1" applyFill="1"/>
    <xf numFmtId="165" fontId="0" fillId="2" borderId="0" xfId="0" applyNumberFormat="1" applyFill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czas</a:t>
            </a:r>
            <a:r>
              <a:rPr lang="pl-PL" baseline="0"/>
              <a:t> lotu w dni w minutach</a:t>
            </a:r>
            <a:endParaRPr lang="pl-PL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Arkusz6!$E$4:$E$33</c:f>
              <c:numCache>
                <c:formatCode>m/d/yyyy</c:formatCode>
                <c:ptCount val="30"/>
                <c:pt idx="0">
                  <c:v>44440</c:v>
                </c:pt>
                <c:pt idx="1">
                  <c:v>44441</c:v>
                </c:pt>
                <c:pt idx="2">
                  <c:v>44442</c:v>
                </c:pt>
                <c:pt idx="3">
                  <c:v>44443</c:v>
                </c:pt>
                <c:pt idx="4">
                  <c:v>44444</c:v>
                </c:pt>
                <c:pt idx="5">
                  <c:v>44445</c:v>
                </c:pt>
                <c:pt idx="6">
                  <c:v>44446</c:v>
                </c:pt>
                <c:pt idx="7">
                  <c:v>44447</c:v>
                </c:pt>
                <c:pt idx="8">
                  <c:v>44448</c:v>
                </c:pt>
                <c:pt idx="9">
                  <c:v>44449</c:v>
                </c:pt>
                <c:pt idx="10">
                  <c:v>44450</c:v>
                </c:pt>
                <c:pt idx="11">
                  <c:v>44451</c:v>
                </c:pt>
                <c:pt idx="12">
                  <c:v>44452</c:v>
                </c:pt>
                <c:pt idx="13">
                  <c:v>44453</c:v>
                </c:pt>
                <c:pt idx="14">
                  <c:v>44454</c:v>
                </c:pt>
                <c:pt idx="15">
                  <c:v>44455</c:v>
                </c:pt>
                <c:pt idx="16">
                  <c:v>44456</c:v>
                </c:pt>
                <c:pt idx="17">
                  <c:v>44457</c:v>
                </c:pt>
                <c:pt idx="18">
                  <c:v>44458</c:v>
                </c:pt>
                <c:pt idx="19">
                  <c:v>44459</c:v>
                </c:pt>
                <c:pt idx="20">
                  <c:v>44460</c:v>
                </c:pt>
                <c:pt idx="21">
                  <c:v>44461</c:v>
                </c:pt>
                <c:pt idx="22">
                  <c:v>44462</c:v>
                </c:pt>
                <c:pt idx="23">
                  <c:v>44463</c:v>
                </c:pt>
                <c:pt idx="24">
                  <c:v>44464</c:v>
                </c:pt>
                <c:pt idx="25">
                  <c:v>44465</c:v>
                </c:pt>
                <c:pt idx="26">
                  <c:v>44466</c:v>
                </c:pt>
                <c:pt idx="27">
                  <c:v>44467</c:v>
                </c:pt>
                <c:pt idx="28">
                  <c:v>44468</c:v>
                </c:pt>
                <c:pt idx="29">
                  <c:v>44469</c:v>
                </c:pt>
              </c:numCache>
            </c:numRef>
          </c:cat>
          <c:val>
            <c:numRef>
              <c:f>Arkusz6!$F$4:$F$33</c:f>
              <c:numCache>
                <c:formatCode>0.00</c:formatCode>
                <c:ptCount val="30"/>
                <c:pt idx="0">
                  <c:v>586.76666666666665</c:v>
                </c:pt>
                <c:pt idx="1">
                  <c:v>650.96666666666658</c:v>
                </c:pt>
                <c:pt idx="2">
                  <c:v>836.68333333333328</c:v>
                </c:pt>
                <c:pt idx="3">
                  <c:v>685.85</c:v>
                </c:pt>
                <c:pt idx="4">
                  <c:v>664.16666666666663</c:v>
                </c:pt>
                <c:pt idx="5">
                  <c:v>603.93333333333339</c:v>
                </c:pt>
                <c:pt idx="6">
                  <c:v>566.9666666666667</c:v>
                </c:pt>
                <c:pt idx="7">
                  <c:v>720.44999999999993</c:v>
                </c:pt>
                <c:pt idx="8">
                  <c:v>452.26666666666665</c:v>
                </c:pt>
                <c:pt idx="9">
                  <c:v>663.94999999999993</c:v>
                </c:pt>
                <c:pt idx="10">
                  <c:v>553.38333333333333</c:v>
                </c:pt>
                <c:pt idx="11">
                  <c:v>407.41666666666669</c:v>
                </c:pt>
                <c:pt idx="12">
                  <c:v>671.7166666666667</c:v>
                </c:pt>
                <c:pt idx="13">
                  <c:v>545.04999999999995</c:v>
                </c:pt>
                <c:pt idx="14">
                  <c:v>606.53333333333342</c:v>
                </c:pt>
                <c:pt idx="15">
                  <c:v>562.54999999999995</c:v>
                </c:pt>
                <c:pt idx="16">
                  <c:v>385.63333333333333</c:v>
                </c:pt>
                <c:pt idx="17">
                  <c:v>358.83333333333326</c:v>
                </c:pt>
                <c:pt idx="18">
                  <c:v>358.96666666666664</c:v>
                </c:pt>
                <c:pt idx="19">
                  <c:v>617.84999999999991</c:v>
                </c:pt>
                <c:pt idx="20">
                  <c:v>661.05</c:v>
                </c:pt>
                <c:pt idx="21">
                  <c:v>434.86666666666667</c:v>
                </c:pt>
                <c:pt idx="22">
                  <c:v>677.09999999999991</c:v>
                </c:pt>
                <c:pt idx="23">
                  <c:v>550.7833333333333</c:v>
                </c:pt>
                <c:pt idx="24">
                  <c:v>357.25</c:v>
                </c:pt>
                <c:pt idx="25">
                  <c:v>460.8</c:v>
                </c:pt>
                <c:pt idx="26">
                  <c:v>411.91666666666663</c:v>
                </c:pt>
                <c:pt idx="27">
                  <c:v>417.63333333333338</c:v>
                </c:pt>
                <c:pt idx="28">
                  <c:v>520.75</c:v>
                </c:pt>
                <c:pt idx="29">
                  <c:v>338.25000000000006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033152"/>
        <c:axId val="133353856"/>
      </c:barChart>
      <c:dateAx>
        <c:axId val="1320331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33353856"/>
        <c:crosses val="autoZero"/>
        <c:auto val="1"/>
        <c:lblOffset val="100"/>
        <c:baseTimeUnit val="days"/>
      </c:dateAx>
      <c:valAx>
        <c:axId val="133353856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132033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133349</xdr:colOff>
      <xdr:row>2</xdr:row>
      <xdr:rowOff>142874</xdr:rowOff>
    </xdr:from>
    <xdr:to>
      <xdr:col>17</xdr:col>
      <xdr:colOff>447674</xdr:colOff>
      <xdr:row>25</xdr:row>
      <xdr:rowOff>171449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F" refreshedDate="44943.709685069443" createdVersion="4" refreshedVersion="4" minRefreshableVersion="3" recordCount="157">
  <cacheSource type="worksheet">
    <worksheetSource ref="A1:K158" sheet="Arkusz2"/>
  </cacheSource>
  <cacheFields count="11">
    <cacheField name="lp" numFmtId="0">
      <sharedItems containsSemiMixedTypes="0" containsString="0" containsNumber="1" containsInteger="1" minValue="1" maxValue="157"/>
    </cacheField>
    <cacheField name="data wylotu" numFmtId="14">
      <sharedItems containsSemiMixedTypes="0" containsNonDate="0" containsDate="1" containsString="0" minDate="2021-09-01T00:00:00" maxDate="2021-10-01T00:00:00" count="30"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</sharedItems>
    </cacheField>
    <cacheField name="godzina wylotu" numFmtId="21">
      <sharedItems containsSemiMixedTypes="0" containsNonDate="0" containsDate="1" containsString="0" minDate="1899-12-30T01:01:00" maxDate="1899-12-30T23:36:08"/>
    </cacheField>
    <cacheField name="data przylotu" numFmtId="14">
      <sharedItems containsSemiMixedTypes="0" containsNonDate="0" containsDate="1" containsString="0" minDate="2021-09-01T00:00:00" maxDate="2021-10-01T00:00:00"/>
    </cacheField>
    <cacheField name="godzina przylotu" numFmtId="0">
      <sharedItems containsSemiMixedTypes="0" containsNonDate="0" containsDate="1" containsString="0" minDate="1899-12-30T00:19:26" maxDate="1899-12-30T23:11:16"/>
    </cacheField>
    <cacheField name="Cargo załadunek" numFmtId="0">
      <sharedItems containsSemiMixedTypes="0" containsString="0" containsNumber="1" containsInteger="1" minValue="0" maxValue="24"/>
    </cacheField>
    <cacheField name="Cargo wyładunek" numFmtId="0">
      <sharedItems containsSemiMixedTypes="0" containsString="0" containsNumber="1" containsInteger="1" minValue="0" maxValue="39"/>
    </cacheField>
    <cacheField name="czas lotu" numFmtId="21">
      <sharedItems containsSemiMixedTypes="0" containsNonDate="0" containsDate="1" containsString="0" minDate="1899-12-30T00:28:39" maxDate="1899-12-30T04:19:39"/>
    </cacheField>
    <cacheField name="ladunek" numFmtId="0">
      <sharedItems containsSemiMixedTypes="0" containsString="0" containsNumber="1" containsInteger="1" minValue="5" maxValue="42"/>
    </cacheField>
    <cacheField name="loty do polnocy" numFmtId="165">
      <sharedItems containsSemiMixedTypes="0" containsNonDate="0" containsDate="1" containsString="0" minDate="1899-12-30T00:23:52" maxDate="1899-12-30T04:19:39"/>
    </cacheField>
    <cacheField name="loty po polnocy" numFmtId="165">
      <sharedItems containsSemiMixedTypes="0" containsNonDate="0" containsDate="1" containsString="0" minDate="1899-12-30T00:00:00" maxDate="1899-12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F" refreshedDate="44943.751164351852" createdVersion="4" refreshedVersion="4" minRefreshableVersion="3" recordCount="157">
  <cacheSource type="worksheet">
    <worksheetSource ref="A1:P158" sheet="Arkusz2"/>
  </cacheSource>
  <cacheFields count="16">
    <cacheField name="lp" numFmtId="0">
      <sharedItems containsSemiMixedTypes="0" containsString="0" containsNumber="1" containsInteger="1" minValue="1" maxValue="157"/>
    </cacheField>
    <cacheField name="data wylotu" numFmtId="14">
      <sharedItems containsSemiMixedTypes="0" containsNonDate="0" containsDate="1" containsString="0" minDate="2021-09-01T00:00:00" maxDate="2021-10-01T00:00:00" count="30"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</sharedItems>
    </cacheField>
    <cacheField name="godzina wylotu" numFmtId="21">
      <sharedItems containsSemiMixedTypes="0" containsNonDate="0" containsDate="1" containsString="0" minDate="1899-12-30T01:01:00" maxDate="1899-12-30T23:36:08"/>
    </cacheField>
    <cacheField name="data przylotu" numFmtId="14">
      <sharedItems containsSemiMixedTypes="0" containsNonDate="0" containsDate="1" containsString="0" minDate="2021-09-01T00:00:00" maxDate="2021-10-01T00:00:00"/>
    </cacheField>
    <cacheField name="godzina przylotu" numFmtId="0">
      <sharedItems containsSemiMixedTypes="0" containsNonDate="0" containsDate="1" containsString="0" minDate="1899-12-30T00:19:26" maxDate="1899-12-30T23:11:16"/>
    </cacheField>
    <cacheField name="Cargo załadunek" numFmtId="0">
      <sharedItems containsSemiMixedTypes="0" containsString="0" containsNumber="1" containsInteger="1" minValue="0" maxValue="24"/>
    </cacheField>
    <cacheField name="Cargo wyładunek" numFmtId="0">
      <sharedItems containsSemiMixedTypes="0" containsString="0" containsNumber="1" containsInteger="1" minValue="0" maxValue="39"/>
    </cacheField>
    <cacheField name="czas lotu" numFmtId="21">
      <sharedItems containsSemiMixedTypes="0" containsNonDate="0" containsDate="1" containsString="0" minDate="1899-12-30T00:28:39" maxDate="1899-12-30T04:19:39"/>
    </cacheField>
    <cacheField name="ladunek" numFmtId="0">
      <sharedItems containsSemiMixedTypes="0" containsString="0" containsNumber="1" containsInteger="1" minValue="5" maxValue="42"/>
    </cacheField>
    <cacheField name="loty do polnocy" numFmtId="165">
      <sharedItems containsSemiMixedTypes="0" containsNonDate="0" containsDate="1" containsString="0" minDate="1899-12-30T00:23:52" maxDate="1899-12-30T04:19:39"/>
    </cacheField>
    <cacheField name="loty po polnocy" numFmtId="165">
      <sharedItems containsSemiMixedTypes="0" containsNonDate="0" containsDate="1" containsString="0" minDate="1899-12-30T00:00:00" maxDate="1899-12-31T00:00:00"/>
    </cacheField>
    <cacheField name="dlugosc" numFmtId="0">
      <sharedItems containsSemiMixedTypes="0" containsDate="1" containsString="0" containsMixedTypes="1" minDate="1899-12-30T01:14:36" maxDate="1900-01-07T06:39:04"/>
    </cacheField>
    <cacheField name="laczny lot" numFmtId="0">
      <sharedItems containsSemiMixedTypes="0" containsDate="1" containsString="0" containsMixedTypes="1" minDate="1899-12-30T00:00:00" maxDate="1899-12-31T03:54:04"/>
    </cacheField>
    <cacheField name="zal i wyl" numFmtId="2">
      <sharedItems containsSemiMixedTypes="0" containsString="0" containsNumber="1" containsInteger="1" minValue="1500" maxValue="67500"/>
    </cacheField>
    <cacheField name="przewoz" numFmtId="2">
      <sharedItems containsSemiMixedTypes="0" containsString="0" containsNumber="1" containsInteger="1" minValue="0" maxValue="120000"/>
    </cacheField>
    <cacheField name="zysk" numFmtId="2">
      <sharedItems containsSemiMixedTypes="0" containsString="0" containsNumber="1" containsInteger="1" minValue="-31500" maxValue="71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7">
  <r>
    <n v="1"/>
    <x v="0"/>
    <d v="1899-12-30T08:00:00"/>
    <d v="2021-09-01T00:00:00"/>
    <d v="1899-12-30T09:14:36"/>
    <n v="12"/>
    <n v="0"/>
    <d v="1899-12-30T01:14:36"/>
    <n v="12"/>
    <d v="1899-12-30T01:14:36"/>
    <d v="1899-12-30T00:00:00"/>
  </r>
  <r>
    <n v="2"/>
    <x v="0"/>
    <d v="1899-12-30T10:11:00"/>
    <d v="2021-09-01T00:00:00"/>
    <d v="1899-12-30T13:25:27"/>
    <n v="11"/>
    <n v="16"/>
    <d v="1899-12-30T03:14:27"/>
    <n v="23"/>
    <d v="1899-12-30T03:14:27"/>
    <d v="1899-12-30T00:00:00"/>
  </r>
  <r>
    <n v="3"/>
    <x v="0"/>
    <d v="1899-12-30T15:30:26"/>
    <d v="2021-09-01T00:00:00"/>
    <d v="1899-12-30T17:11:21"/>
    <n v="9"/>
    <n v="0"/>
    <d v="1899-12-30T01:40:55"/>
    <n v="16"/>
    <d v="1899-12-30T01:40:55"/>
    <d v="1899-12-30T00:00:00"/>
  </r>
  <r>
    <n v="4"/>
    <x v="0"/>
    <d v="1899-12-30T18:19:24"/>
    <d v="2021-09-01T00:00:00"/>
    <d v="1899-12-30T21:56:12"/>
    <n v="14"/>
    <n v="11"/>
    <d v="1899-12-30T03:36:48"/>
    <n v="30"/>
    <d v="1899-12-30T03:36:48"/>
    <d v="1899-12-30T00:00:00"/>
  </r>
  <r>
    <n v="5"/>
    <x v="1"/>
    <d v="1899-12-30T04:15:11"/>
    <d v="2021-09-02T00:00:00"/>
    <d v="1899-12-30T06:33:21"/>
    <n v="21"/>
    <n v="15"/>
    <d v="1899-12-30T02:18:10"/>
    <n v="40"/>
    <d v="1899-12-30T02:18:10"/>
    <d v="1899-12-30T00:00:00"/>
  </r>
  <r>
    <n v="6"/>
    <x v="1"/>
    <d v="1899-12-30T08:20:12"/>
    <d v="2021-09-02T00:00:00"/>
    <d v="1899-12-30T10:11:26"/>
    <n v="11"/>
    <n v="24"/>
    <d v="1899-12-30T01:51:14"/>
    <n v="36"/>
    <d v="1899-12-30T01:51:14"/>
    <d v="1899-12-30T00:00:00"/>
  </r>
  <r>
    <n v="7"/>
    <x v="1"/>
    <d v="1899-12-30T11:32:21"/>
    <d v="2021-09-02T00:00:00"/>
    <d v="1899-12-30T13:43:53"/>
    <n v="19"/>
    <n v="10"/>
    <d v="1899-12-30T02:11:32"/>
    <n v="31"/>
    <d v="1899-12-30T02:11:32"/>
    <d v="1899-12-30T00:00:00"/>
  </r>
  <r>
    <n v="8"/>
    <x v="1"/>
    <d v="1899-12-30T15:11:23"/>
    <d v="2021-09-02T00:00:00"/>
    <d v="1899-12-30T17:30:24"/>
    <n v="9"/>
    <n v="11"/>
    <d v="1899-12-30T02:19:01"/>
    <n v="30"/>
    <d v="1899-12-30T02:19:01"/>
    <d v="1899-12-30T00:00:00"/>
  </r>
  <r>
    <n v="9"/>
    <x v="1"/>
    <d v="1899-12-30T19:20:32"/>
    <d v="2021-09-02T00:00:00"/>
    <d v="1899-12-30T21:31:33"/>
    <n v="12"/>
    <n v="15"/>
    <d v="1899-12-30T02:11:01"/>
    <n v="31"/>
    <d v="1899-12-30T02:11:01"/>
    <d v="1899-12-30T00:00:00"/>
  </r>
  <r>
    <n v="10"/>
    <x v="2"/>
    <d v="1899-12-30T03:15:06"/>
    <d v="2021-09-03T00:00:00"/>
    <d v="1899-12-30T07:34:45"/>
    <n v="17"/>
    <n v="22"/>
    <d v="1899-12-30T04:19:39"/>
    <n v="33"/>
    <d v="1899-12-30T04:19:39"/>
    <d v="1899-12-30T00:00:00"/>
  </r>
  <r>
    <n v="11"/>
    <x v="2"/>
    <d v="1899-12-30T09:04:06"/>
    <d v="2021-09-03T00:00:00"/>
    <d v="1899-12-30T11:04:25"/>
    <n v="14"/>
    <n v="10"/>
    <d v="1899-12-30T02:00:19"/>
    <n v="25"/>
    <d v="1899-12-30T02:00:19"/>
    <d v="1899-12-30T00:00:00"/>
  </r>
  <r>
    <n v="12"/>
    <x v="2"/>
    <d v="1899-12-30T12:01:15"/>
    <d v="2021-09-03T00:00:00"/>
    <d v="1899-12-30T15:16:19"/>
    <n v="24"/>
    <n v="19"/>
    <d v="1899-12-30T03:15:04"/>
    <n v="39"/>
    <d v="1899-12-30T03:15:04"/>
    <d v="1899-12-30T00:00:00"/>
  </r>
  <r>
    <n v="13"/>
    <x v="2"/>
    <d v="1899-12-30T16:55:06"/>
    <d v="2021-09-03T00:00:00"/>
    <d v="1899-12-30T18:26:19"/>
    <n v="16"/>
    <n v="11"/>
    <d v="1899-12-30T01:31:13"/>
    <n v="36"/>
    <d v="1899-12-30T01:31:13"/>
    <d v="1899-12-30T00:00:00"/>
  </r>
  <r>
    <n v="14"/>
    <x v="2"/>
    <d v="1899-12-30T19:26:19"/>
    <d v="2021-09-03T00:00:00"/>
    <d v="1899-12-30T22:16:45"/>
    <n v="15"/>
    <n v="9"/>
    <d v="1899-12-30T02:50:26"/>
    <n v="40"/>
    <d v="1899-12-30T02:50:26"/>
    <d v="1899-12-30T00:00:00"/>
  </r>
  <r>
    <n v="15"/>
    <x v="3"/>
    <d v="1899-12-30T04:06:09"/>
    <d v="2021-09-04T00:00:00"/>
    <d v="1899-12-30T06:04:35"/>
    <n v="7"/>
    <n v="16"/>
    <d v="1899-12-30T01:58:26"/>
    <n v="38"/>
    <d v="1899-12-30T01:58:26"/>
    <d v="1899-12-30T00:00:00"/>
  </r>
  <r>
    <n v="16"/>
    <x v="3"/>
    <d v="1899-12-30T07:06:32"/>
    <d v="2021-09-04T00:00:00"/>
    <d v="1899-12-30T08:19:45"/>
    <n v="9"/>
    <n v="11"/>
    <d v="1899-12-30T01:13:13"/>
    <n v="31"/>
    <d v="1899-12-30T01:13:13"/>
    <d v="1899-12-30T00:00:00"/>
  </r>
  <r>
    <n v="17"/>
    <x v="3"/>
    <d v="1899-12-30T08:35:19"/>
    <d v="2021-09-04T00:00:00"/>
    <d v="1899-12-30T10:05:36"/>
    <n v="13"/>
    <n v="18"/>
    <d v="1899-12-30T01:30:17"/>
    <n v="33"/>
    <d v="1899-12-30T01:30:17"/>
    <d v="1899-12-30T00:00:00"/>
  </r>
  <r>
    <n v="18"/>
    <x v="3"/>
    <d v="1899-12-30T11:39:20"/>
    <d v="2021-09-04T00:00:00"/>
    <d v="1899-12-30T12:55:10"/>
    <n v="22"/>
    <n v="5"/>
    <d v="1899-12-30T01:15:50"/>
    <n v="37"/>
    <d v="1899-12-30T01:15:50"/>
    <d v="1899-12-30T00:00:00"/>
  </r>
  <r>
    <n v="19"/>
    <x v="3"/>
    <d v="1899-12-30T16:51:10"/>
    <d v="2021-09-04T00:00:00"/>
    <d v="1899-12-30T18:34:04"/>
    <n v="8"/>
    <n v="23"/>
    <d v="1899-12-30T01:42:54"/>
    <n v="40"/>
    <d v="1899-12-30T01:42:54"/>
    <d v="1899-12-30T00:00:00"/>
  </r>
  <r>
    <n v="20"/>
    <x v="3"/>
    <d v="1899-12-30T19:26:05"/>
    <d v="2021-09-04T00:00:00"/>
    <d v="1899-12-30T23:11:16"/>
    <n v="11"/>
    <n v="14"/>
    <d v="1899-12-30T03:45:11"/>
    <n v="28"/>
    <d v="1899-12-30T03:45:11"/>
    <d v="1899-12-30T00:00:00"/>
  </r>
  <r>
    <n v="21"/>
    <x v="4"/>
    <d v="1899-12-30T07:15:54"/>
    <d v="2021-09-05T00:00:00"/>
    <d v="1899-12-30T09:01:45"/>
    <n v="17"/>
    <n v="23"/>
    <d v="1899-12-30T01:45:51"/>
    <n v="31"/>
    <d v="1899-12-30T01:45:51"/>
    <d v="1899-12-30T00:00:00"/>
  </r>
  <r>
    <n v="22"/>
    <x v="4"/>
    <d v="1899-12-30T10:19:14"/>
    <d v="2021-09-05T00:00:00"/>
    <d v="1899-12-30T12:16:25"/>
    <n v="15"/>
    <n v="11"/>
    <d v="1899-12-30T01:57:11"/>
    <n v="23"/>
    <d v="1899-12-30T01:57:11"/>
    <d v="1899-12-30T00:00:00"/>
  </r>
  <r>
    <n v="23"/>
    <x v="4"/>
    <d v="1899-12-30T13:25:06"/>
    <d v="2021-09-05T00:00:00"/>
    <d v="1899-12-30T15:26:19"/>
    <n v="19"/>
    <n v="21"/>
    <d v="1899-12-30T02:01:13"/>
    <n v="31"/>
    <d v="1899-12-30T02:01:13"/>
    <d v="1899-12-30T00:00:00"/>
  </r>
  <r>
    <n v="24"/>
    <x v="4"/>
    <d v="1899-12-30T16:36:19"/>
    <d v="2021-09-05T00:00:00"/>
    <d v="1899-12-30T17:36:28"/>
    <n v="11"/>
    <n v="9"/>
    <d v="1899-12-30T01:00:09"/>
    <n v="21"/>
    <d v="1899-12-30T01:00:09"/>
    <d v="1899-12-30T00:00:00"/>
  </r>
  <r>
    <n v="25"/>
    <x v="4"/>
    <d v="1899-12-30T18:30:30"/>
    <d v="2021-09-05T00:00:00"/>
    <d v="1899-12-30T19:50:16"/>
    <n v="15"/>
    <n v="11"/>
    <d v="1899-12-30T01:19:46"/>
    <n v="27"/>
    <d v="1899-12-30T01:19:46"/>
    <d v="1899-12-30T00:00:00"/>
  </r>
  <r>
    <n v="26"/>
    <x v="4"/>
    <d v="1899-12-30T21:00:00"/>
    <d v="2021-09-06T00:00:00"/>
    <d v="1899-12-30T00:19:26"/>
    <n v="15"/>
    <n v="17"/>
    <d v="1899-12-30T03:19:26"/>
    <n v="31"/>
    <d v="1899-12-30T03:00:00"/>
    <d v="1899-12-30T00:19:26"/>
  </r>
  <r>
    <n v="27"/>
    <x v="5"/>
    <d v="1899-12-30T05:12:46"/>
    <d v="2021-09-06T00:00:00"/>
    <d v="1899-12-30T07:08:36"/>
    <n v="9"/>
    <n v="6"/>
    <d v="1899-12-30T01:55:50"/>
    <n v="23"/>
    <d v="1899-12-30T02:15:16"/>
    <d v="1899-12-30T00:00:00"/>
  </r>
  <r>
    <n v="28"/>
    <x v="5"/>
    <d v="1899-12-30T09:11:36"/>
    <d v="2021-09-06T00:00:00"/>
    <d v="1899-12-30T12:36:19"/>
    <n v="14"/>
    <n v="22"/>
    <d v="1899-12-30T03:24:43"/>
    <n v="31"/>
    <d v="1899-12-30T03:24:43"/>
    <d v="1899-12-30T00:00:00"/>
  </r>
  <r>
    <n v="29"/>
    <x v="5"/>
    <d v="1899-12-30T13:25:15"/>
    <d v="2021-09-06T00:00:00"/>
    <d v="1899-12-30T15:01:15"/>
    <n v="14"/>
    <n v="3"/>
    <d v="1899-12-30T01:36:00"/>
    <n v="23"/>
    <d v="1899-12-30T01:36:00"/>
    <d v="1899-12-30T00:00:00"/>
  </r>
  <r>
    <n v="30"/>
    <x v="5"/>
    <d v="1899-12-30T17:11:04"/>
    <d v="2021-09-06T00:00:00"/>
    <d v="1899-12-30T18:19:00"/>
    <n v="18"/>
    <n v="14"/>
    <d v="1899-12-30T01:07:56"/>
    <n v="38"/>
    <d v="1899-12-30T01:07:56"/>
    <d v="1899-12-30T00:00:00"/>
  </r>
  <r>
    <n v="31"/>
    <x v="5"/>
    <d v="1899-12-30T19:42:12"/>
    <d v="2021-09-06T00:00:00"/>
    <d v="1899-12-30T21:22:13"/>
    <n v="16"/>
    <n v="21"/>
    <d v="1899-12-30T01:40:01"/>
    <n v="40"/>
    <d v="1899-12-30T01:40:01"/>
    <d v="1899-12-30T00:00:00"/>
  </r>
  <r>
    <n v="32"/>
    <x v="6"/>
    <d v="1899-12-30T07:46:19"/>
    <d v="2021-09-07T00:00:00"/>
    <d v="1899-12-30T09:36:14"/>
    <n v="15"/>
    <n v="14"/>
    <d v="1899-12-30T01:49:55"/>
    <n v="34"/>
    <d v="1899-12-30T01:49:55"/>
    <d v="1899-12-30T00:00:00"/>
  </r>
  <r>
    <n v="33"/>
    <x v="6"/>
    <d v="1899-12-30T11:09:08"/>
    <d v="2021-09-07T00:00:00"/>
    <d v="1899-12-30T12:31:16"/>
    <n v="12"/>
    <n v="23"/>
    <d v="1899-12-30T01:22:08"/>
    <n v="32"/>
    <d v="1899-12-30T01:22:08"/>
    <d v="1899-12-30T00:00:00"/>
  </r>
  <r>
    <n v="34"/>
    <x v="6"/>
    <d v="1899-12-30T13:45:48"/>
    <d v="2021-09-07T00:00:00"/>
    <d v="1899-12-30T15:34:16"/>
    <n v="17"/>
    <n v="6"/>
    <d v="1899-12-30T01:48:28"/>
    <n v="26"/>
    <d v="1899-12-30T01:48:28"/>
    <d v="1899-12-30T00:00:00"/>
  </r>
  <r>
    <n v="35"/>
    <x v="6"/>
    <d v="1899-12-30T16:56:19"/>
    <d v="2021-09-07T00:00:00"/>
    <d v="1899-12-30T19:00:11"/>
    <n v="19"/>
    <n v="16"/>
    <d v="1899-12-30T02:03:52"/>
    <n v="39"/>
    <d v="1899-12-30T02:03:52"/>
    <d v="1899-12-30T00:00:00"/>
  </r>
  <r>
    <n v="36"/>
    <x v="6"/>
    <d v="1899-12-30T20:12:01"/>
    <d v="2021-09-07T00:00:00"/>
    <d v="1899-12-30T22:34:36"/>
    <n v="11"/>
    <n v="14"/>
    <d v="1899-12-30T02:22:35"/>
    <n v="34"/>
    <d v="1899-12-30T02:22:35"/>
    <d v="1899-12-30T00:00:00"/>
  </r>
  <r>
    <n v="37"/>
    <x v="7"/>
    <d v="1899-12-30T03:15:16"/>
    <d v="2021-09-08T00:00:00"/>
    <d v="1899-12-30T06:16:05"/>
    <n v="13"/>
    <n v="22"/>
    <d v="1899-12-30T03:00:49"/>
    <n v="33"/>
    <d v="1899-12-30T03:00:49"/>
    <d v="1899-12-30T00:00:00"/>
  </r>
  <r>
    <n v="38"/>
    <x v="7"/>
    <d v="1899-12-30T07:49:16"/>
    <d v="2021-09-08T00:00:00"/>
    <d v="1899-12-30T09:33:04"/>
    <n v="11"/>
    <n v="4"/>
    <d v="1899-12-30T01:43:48"/>
    <n v="22"/>
    <d v="1899-12-30T01:43:48"/>
    <d v="1899-12-30T00:00:00"/>
  </r>
  <r>
    <n v="39"/>
    <x v="7"/>
    <d v="1899-12-30T10:01:22"/>
    <d v="2021-09-08T00:00:00"/>
    <d v="1899-12-30T12:35:15"/>
    <n v="14"/>
    <n v="21"/>
    <d v="1899-12-30T02:33:53"/>
    <n v="32"/>
    <d v="1899-12-30T02:33:53"/>
    <d v="1899-12-30T00:00:00"/>
  </r>
  <r>
    <n v="40"/>
    <x v="7"/>
    <d v="1899-12-30T14:11:36"/>
    <d v="2021-09-08T00:00:00"/>
    <d v="1899-12-30T16:26:19"/>
    <n v="16"/>
    <n v="9"/>
    <d v="1899-12-30T02:14:43"/>
    <n v="27"/>
    <d v="1899-12-30T02:14:43"/>
    <d v="1899-12-30T00:00:00"/>
  </r>
  <r>
    <n v="41"/>
    <x v="7"/>
    <d v="1899-12-30T17:36:45"/>
    <d v="2021-09-08T00:00:00"/>
    <d v="1899-12-30T18:32:23"/>
    <n v="12"/>
    <n v="24"/>
    <d v="1899-12-30T00:55:38"/>
    <n v="30"/>
    <d v="1899-12-30T00:55:38"/>
    <d v="1899-12-30T00:00:00"/>
  </r>
  <r>
    <n v="42"/>
    <x v="7"/>
    <d v="1899-12-30T20:00:00"/>
    <d v="2021-09-08T00:00:00"/>
    <d v="1899-12-30T21:31:36"/>
    <n v="9"/>
    <n v="2"/>
    <d v="1899-12-30T01:31:36"/>
    <n v="15"/>
    <d v="1899-12-30T01:31:36"/>
    <d v="1899-12-30T00:00:00"/>
  </r>
  <r>
    <n v="43"/>
    <x v="8"/>
    <d v="1899-12-30T06:11:26"/>
    <d v="2021-09-09T00:00:00"/>
    <d v="1899-12-30T07:45:56"/>
    <n v="9"/>
    <n v="4"/>
    <d v="1899-12-30T01:34:30"/>
    <n v="22"/>
    <d v="1899-12-30T01:34:30"/>
    <d v="1899-12-30T00:00:00"/>
  </r>
  <r>
    <n v="44"/>
    <x v="8"/>
    <d v="1899-12-30T09:55:26"/>
    <d v="2021-09-09T00:00:00"/>
    <d v="1899-12-30T10:55:13"/>
    <n v="9"/>
    <n v="14"/>
    <d v="1899-12-30T00:59:47"/>
    <n v="27"/>
    <d v="1899-12-30T00:59:47"/>
    <d v="1899-12-30T00:00:00"/>
  </r>
  <r>
    <n v="45"/>
    <x v="8"/>
    <d v="1899-12-30T12:08:45"/>
    <d v="2021-09-09T00:00:00"/>
    <d v="1899-12-30T14:11:09"/>
    <n v="12"/>
    <n v="10"/>
    <d v="1899-12-30T02:02:24"/>
    <n v="25"/>
    <d v="1899-12-30T02:02:24"/>
    <d v="1899-12-30T00:00:00"/>
  </r>
  <r>
    <n v="46"/>
    <x v="8"/>
    <d v="1899-12-30T16:26:09"/>
    <d v="2021-09-09T00:00:00"/>
    <d v="1899-12-30T18:30:24"/>
    <n v="16"/>
    <n v="11"/>
    <d v="1899-12-30T02:04:15"/>
    <n v="31"/>
    <d v="1899-12-30T02:04:15"/>
    <d v="1899-12-30T00:00:00"/>
  </r>
  <r>
    <n v="47"/>
    <x v="8"/>
    <d v="1899-12-30T20:30:16"/>
    <d v="2021-09-09T00:00:00"/>
    <d v="1899-12-30T21:21:36"/>
    <n v="13"/>
    <n v="21"/>
    <d v="1899-12-30T00:51:20"/>
    <n v="33"/>
    <d v="1899-12-30T00:51:20"/>
    <d v="1899-12-30T00:00:00"/>
  </r>
  <r>
    <n v="48"/>
    <x v="9"/>
    <d v="1899-12-30T05:11:32"/>
    <d v="2021-09-10T00:00:00"/>
    <d v="1899-12-30T07:26:14"/>
    <n v="7"/>
    <n v="15"/>
    <d v="1899-12-30T02:14:42"/>
    <n v="19"/>
    <d v="1899-12-30T02:14:42"/>
    <d v="1899-12-30T00:00:00"/>
  </r>
  <r>
    <n v="49"/>
    <x v="9"/>
    <d v="1899-12-30T09:10:06"/>
    <d v="2021-09-10T00:00:00"/>
    <d v="1899-12-30T10:40:04"/>
    <n v="7"/>
    <n v="0"/>
    <d v="1899-12-30T01:29:58"/>
    <n v="11"/>
    <d v="1899-12-30T01:29:58"/>
    <d v="1899-12-30T00:00:00"/>
  </r>
  <r>
    <n v="50"/>
    <x v="9"/>
    <d v="1899-12-30T11:59:56"/>
    <d v="2021-09-10T00:00:00"/>
    <d v="1899-12-30T14:14:48"/>
    <n v="7"/>
    <n v="1"/>
    <d v="1899-12-30T02:14:52"/>
    <n v="18"/>
    <d v="1899-12-30T02:14:52"/>
    <d v="1899-12-30T00:00:00"/>
  </r>
  <r>
    <n v="51"/>
    <x v="9"/>
    <d v="1899-12-30T15:35:54"/>
    <d v="2021-09-10T00:00:00"/>
    <d v="1899-12-30T16:54:12"/>
    <n v="13"/>
    <n v="20"/>
    <d v="1899-12-30T01:18:18"/>
    <n v="30"/>
    <d v="1899-12-30T01:18:18"/>
    <d v="1899-12-30T00:00:00"/>
  </r>
  <r>
    <n v="52"/>
    <x v="9"/>
    <d v="1899-12-30T19:01:35"/>
    <d v="2021-09-10T00:00:00"/>
    <d v="1899-12-30T19:48:46"/>
    <n v="12"/>
    <n v="4"/>
    <d v="1899-12-30T00:47:11"/>
    <n v="22"/>
    <d v="1899-12-30T00:47:11"/>
    <d v="1899-12-30T00:00:00"/>
  </r>
  <r>
    <n v="53"/>
    <x v="9"/>
    <d v="1899-12-30T21:01:04"/>
    <d v="2021-09-11T00:00:00"/>
    <d v="1899-12-30T00:54:18"/>
    <n v="11"/>
    <n v="9"/>
    <d v="1899-12-30T03:53:14"/>
    <n v="29"/>
    <d v="1899-12-30T02:58:56"/>
    <d v="1899-12-30T00:54:18"/>
  </r>
  <r>
    <n v="54"/>
    <x v="10"/>
    <d v="1899-12-30T06:15:56"/>
    <d v="2021-09-11T00:00:00"/>
    <d v="1899-12-30T09:11:45"/>
    <n v="12"/>
    <n v="21"/>
    <d v="1899-12-30T02:55:49"/>
    <n v="32"/>
    <d v="1899-12-30T03:50:07"/>
    <d v="1899-12-30T00:00:00"/>
  </r>
  <r>
    <n v="55"/>
    <x v="10"/>
    <d v="1899-12-30T11:04:15"/>
    <d v="2021-09-11T00:00:00"/>
    <d v="1899-12-30T12:09:07"/>
    <n v="14"/>
    <n v="2"/>
    <d v="1899-12-30T01:04:52"/>
    <n v="25"/>
    <d v="1899-12-30T01:04:52"/>
    <d v="1899-12-30T00:00:00"/>
  </r>
  <r>
    <n v="56"/>
    <x v="10"/>
    <d v="1899-12-30T13:36:55"/>
    <d v="2021-09-11T00:00:00"/>
    <d v="1899-12-30T14:26:47"/>
    <n v="17"/>
    <n v="9"/>
    <d v="1899-12-30T00:49:52"/>
    <n v="40"/>
    <d v="1899-12-30T00:49:52"/>
    <d v="1899-12-30T00:00:00"/>
  </r>
  <r>
    <n v="57"/>
    <x v="10"/>
    <d v="1899-12-30T15:57:15"/>
    <d v="2021-09-11T00:00:00"/>
    <d v="1899-12-30T17:15:48"/>
    <n v="3"/>
    <n v="9"/>
    <d v="1899-12-30T01:18:33"/>
    <n v="34"/>
    <d v="1899-12-30T01:18:33"/>
    <d v="1899-12-30T00:00:00"/>
  </r>
  <r>
    <n v="58"/>
    <x v="10"/>
    <d v="1899-12-30T19:01:02"/>
    <d v="2021-09-11T00:00:00"/>
    <d v="1899-12-30T21:11:01"/>
    <n v="11"/>
    <n v="3"/>
    <d v="1899-12-30T02:09:59"/>
    <n v="36"/>
    <d v="1899-12-30T02:09:59"/>
    <d v="1899-12-30T00:00:00"/>
  </r>
  <r>
    <n v="59"/>
    <x v="11"/>
    <d v="1899-12-30T04:00:00"/>
    <d v="2021-09-12T00:00:00"/>
    <d v="1899-12-30T05:35:06"/>
    <n v="8"/>
    <n v="4"/>
    <d v="1899-12-30T01:35:06"/>
    <n v="41"/>
    <d v="1899-12-30T01:35:06"/>
    <d v="1899-12-30T00:00:00"/>
  </r>
  <r>
    <n v="60"/>
    <x v="11"/>
    <d v="1899-12-30T08:14:16"/>
    <d v="2021-09-12T00:00:00"/>
    <d v="1899-12-30T10:16:19"/>
    <n v="1"/>
    <n v="6"/>
    <d v="1899-12-30T02:02:03"/>
    <n v="38"/>
    <d v="1899-12-30T02:02:03"/>
    <d v="1899-12-30T00:00:00"/>
  </r>
  <r>
    <n v="61"/>
    <x v="11"/>
    <d v="1899-12-30T12:30:01"/>
    <d v="2021-09-12T00:00:00"/>
    <d v="1899-12-30T14:15:25"/>
    <n v="4"/>
    <n v="21"/>
    <d v="1899-12-30T01:45:24"/>
    <n v="36"/>
    <d v="1899-12-30T01:45:24"/>
    <d v="1899-12-30T00:00:00"/>
  </r>
  <r>
    <n v="62"/>
    <x v="11"/>
    <d v="1899-12-30T17:45:09"/>
    <d v="2021-09-12T00:00:00"/>
    <d v="1899-12-30T19:10:01"/>
    <n v="9"/>
    <n v="11"/>
    <d v="1899-12-30T01:24:52"/>
    <n v="24"/>
    <d v="1899-12-30T01:24:52"/>
    <d v="1899-12-30T00:00:00"/>
  </r>
  <r>
    <n v="63"/>
    <x v="12"/>
    <d v="1899-12-30T05:08:45"/>
    <d v="2021-09-13T00:00:00"/>
    <d v="1899-12-30T09:08:14"/>
    <n v="12"/>
    <n v="7"/>
    <d v="1899-12-30T03:59:29"/>
    <n v="25"/>
    <d v="1899-12-30T03:59:29"/>
    <d v="1899-12-30T00:00:00"/>
  </r>
  <r>
    <n v="64"/>
    <x v="12"/>
    <d v="1899-12-30T11:06:45"/>
    <d v="2021-09-13T00:00:00"/>
    <d v="1899-12-30T12:48:06"/>
    <n v="11"/>
    <n v="13"/>
    <d v="1899-12-30T01:41:21"/>
    <n v="29"/>
    <d v="1899-12-30T01:41:21"/>
    <d v="1899-12-30T00:00:00"/>
  </r>
  <r>
    <n v="65"/>
    <x v="12"/>
    <d v="1899-12-30T13:15:09"/>
    <d v="2021-09-13T00:00:00"/>
    <d v="1899-12-30T14:55:39"/>
    <n v="16"/>
    <n v="21"/>
    <d v="1899-12-30T01:40:30"/>
    <n v="32"/>
    <d v="1899-12-30T01:40:30"/>
    <d v="1899-12-30T00:00:00"/>
  </r>
  <r>
    <n v="66"/>
    <x v="12"/>
    <d v="1899-12-30T16:04:45"/>
    <d v="2021-09-13T00:00:00"/>
    <d v="1899-12-30T18:00:00"/>
    <n v="19"/>
    <n v="10"/>
    <d v="1899-12-30T01:55:15"/>
    <n v="30"/>
    <d v="1899-12-30T01:55:15"/>
    <d v="1899-12-30T00:00:00"/>
  </r>
  <r>
    <n v="67"/>
    <x v="12"/>
    <d v="1899-12-30T20:09:11"/>
    <d v="2021-09-13T00:00:00"/>
    <d v="1899-12-30T22:04:19"/>
    <n v="3"/>
    <n v="0"/>
    <d v="1899-12-30T01:55:08"/>
    <n v="23"/>
    <d v="1899-12-30T01:55:08"/>
    <d v="1899-12-30T00:00:00"/>
  </r>
  <r>
    <n v="68"/>
    <x v="13"/>
    <d v="1899-12-30T04:15:22"/>
    <d v="2021-09-14T00:00:00"/>
    <d v="1899-12-30T06:14:24"/>
    <n v="12"/>
    <n v="21"/>
    <d v="1899-12-30T01:59:02"/>
    <n v="35"/>
    <d v="1899-12-30T01:59:02"/>
    <d v="1899-12-30T00:00:00"/>
  </r>
  <r>
    <n v="69"/>
    <x v="13"/>
    <d v="1899-12-30T08:15:54"/>
    <d v="2021-09-14T00:00:00"/>
    <d v="1899-12-30T10:04:55"/>
    <n v="17"/>
    <n v="20"/>
    <d v="1899-12-30T01:49:01"/>
    <n v="31"/>
    <d v="1899-12-30T01:49:01"/>
    <d v="1899-12-30T00:00:00"/>
  </r>
  <r>
    <n v="70"/>
    <x v="13"/>
    <d v="1899-12-30T12:00:00"/>
    <d v="2021-09-14T00:00:00"/>
    <d v="1899-12-30T13:56:55"/>
    <n v="11"/>
    <n v="22"/>
    <d v="1899-12-30T01:56:55"/>
    <n v="22"/>
    <d v="1899-12-30T01:56:55"/>
    <d v="1899-12-30T00:00:00"/>
  </r>
  <r>
    <n v="71"/>
    <x v="13"/>
    <d v="1899-12-30T15:26:30"/>
    <d v="2021-09-14T00:00:00"/>
    <d v="1899-12-30T17:00:15"/>
    <n v="7"/>
    <n v="2"/>
    <d v="1899-12-30T01:33:45"/>
    <n v="7"/>
    <d v="1899-12-30T01:33:45"/>
    <d v="1899-12-30T00:00:00"/>
  </r>
  <r>
    <n v="72"/>
    <x v="13"/>
    <d v="1899-12-30T18:36:45"/>
    <d v="2021-09-14T00:00:00"/>
    <d v="1899-12-30T19:15:54"/>
    <n v="8"/>
    <n v="7"/>
    <d v="1899-12-30T00:39:09"/>
    <n v="13"/>
    <d v="1899-12-30T00:39:09"/>
    <d v="1899-12-30T00:00:00"/>
  </r>
  <r>
    <n v="73"/>
    <x v="13"/>
    <d v="1899-12-30T20:56:55"/>
    <d v="2021-09-14T00:00:00"/>
    <d v="1899-12-30T22:04:06"/>
    <n v="6"/>
    <n v="1"/>
    <d v="1899-12-30T01:07:11"/>
    <n v="12"/>
    <d v="1899-12-30T01:07:11"/>
    <d v="1899-12-30T00:00:00"/>
  </r>
  <r>
    <n v="74"/>
    <x v="14"/>
    <d v="1899-12-30T01:01:00"/>
    <d v="2021-09-15T00:00:00"/>
    <d v="1899-12-30T04:09:06"/>
    <n v="0"/>
    <n v="6"/>
    <d v="1899-12-30T03:08:06"/>
    <n v="11"/>
    <d v="1899-12-30T03:08:06"/>
    <d v="1899-12-30T00:00:00"/>
  </r>
  <r>
    <n v="75"/>
    <x v="14"/>
    <d v="1899-12-30T06:55:57"/>
    <d v="2021-09-15T00:00:00"/>
    <d v="1899-12-30T08:15:54"/>
    <n v="0"/>
    <n v="5"/>
    <d v="1899-12-30T01:19:57"/>
    <n v="5"/>
    <d v="1899-12-30T01:19:57"/>
    <d v="1899-12-30T00:00:00"/>
  </r>
  <r>
    <n v="76"/>
    <x v="14"/>
    <d v="1899-12-30T10:10:55"/>
    <d v="2021-09-15T00:00:00"/>
    <d v="1899-12-30T12:45:47"/>
    <n v="10"/>
    <n v="1"/>
    <d v="1899-12-30T02:34:52"/>
    <n v="10"/>
    <d v="1899-12-30T02:34:52"/>
    <d v="1899-12-30T00:00:00"/>
  </r>
  <r>
    <n v="77"/>
    <x v="14"/>
    <d v="1899-12-30T14:22:45"/>
    <d v="2021-09-15T00:00:00"/>
    <d v="1899-12-30T15:12:24"/>
    <n v="14"/>
    <n v="21"/>
    <d v="1899-12-30T00:49:39"/>
    <n v="23"/>
    <d v="1899-12-30T00:49:39"/>
    <d v="1899-12-30T00:00:00"/>
  </r>
  <r>
    <n v="78"/>
    <x v="14"/>
    <d v="1899-12-30T17:20:54"/>
    <d v="2021-09-15T00:00:00"/>
    <d v="1899-12-30T18:36:45"/>
    <n v="4"/>
    <n v="1"/>
    <d v="1899-12-30T01:15:51"/>
    <n v="6"/>
    <d v="1899-12-30T01:15:51"/>
    <d v="1899-12-30T00:00:00"/>
  </r>
  <r>
    <n v="79"/>
    <x v="14"/>
    <d v="1899-12-30T20:47:41"/>
    <d v="2021-09-15T00:00:00"/>
    <d v="1899-12-30T21:45:48"/>
    <n v="7"/>
    <n v="2"/>
    <d v="1899-12-30T00:58:07"/>
    <n v="12"/>
    <d v="1899-12-30T00:58:07"/>
    <d v="1899-12-30T00:00:00"/>
  </r>
  <r>
    <n v="80"/>
    <x v="15"/>
    <d v="1899-12-30T03:15:26"/>
    <d v="2021-09-16T00:00:00"/>
    <d v="1899-12-30T06:04:09"/>
    <n v="13"/>
    <n v="5"/>
    <d v="1899-12-30T02:48:43"/>
    <n v="23"/>
    <d v="1899-12-30T02:48:43"/>
    <d v="1899-12-30T00:00:00"/>
  </r>
  <r>
    <n v="81"/>
    <x v="15"/>
    <d v="1899-12-30T07:11:26"/>
    <d v="2021-09-16T00:00:00"/>
    <d v="1899-12-30T09:03:04"/>
    <n v="13"/>
    <n v="11"/>
    <d v="1899-12-30T01:51:38"/>
    <n v="31"/>
    <d v="1899-12-30T01:51:38"/>
    <d v="1899-12-30T00:00:00"/>
  </r>
  <r>
    <n v="82"/>
    <x v="15"/>
    <d v="1899-12-30T11:04:06"/>
    <d v="2021-09-16T00:00:00"/>
    <d v="1899-12-30T12:00:45"/>
    <n v="14"/>
    <n v="9"/>
    <d v="1899-12-30T00:56:39"/>
    <n v="34"/>
    <d v="1899-12-30T00:56:39"/>
    <d v="1899-12-30T00:00:00"/>
  </r>
  <r>
    <n v="83"/>
    <x v="15"/>
    <d v="1899-12-30T13:55:00"/>
    <d v="2021-09-16T00:00:00"/>
    <d v="1899-12-30T14:45:10"/>
    <n v="14"/>
    <n v="9"/>
    <d v="1899-12-30T00:50:10"/>
    <n v="39"/>
    <d v="1899-12-30T00:50:10"/>
    <d v="1899-12-30T00:00:00"/>
  </r>
  <r>
    <n v="84"/>
    <x v="15"/>
    <d v="1899-12-30T16:11:12"/>
    <d v="2021-09-16T00:00:00"/>
    <d v="1899-12-30T17:22:01"/>
    <n v="12"/>
    <n v="7"/>
    <d v="1899-12-30T01:10:49"/>
    <n v="42"/>
    <d v="1899-12-30T01:10:49"/>
    <d v="1899-12-30T00:00:00"/>
  </r>
  <r>
    <n v="85"/>
    <x v="15"/>
    <d v="1899-12-30T19:01:22"/>
    <d v="2021-09-16T00:00:00"/>
    <d v="1899-12-30T20:45:56"/>
    <n v="2"/>
    <n v="19"/>
    <d v="1899-12-30T01:44:34"/>
    <n v="37"/>
    <d v="1899-12-30T01:44:34"/>
    <d v="1899-12-30T00:00:00"/>
  </r>
  <r>
    <n v="86"/>
    <x v="16"/>
    <d v="1899-12-30T06:56:22"/>
    <d v="2021-09-17T00:00:00"/>
    <d v="1899-12-30T08:01:04"/>
    <n v="4"/>
    <n v="11"/>
    <d v="1899-12-30T01:04:42"/>
    <n v="22"/>
    <d v="1899-12-30T01:04:42"/>
    <d v="1899-12-30T00:00:00"/>
  </r>
  <r>
    <n v="87"/>
    <x v="16"/>
    <d v="1899-12-30T11:00:06"/>
    <d v="2021-09-17T00:00:00"/>
    <d v="1899-12-30T11:30:09"/>
    <n v="21"/>
    <n v="15"/>
    <d v="1899-12-30T00:30:03"/>
    <n v="32"/>
    <d v="1899-12-30T00:30:03"/>
    <d v="1899-12-30T00:00:00"/>
  </r>
  <r>
    <n v="88"/>
    <x v="16"/>
    <d v="1899-12-30T13:15:09"/>
    <d v="2021-09-17T00:00:00"/>
    <d v="1899-12-30T14:55:03"/>
    <n v="7"/>
    <n v="13"/>
    <d v="1899-12-30T01:39:54"/>
    <n v="24"/>
    <d v="1899-12-30T01:39:54"/>
    <d v="1899-12-30T00:00:00"/>
  </r>
  <r>
    <n v="89"/>
    <x v="16"/>
    <d v="1899-12-30T15:35:55"/>
    <d v="2021-09-17T00:00:00"/>
    <d v="1899-12-30T17:13:53"/>
    <n v="14"/>
    <n v="16"/>
    <d v="1899-12-30T01:37:58"/>
    <n v="25"/>
    <d v="1899-12-30T01:37:58"/>
    <d v="1899-12-30T00:00:00"/>
  </r>
  <r>
    <n v="90"/>
    <x v="16"/>
    <d v="1899-12-30T19:12:43"/>
    <d v="2021-09-17T00:00:00"/>
    <d v="1899-12-30T20:45:44"/>
    <n v="7"/>
    <n v="0"/>
    <d v="1899-12-30T01:33:01"/>
    <n v="16"/>
    <d v="1899-12-30T01:33:01"/>
    <d v="1899-12-30T00:00:00"/>
  </r>
  <r>
    <n v="91"/>
    <x v="17"/>
    <d v="1899-12-30T05:05:06"/>
    <d v="2021-09-18T00:00:00"/>
    <d v="1899-12-30T06:24:06"/>
    <n v="17"/>
    <n v="15"/>
    <d v="1899-12-30T01:19:00"/>
    <n v="33"/>
    <d v="1899-12-30T01:19:00"/>
    <d v="1899-12-30T00:00:00"/>
  </r>
  <r>
    <n v="92"/>
    <x v="17"/>
    <d v="1899-12-30T09:14:16"/>
    <d v="2021-09-18T00:00:00"/>
    <d v="1899-12-30T10:00:11"/>
    <n v="5"/>
    <n v="8"/>
    <d v="1899-12-30T00:45:55"/>
    <n v="23"/>
    <d v="1899-12-30T00:45:55"/>
    <d v="1899-12-30T00:00:00"/>
  </r>
  <r>
    <n v="93"/>
    <x v="17"/>
    <d v="1899-12-30T11:23:24"/>
    <d v="2021-09-18T00:00:00"/>
    <d v="1899-12-30T13:26:23"/>
    <n v="14"/>
    <n v="9"/>
    <d v="1899-12-30T02:02:59"/>
    <n v="29"/>
    <d v="1899-12-30T02:02:59"/>
    <d v="1899-12-30T00:00:00"/>
  </r>
  <r>
    <n v="94"/>
    <x v="17"/>
    <d v="1899-12-30T14:55:20"/>
    <d v="2021-09-18T00:00:00"/>
    <d v="1899-12-30T15:25:19"/>
    <n v="11"/>
    <n v="17"/>
    <d v="1899-12-30T00:29:59"/>
    <n v="31"/>
    <d v="1899-12-30T00:29:59"/>
    <d v="1899-12-30T00:00:00"/>
  </r>
  <r>
    <n v="95"/>
    <x v="17"/>
    <d v="1899-12-30T17:24:15"/>
    <d v="2021-09-18T00:00:00"/>
    <d v="1899-12-30T18:45:12"/>
    <n v="7"/>
    <n v="16"/>
    <d v="1899-12-30T01:20:57"/>
    <n v="21"/>
    <d v="1899-12-30T01:20:57"/>
    <d v="1899-12-30T00:00:00"/>
  </r>
  <r>
    <n v="96"/>
    <x v="18"/>
    <d v="1899-12-30T09:06:04"/>
    <d v="2021-09-19T00:00:00"/>
    <d v="1899-12-30T10:46:11"/>
    <n v="5"/>
    <n v="1"/>
    <d v="1899-12-30T01:40:07"/>
    <n v="10"/>
    <d v="1899-12-30T01:40:07"/>
    <d v="1899-12-30T00:00:00"/>
  </r>
  <r>
    <n v="97"/>
    <x v="18"/>
    <d v="1899-12-30T13:55:17"/>
    <d v="2021-09-19T00:00:00"/>
    <d v="1899-12-30T15:01:03"/>
    <n v="14"/>
    <n v="7"/>
    <d v="1899-12-30T01:05:46"/>
    <n v="23"/>
    <d v="1899-12-30T01:05:46"/>
    <d v="1899-12-30T00:00:00"/>
  </r>
  <r>
    <n v="98"/>
    <x v="18"/>
    <d v="1899-12-30T16:15:07"/>
    <d v="2021-09-19T00:00:00"/>
    <d v="1899-12-30T17:33:46"/>
    <n v="12"/>
    <n v="9"/>
    <d v="1899-12-30T01:18:39"/>
    <n v="28"/>
    <d v="1899-12-30T01:18:39"/>
    <d v="1899-12-30T00:00:00"/>
  </r>
  <r>
    <n v="99"/>
    <x v="18"/>
    <d v="1899-12-30T19:31:36"/>
    <d v="2021-09-19T00:00:00"/>
    <d v="1899-12-30T20:22:01"/>
    <n v="11"/>
    <n v="9"/>
    <d v="1899-12-30T00:50:25"/>
    <n v="30"/>
    <d v="1899-12-30T00:50:25"/>
    <d v="1899-12-30T00:00:00"/>
  </r>
  <r>
    <n v="100"/>
    <x v="18"/>
    <d v="1899-12-30T22:55:59"/>
    <d v="2021-09-20T00:00:00"/>
    <d v="1899-12-30T01:12:45"/>
    <n v="11"/>
    <n v="8"/>
    <d v="1899-12-30T02:16:46"/>
    <n v="32"/>
    <d v="1899-12-30T01:04:01"/>
    <d v="1899-12-30T01:12:45"/>
  </r>
  <r>
    <n v="101"/>
    <x v="19"/>
    <d v="1899-12-30T09:11:34"/>
    <d v="2021-09-20T00:00:00"/>
    <d v="1899-12-30T10:44:21"/>
    <n v="12"/>
    <n v="3"/>
    <d v="1899-12-30T01:32:47"/>
    <n v="36"/>
    <d v="1899-12-30T02:45:32"/>
    <d v="1899-12-30T00:00:00"/>
  </r>
  <r>
    <n v="102"/>
    <x v="19"/>
    <d v="1899-12-30T11:24:12"/>
    <d v="2021-09-20T00:00:00"/>
    <d v="1899-12-30T12:43:11"/>
    <n v="7"/>
    <n v="12"/>
    <d v="1899-12-30T01:18:59"/>
    <n v="40"/>
    <d v="1899-12-30T01:18:59"/>
    <d v="1899-12-30T00:00:00"/>
  </r>
  <r>
    <n v="103"/>
    <x v="19"/>
    <d v="1899-12-30T13:10:22"/>
    <d v="2021-09-20T00:00:00"/>
    <d v="1899-12-30T14:14:21"/>
    <n v="9"/>
    <n v="14"/>
    <d v="1899-12-30T01:03:59"/>
    <n v="37"/>
    <d v="1899-12-30T01:03:59"/>
    <d v="1899-12-30T00:00:00"/>
  </r>
  <r>
    <n v="104"/>
    <x v="19"/>
    <d v="1899-12-30T15:11:02"/>
    <d v="2021-09-20T00:00:00"/>
    <d v="1899-12-30T16:12:04"/>
    <n v="8"/>
    <n v="19"/>
    <d v="1899-12-30T01:01:02"/>
    <n v="31"/>
    <d v="1899-12-30T01:01:02"/>
    <d v="1899-12-30T00:00:00"/>
  </r>
  <r>
    <n v="105"/>
    <x v="19"/>
    <d v="1899-12-30T17:01:22"/>
    <d v="2021-09-20T00:00:00"/>
    <d v="1899-12-30T17:30:01"/>
    <n v="23"/>
    <n v="14"/>
    <d v="1899-12-30T00:28:39"/>
    <n v="35"/>
    <d v="1899-12-30T00:28:39"/>
    <d v="1899-12-30T00:00:00"/>
  </r>
  <r>
    <n v="106"/>
    <x v="19"/>
    <d v="1899-12-30T17:55:09"/>
    <d v="2021-09-20T00:00:00"/>
    <d v="1899-12-30T18:45:33"/>
    <n v="19"/>
    <n v="9"/>
    <d v="1899-12-30T00:50:24"/>
    <n v="40"/>
    <d v="1899-12-30T00:50:24"/>
    <d v="1899-12-30T00:00:00"/>
  </r>
  <r>
    <n v="107"/>
    <x v="19"/>
    <d v="1899-12-30T19:46:47"/>
    <d v="2021-09-20T00:00:00"/>
    <d v="1899-12-30T22:02:04"/>
    <n v="0"/>
    <n v="6"/>
    <d v="1899-12-30T02:15:17"/>
    <n v="31"/>
    <d v="1899-12-30T02:15:17"/>
    <d v="1899-12-30T00:00:00"/>
  </r>
  <r>
    <n v="108"/>
    <x v="19"/>
    <d v="1899-12-30T23:26:01"/>
    <d v="2021-09-21T00:00:00"/>
    <d v="1899-12-30T01:23:16"/>
    <n v="4"/>
    <n v="15"/>
    <d v="1899-12-30T01:57:15"/>
    <n v="29"/>
    <d v="1899-12-30T00:33:59"/>
    <d v="1899-12-30T01:23:16"/>
  </r>
  <r>
    <n v="109"/>
    <x v="20"/>
    <d v="1899-12-30T07:00:05"/>
    <d v="2021-09-21T00:00:00"/>
    <d v="1899-12-30T08:04:26"/>
    <n v="11"/>
    <n v="0"/>
    <d v="1899-12-30T01:04:21"/>
    <n v="25"/>
    <d v="1899-12-30T02:27:37"/>
    <d v="1899-12-30T00:00:00"/>
  </r>
  <r>
    <n v="110"/>
    <x v="20"/>
    <d v="1899-12-30T10:16:33"/>
    <d v="2021-09-21T00:00:00"/>
    <d v="1899-12-30T13:58:27"/>
    <n v="9"/>
    <n v="4"/>
    <d v="1899-12-30T03:41:54"/>
    <n v="34"/>
    <d v="1899-12-30T03:41:54"/>
    <d v="1899-12-30T00:00:00"/>
  </r>
  <r>
    <n v="111"/>
    <x v="20"/>
    <d v="1899-12-30T14:55:19"/>
    <d v="2021-09-21T00:00:00"/>
    <d v="1899-12-30T16:03:25"/>
    <n v="9"/>
    <n v="28"/>
    <d v="1899-12-30T01:08:06"/>
    <n v="39"/>
    <d v="1899-12-30T01:08:06"/>
    <d v="1899-12-30T00:00:00"/>
  </r>
  <r>
    <n v="112"/>
    <x v="20"/>
    <d v="1899-12-30T17:04:22"/>
    <d v="2021-09-21T00:00:00"/>
    <d v="1899-12-30T18:16:54"/>
    <n v="0"/>
    <n v="10"/>
    <d v="1899-12-30T01:12:32"/>
    <n v="11"/>
    <d v="1899-12-30T01:12:32"/>
    <d v="1899-12-30T00:00:00"/>
  </r>
  <r>
    <n v="113"/>
    <x v="20"/>
    <d v="1899-12-30T19:59:06"/>
    <d v="2021-09-21T00:00:00"/>
    <d v="1899-12-30T22:30:00"/>
    <n v="12"/>
    <n v="6"/>
    <d v="1899-12-30T02:30:54"/>
    <n v="13"/>
    <d v="1899-12-30T02:30:54"/>
    <d v="1899-12-30T00:00:00"/>
  </r>
  <r>
    <n v="114"/>
    <x v="21"/>
    <d v="1899-12-30T07:09:33"/>
    <d v="2021-09-22T00:00:00"/>
    <d v="1899-12-30T08:16:45"/>
    <n v="11"/>
    <n v="5"/>
    <d v="1899-12-30T01:07:12"/>
    <n v="18"/>
    <d v="1899-12-30T01:07:12"/>
    <d v="1899-12-30T00:00:00"/>
  </r>
  <r>
    <n v="115"/>
    <x v="21"/>
    <d v="1899-12-30T09:17:33"/>
    <d v="2021-09-22T00:00:00"/>
    <d v="1899-12-30T11:04:33"/>
    <n v="13"/>
    <n v="9"/>
    <d v="1899-12-30T01:47:00"/>
    <n v="26"/>
    <d v="1899-12-30T01:47:00"/>
    <d v="1899-12-30T00:00:00"/>
  </r>
  <r>
    <n v="116"/>
    <x v="21"/>
    <d v="1899-12-30T14:33:24"/>
    <d v="2021-09-22T00:00:00"/>
    <d v="1899-12-30T15:11:19"/>
    <n v="14"/>
    <n v="11"/>
    <d v="1899-12-30T00:37:55"/>
    <n v="31"/>
    <d v="1899-12-30T00:37:55"/>
    <d v="1899-12-30T00:00:00"/>
  </r>
  <r>
    <n v="117"/>
    <x v="21"/>
    <d v="1899-12-30T15:30:05"/>
    <d v="2021-09-22T00:00:00"/>
    <d v="1899-12-30T16:48:06"/>
    <n v="2"/>
    <n v="0"/>
    <d v="1899-12-30T01:18:01"/>
    <n v="22"/>
    <d v="1899-12-30T01:18:01"/>
    <d v="1899-12-30T00:00:00"/>
  </r>
  <r>
    <n v="118"/>
    <x v="21"/>
    <d v="1899-12-30T18:20:15"/>
    <d v="2021-09-22T00:00:00"/>
    <d v="1899-12-30T20:21:07"/>
    <n v="6"/>
    <n v="0"/>
    <d v="1899-12-30T02:00:52"/>
    <n v="28"/>
    <d v="1899-12-30T02:00:52"/>
    <d v="1899-12-30T00:00:00"/>
  </r>
  <r>
    <n v="119"/>
    <x v="21"/>
    <d v="1899-12-30T23:36:08"/>
    <d v="2021-09-23T00:00:00"/>
    <d v="1899-12-30T01:01:24"/>
    <n v="4"/>
    <n v="11"/>
    <d v="1899-12-30T01:25:16"/>
    <n v="32"/>
    <d v="1899-12-30T00:23:52"/>
    <d v="1899-12-30T01:01:24"/>
  </r>
  <r>
    <n v="120"/>
    <x v="22"/>
    <d v="1899-12-30T07:08:04"/>
    <d v="2021-09-23T00:00:00"/>
    <d v="1899-12-30T09:22:35"/>
    <n v="19"/>
    <n v="3"/>
    <d v="1899-12-30T02:14:31"/>
    <n v="40"/>
    <d v="1899-12-30T03:15:55"/>
    <d v="1899-12-30T00:00:00"/>
  </r>
  <r>
    <n v="121"/>
    <x v="22"/>
    <d v="1899-12-30T10:25:36"/>
    <d v="2021-09-23T00:00:00"/>
    <d v="1899-12-30T12:15:21"/>
    <n v="3"/>
    <n v="21"/>
    <d v="1899-12-30T01:49:45"/>
    <n v="40"/>
    <d v="1899-12-30T01:49:45"/>
    <d v="1899-12-30T00:00:00"/>
  </r>
  <r>
    <n v="122"/>
    <x v="22"/>
    <d v="1899-12-30T13:05:04"/>
    <d v="2021-09-23T00:00:00"/>
    <d v="1899-12-30T14:06:22"/>
    <n v="19"/>
    <n v="22"/>
    <d v="1899-12-30T01:01:18"/>
    <n v="38"/>
    <d v="1899-12-30T01:01:18"/>
    <d v="1899-12-30T00:00:00"/>
  </r>
  <r>
    <n v="123"/>
    <x v="22"/>
    <d v="1899-12-30T15:11:06"/>
    <d v="2021-09-23T00:00:00"/>
    <d v="1899-12-30T17:56:55"/>
    <n v="13"/>
    <n v="14"/>
    <d v="1899-12-30T02:45:49"/>
    <n v="29"/>
    <d v="1899-12-30T02:45:49"/>
    <d v="1899-12-30T00:00:00"/>
  </r>
  <r>
    <n v="124"/>
    <x v="22"/>
    <d v="1899-12-30T18:56:45"/>
    <d v="2021-09-23T00:00:00"/>
    <d v="1899-12-30T21:21:04"/>
    <n v="19"/>
    <n v="25"/>
    <d v="1899-12-30T02:24:19"/>
    <n v="34"/>
    <d v="1899-12-30T02:24:19"/>
    <d v="1899-12-30T00:00:00"/>
  </r>
  <r>
    <n v="125"/>
    <x v="23"/>
    <d v="1899-12-30T04:11:06"/>
    <d v="2021-09-24T00:00:00"/>
    <d v="1899-12-30T07:12:21"/>
    <n v="19"/>
    <n v="11"/>
    <d v="1899-12-30T03:01:15"/>
    <n v="28"/>
    <d v="1899-12-30T03:01:15"/>
    <d v="1899-12-30T00:00:00"/>
  </r>
  <r>
    <n v="126"/>
    <x v="23"/>
    <d v="1899-12-30T10:56:55"/>
    <d v="2021-09-24T00:00:00"/>
    <d v="1899-12-30T14:11:06"/>
    <n v="13"/>
    <n v="4"/>
    <d v="1899-12-30T03:14:11"/>
    <n v="30"/>
    <d v="1899-12-30T03:14:11"/>
    <d v="1899-12-30T00:00:00"/>
  </r>
  <r>
    <n v="127"/>
    <x v="23"/>
    <d v="1899-12-30T17:26:03"/>
    <d v="2021-09-24T00:00:00"/>
    <d v="1899-12-30T18:48:43"/>
    <n v="13"/>
    <n v="9"/>
    <d v="1899-12-30T01:22:40"/>
    <n v="39"/>
    <d v="1899-12-30T01:22:40"/>
    <d v="1899-12-30T00:00:00"/>
  </r>
  <r>
    <n v="128"/>
    <x v="23"/>
    <d v="1899-12-30T19:40:23"/>
    <d v="2021-09-24T00:00:00"/>
    <d v="1899-12-30T21:13:04"/>
    <n v="10"/>
    <n v="12"/>
    <d v="1899-12-30T01:32:41"/>
    <n v="40"/>
    <d v="1899-12-30T01:32:41"/>
    <d v="1899-12-30T00:00:00"/>
  </r>
  <r>
    <n v="129"/>
    <x v="24"/>
    <d v="1899-12-30T07:04:25"/>
    <d v="2021-09-25T00:00:00"/>
    <d v="1899-12-30T08:26:41"/>
    <n v="9"/>
    <n v="11"/>
    <d v="1899-12-30T01:22:16"/>
    <n v="37"/>
    <d v="1899-12-30T01:22:16"/>
    <d v="1899-12-30T00:00:00"/>
  </r>
  <r>
    <n v="130"/>
    <x v="24"/>
    <d v="1899-12-30T10:11:21"/>
    <d v="2021-09-25T00:00:00"/>
    <d v="1899-12-30T12:01:04"/>
    <n v="14"/>
    <n v="20"/>
    <d v="1899-12-30T01:49:43"/>
    <n v="40"/>
    <d v="1899-12-30T01:49:43"/>
    <d v="1899-12-30T00:00:00"/>
  </r>
  <r>
    <n v="131"/>
    <x v="24"/>
    <d v="1899-12-30T13:04:26"/>
    <d v="2021-09-25T00:00:00"/>
    <d v="1899-12-30T13:49:04"/>
    <n v="1"/>
    <n v="3"/>
    <d v="1899-12-30T00:44:38"/>
    <n v="21"/>
    <d v="1899-12-30T00:44:38"/>
    <d v="1899-12-30T00:00:00"/>
  </r>
  <r>
    <n v="132"/>
    <x v="24"/>
    <d v="1899-12-30T15:08:09"/>
    <d v="2021-09-25T00:00:00"/>
    <d v="1899-12-30T16:04:09"/>
    <n v="5"/>
    <n v="6"/>
    <d v="1899-12-30T00:56:00"/>
    <n v="23"/>
    <d v="1899-12-30T00:56:00"/>
    <d v="1899-12-30T00:00:00"/>
  </r>
  <r>
    <n v="133"/>
    <x v="24"/>
    <d v="1899-12-30T17:04:26"/>
    <d v="2021-09-25T00:00:00"/>
    <d v="1899-12-30T18:09:04"/>
    <n v="12"/>
    <n v="6"/>
    <d v="1899-12-30T01:04:38"/>
    <n v="29"/>
    <d v="1899-12-30T01:04:38"/>
    <d v="1899-12-30T00:00:00"/>
  </r>
  <r>
    <n v="134"/>
    <x v="25"/>
    <d v="1899-12-30T06:26:25"/>
    <d v="2021-09-26T00:00:00"/>
    <d v="1899-12-30T07:55:36"/>
    <n v="13"/>
    <n v="24"/>
    <d v="1899-12-30T01:29:11"/>
    <n v="36"/>
    <d v="1899-12-30T01:29:11"/>
    <d v="1899-12-30T00:00:00"/>
  </r>
  <r>
    <n v="135"/>
    <x v="25"/>
    <d v="1899-12-30T09:11:05"/>
    <d v="2021-09-26T00:00:00"/>
    <d v="1899-12-30T10:09:21"/>
    <n v="9"/>
    <n v="2"/>
    <d v="1899-12-30T00:58:16"/>
    <n v="21"/>
    <d v="1899-12-30T00:58:16"/>
    <d v="1899-12-30T00:00:00"/>
  </r>
  <r>
    <n v="136"/>
    <x v="25"/>
    <d v="1899-12-30T10:55:04"/>
    <d v="2021-09-26T00:00:00"/>
    <d v="1899-12-30T11:54:10"/>
    <n v="11"/>
    <n v="6"/>
    <d v="1899-12-30T00:59:06"/>
    <n v="30"/>
    <d v="1899-12-30T00:59:06"/>
    <d v="1899-12-30T00:00:00"/>
  </r>
  <r>
    <n v="137"/>
    <x v="25"/>
    <d v="1899-12-30T13:04:05"/>
    <d v="2021-09-26T00:00:00"/>
    <d v="1899-12-30T14:06:01"/>
    <n v="11"/>
    <n v="9"/>
    <d v="1899-12-30T01:01:56"/>
    <n v="35"/>
    <d v="1899-12-30T01:01:56"/>
    <d v="1899-12-30T00:00:00"/>
  </r>
  <r>
    <n v="138"/>
    <x v="25"/>
    <d v="1899-12-30T16:08:45"/>
    <d v="2021-09-26T00:00:00"/>
    <d v="1899-12-30T17:55:04"/>
    <n v="13"/>
    <n v="24"/>
    <d v="1899-12-30T01:46:19"/>
    <n v="39"/>
    <d v="1899-12-30T01:46:19"/>
    <d v="1899-12-30T00:00:00"/>
  </r>
  <r>
    <n v="139"/>
    <x v="25"/>
    <d v="1899-12-30T19:04:04"/>
    <d v="2021-09-26T00:00:00"/>
    <d v="1899-12-30T20:30:04"/>
    <n v="15"/>
    <n v="6"/>
    <d v="1899-12-30T01:26:00"/>
    <n v="30"/>
    <d v="1899-12-30T01:26:00"/>
    <d v="1899-12-30T00:00:00"/>
  </r>
  <r>
    <n v="140"/>
    <x v="26"/>
    <d v="1899-12-30T06:04:05"/>
    <d v="2021-09-27T00:00:00"/>
    <d v="1899-12-30T07:56:55"/>
    <n v="15"/>
    <n v="9"/>
    <d v="1899-12-30T01:52:50"/>
    <n v="39"/>
    <d v="1899-12-30T01:52:50"/>
    <d v="1899-12-30T00:00:00"/>
  </r>
  <r>
    <n v="141"/>
    <x v="26"/>
    <d v="1899-12-30T09:10:01"/>
    <d v="2021-09-27T00:00:00"/>
    <d v="1899-12-30T10:11:08"/>
    <n v="10"/>
    <n v="19"/>
    <d v="1899-12-30T01:01:07"/>
    <n v="40"/>
    <d v="1899-12-30T01:01:07"/>
    <d v="1899-12-30T00:00:00"/>
  </r>
  <r>
    <n v="142"/>
    <x v="26"/>
    <d v="1899-12-30T13:05:06"/>
    <d v="2021-09-27T00:00:00"/>
    <d v="1899-12-30T15:05:06"/>
    <n v="1"/>
    <n v="0"/>
    <d v="1899-12-30T02:00:00"/>
    <n v="22"/>
    <d v="1899-12-30T02:00:00"/>
    <d v="1899-12-30T00:00:00"/>
  </r>
  <r>
    <n v="143"/>
    <x v="26"/>
    <d v="1899-12-30T17:04:06"/>
    <d v="2021-09-27T00:00:00"/>
    <d v="1899-12-30T19:02:04"/>
    <n v="3"/>
    <n v="0"/>
    <d v="1899-12-30T01:57:58"/>
    <n v="25"/>
    <d v="1899-12-30T01:57:58"/>
    <d v="1899-12-30T00:00:00"/>
  </r>
  <r>
    <n v="144"/>
    <x v="27"/>
    <d v="1899-12-30T10:04:06"/>
    <d v="2021-09-28T00:00:00"/>
    <d v="1899-12-30T11:54:06"/>
    <n v="9"/>
    <n v="14"/>
    <d v="1899-12-30T01:50:00"/>
    <n v="34"/>
    <d v="1899-12-30T01:50:00"/>
    <d v="1899-12-30T00:00:00"/>
  </r>
  <r>
    <n v="145"/>
    <x v="27"/>
    <d v="1899-12-30T12:59:04"/>
    <d v="2021-09-28T00:00:00"/>
    <d v="1899-12-30T15:04:56"/>
    <n v="11"/>
    <n v="13"/>
    <d v="1899-12-30T02:05:52"/>
    <n v="31"/>
    <d v="1899-12-30T02:05:52"/>
    <d v="1899-12-30T00:00:00"/>
  </r>
  <r>
    <n v="146"/>
    <x v="27"/>
    <d v="1899-12-30T17:06:04"/>
    <d v="2021-09-28T00:00:00"/>
    <d v="1899-12-30T18:06:49"/>
    <n v="12"/>
    <n v="9"/>
    <d v="1899-12-30T01:00:45"/>
    <n v="30"/>
    <d v="1899-12-30T01:00:45"/>
    <d v="1899-12-30T00:00:00"/>
  </r>
  <r>
    <n v="147"/>
    <x v="27"/>
    <d v="1899-12-30T19:00:00"/>
    <d v="2021-09-28T00:00:00"/>
    <d v="1899-12-30T21:01:01"/>
    <n v="14"/>
    <n v="9"/>
    <d v="1899-12-30T02:01:01"/>
    <n v="35"/>
    <d v="1899-12-30T02:01:01"/>
    <d v="1899-12-30T00:00:00"/>
  </r>
  <r>
    <n v="148"/>
    <x v="28"/>
    <d v="1899-12-30T07:11:03"/>
    <d v="2021-09-29T00:00:00"/>
    <d v="1899-12-30T08:58:32"/>
    <n v="12"/>
    <n v="16"/>
    <d v="1899-12-30T01:47:29"/>
    <n v="38"/>
    <d v="1899-12-30T01:47:29"/>
    <d v="1899-12-30T00:00:00"/>
  </r>
  <r>
    <n v="149"/>
    <x v="28"/>
    <d v="1899-12-30T10:01:04"/>
    <d v="2021-09-29T00:00:00"/>
    <d v="1899-12-30T12:01:02"/>
    <n v="9"/>
    <n v="21"/>
    <d v="1899-12-30T01:59:58"/>
    <n v="31"/>
    <d v="1899-12-30T01:59:58"/>
    <d v="1899-12-30T00:00:00"/>
  </r>
  <r>
    <n v="150"/>
    <x v="28"/>
    <d v="1899-12-30T13:21:10"/>
    <d v="2021-09-29T00:00:00"/>
    <d v="1899-12-30T14:43:11"/>
    <n v="15"/>
    <n v="9"/>
    <d v="1899-12-30T01:22:01"/>
    <n v="25"/>
    <d v="1899-12-30T01:22:01"/>
    <d v="1899-12-30T00:00:00"/>
  </r>
  <r>
    <n v="151"/>
    <x v="28"/>
    <d v="1899-12-30T16:09:12"/>
    <d v="2021-09-29T00:00:00"/>
    <d v="1899-12-30T17:34:12"/>
    <n v="14"/>
    <n v="8"/>
    <d v="1899-12-30T01:25:00"/>
    <n v="30"/>
    <d v="1899-12-30T01:25:00"/>
    <d v="1899-12-30T00:00:00"/>
  </r>
  <r>
    <n v="152"/>
    <x v="28"/>
    <d v="1899-12-30T19:11:01"/>
    <d v="2021-09-29T00:00:00"/>
    <d v="1899-12-30T20:21:22"/>
    <n v="16"/>
    <n v="21"/>
    <d v="1899-12-30T01:10:21"/>
    <n v="38"/>
    <d v="1899-12-30T01:10:21"/>
    <d v="1899-12-30T00:00:00"/>
  </r>
  <r>
    <n v="153"/>
    <x v="28"/>
    <d v="1899-12-30T23:04:04"/>
    <d v="2021-09-30T00:00:00"/>
    <d v="1899-12-30T00:57:04"/>
    <n v="14"/>
    <n v="9"/>
    <d v="1899-12-30T01:53:00"/>
    <n v="31"/>
    <d v="1899-12-30T00:55:56"/>
    <d v="1899-12-30T00:57:04"/>
  </r>
  <r>
    <n v="154"/>
    <x v="29"/>
    <d v="1899-12-30T07:30:00"/>
    <d v="2021-09-30T00:00:00"/>
    <d v="1899-12-30T08:00:45"/>
    <n v="17"/>
    <n v="3"/>
    <d v="1899-12-30T00:30:45"/>
    <n v="39"/>
    <d v="1899-12-30T01:27:49"/>
    <d v="1899-12-30T00:00:00"/>
  </r>
  <r>
    <n v="155"/>
    <x v="29"/>
    <d v="1899-12-30T10:36:54"/>
    <d v="2021-09-30T00:00:00"/>
    <d v="1899-12-30T12:01:04"/>
    <n v="0"/>
    <n v="9"/>
    <d v="1899-12-30T01:24:10"/>
    <n v="36"/>
    <d v="1899-12-30T01:24:10"/>
    <d v="1899-12-30T00:00:00"/>
  </r>
  <r>
    <n v="156"/>
    <x v="29"/>
    <d v="1899-12-30T14:10:15"/>
    <d v="2021-09-30T00:00:00"/>
    <d v="1899-12-30T15:08:09"/>
    <n v="14"/>
    <n v="8"/>
    <d v="1899-12-30T00:57:54"/>
    <n v="41"/>
    <d v="1899-12-30T00:57:54"/>
    <d v="1899-12-30T00:00:00"/>
  </r>
  <r>
    <n v="157"/>
    <x v="29"/>
    <d v="1899-12-30T17:08:33"/>
    <d v="2021-09-30T00:00:00"/>
    <d v="1899-12-30T18:56:55"/>
    <n v="6"/>
    <n v="39"/>
    <d v="1899-12-30T01:48:22"/>
    <n v="39"/>
    <d v="1899-12-30T01:48:22"/>
    <d v="1899-12-30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7">
  <r>
    <n v="1"/>
    <x v="0"/>
    <d v="1899-12-30T08:00:00"/>
    <d v="2021-09-01T00:00:00"/>
    <d v="1899-12-30T09:14:36"/>
    <n v="12"/>
    <n v="0"/>
    <d v="1899-12-30T01:14:36"/>
    <n v="12"/>
    <d v="1899-12-30T01:14:36"/>
    <d v="1899-12-30T00:00:00"/>
    <d v="1899-12-30T01:14:36"/>
    <d v="1899-12-30T00:00:00"/>
    <n v="18000"/>
    <n v="66000"/>
    <n v="48000"/>
  </r>
  <r>
    <n v="2"/>
    <x v="0"/>
    <d v="1899-12-30T10:11:00"/>
    <d v="2021-09-01T00:00:00"/>
    <d v="1899-12-30T13:25:27"/>
    <n v="11"/>
    <n v="16"/>
    <d v="1899-12-30T03:14:27"/>
    <n v="23"/>
    <d v="1899-12-30T03:14:27"/>
    <d v="1899-12-30T00:00:00"/>
    <n v="0.18684027777777779"/>
    <n v="4.4841666666666669"/>
    <n v="40500"/>
    <n v="60500"/>
    <n v="20000"/>
  </r>
  <r>
    <n v="3"/>
    <x v="0"/>
    <d v="1899-12-30T15:30:26"/>
    <d v="2021-09-01T00:00:00"/>
    <d v="1899-12-30T17:11:21"/>
    <n v="9"/>
    <n v="0"/>
    <d v="1899-12-30T01:40:55"/>
    <n v="16"/>
    <d v="1899-12-30T01:40:55"/>
    <d v="1899-12-30T00:00:00"/>
    <n v="0.25692129629629623"/>
    <n v="6.1661111111111095"/>
    <n v="13500"/>
    <n v="54000"/>
    <n v="40500"/>
  </r>
  <r>
    <n v="4"/>
    <x v="0"/>
    <d v="1899-12-30T18:19:24"/>
    <d v="2021-09-01T00:00:00"/>
    <d v="1899-12-30T21:56:12"/>
    <n v="14"/>
    <n v="11"/>
    <d v="1899-12-30T03:36:48"/>
    <n v="30"/>
    <d v="1899-12-30T03:36:48"/>
    <d v="1899-12-30T00:00:00"/>
    <n v="0.40747685185185178"/>
    <n v="9.7794444444444437"/>
    <n v="37500"/>
    <n v="77000"/>
    <n v="39500"/>
  </r>
  <r>
    <n v="5"/>
    <x v="1"/>
    <d v="1899-12-30T04:15:11"/>
    <d v="2021-09-02T00:00:00"/>
    <d v="1899-12-30T06:33:21"/>
    <n v="21"/>
    <n v="15"/>
    <d v="1899-12-30T02:18:10"/>
    <n v="40"/>
    <d v="1899-12-30T02:18:10"/>
    <d v="1899-12-30T00:00:00"/>
    <n v="0.50342592592592594"/>
    <n v="12.082222222222223"/>
    <n v="54000"/>
    <n v="105000"/>
    <n v="51000"/>
  </r>
  <r>
    <n v="6"/>
    <x v="1"/>
    <d v="1899-12-30T08:20:12"/>
    <d v="2021-09-02T00:00:00"/>
    <d v="1899-12-30T10:11:26"/>
    <n v="11"/>
    <n v="24"/>
    <d v="1899-12-30T01:51:14"/>
    <n v="36"/>
    <d v="1899-12-30T01:51:14"/>
    <d v="1899-12-30T00:00:00"/>
    <n v="0.58067129629629632"/>
    <n v="13.936111111111112"/>
    <n v="52500"/>
    <n v="60500"/>
    <n v="8000"/>
  </r>
  <r>
    <n v="7"/>
    <x v="1"/>
    <d v="1899-12-30T11:32:21"/>
    <d v="2021-09-02T00:00:00"/>
    <d v="1899-12-30T13:43:53"/>
    <n v="19"/>
    <n v="10"/>
    <d v="1899-12-30T02:11:32"/>
    <n v="31"/>
    <d v="1899-12-30T02:11:32"/>
    <d v="1899-12-30T00:00:00"/>
    <n v="0.67201388888888891"/>
    <n v="16.128333333333334"/>
    <n v="43500"/>
    <n v="104500"/>
    <n v="61000"/>
  </r>
  <r>
    <n v="8"/>
    <x v="1"/>
    <d v="1899-12-30T15:11:23"/>
    <d v="2021-09-02T00:00:00"/>
    <d v="1899-12-30T17:30:24"/>
    <n v="9"/>
    <n v="11"/>
    <d v="1899-12-30T02:19:01"/>
    <n v="30"/>
    <d v="1899-12-30T02:19:01"/>
    <d v="1899-12-30T00:00:00"/>
    <n v="0.76855324074074072"/>
    <n v="18.445277777777775"/>
    <n v="30000"/>
    <n v="54000"/>
    <n v="24000"/>
  </r>
  <r>
    <n v="9"/>
    <x v="1"/>
    <d v="1899-12-30T19:20:32"/>
    <d v="2021-09-02T00:00:00"/>
    <d v="1899-12-30T21:31:33"/>
    <n v="12"/>
    <n v="15"/>
    <d v="1899-12-30T02:11:01"/>
    <n v="31"/>
    <d v="1899-12-30T02:11:01"/>
    <d v="1899-12-30T00:00:00"/>
    <n v="0.8595370370370371"/>
    <n v="20.628888888888891"/>
    <n v="40500"/>
    <n v="66000"/>
    <n v="25500"/>
  </r>
  <r>
    <n v="10"/>
    <x v="2"/>
    <d v="1899-12-30T03:15:06"/>
    <d v="2021-09-03T00:00:00"/>
    <d v="1899-12-30T07:34:45"/>
    <n v="17"/>
    <n v="22"/>
    <d v="1899-12-30T04:19:39"/>
    <n v="33"/>
    <d v="1899-12-30T04:19:39"/>
    <d v="1899-12-30T00:00:00"/>
    <n v="1.0398495370370371"/>
    <n v="24.956388888888888"/>
    <n v="58500"/>
    <n v="93500"/>
    <n v="35000"/>
  </r>
  <r>
    <n v="11"/>
    <x v="2"/>
    <d v="1899-12-30T09:04:06"/>
    <d v="2021-09-03T00:00:00"/>
    <d v="1899-12-30T11:04:25"/>
    <n v="14"/>
    <n v="10"/>
    <d v="1899-12-30T02:00:19"/>
    <n v="25"/>
    <d v="1899-12-30T02:00:19"/>
    <d v="1899-12-30T00:00:00"/>
    <n v="1.1234027777777778"/>
    <n v="26.961666666666666"/>
    <n v="36000"/>
    <n v="77000"/>
    <n v="41000"/>
  </r>
  <r>
    <n v="12"/>
    <x v="2"/>
    <d v="1899-12-30T12:01:15"/>
    <d v="2021-09-03T00:00:00"/>
    <d v="1899-12-30T15:16:19"/>
    <n v="24"/>
    <n v="19"/>
    <d v="1899-12-30T03:15:04"/>
    <n v="39"/>
    <d v="1899-12-30T03:15:04"/>
    <d v="1899-12-30T00:00:00"/>
    <n v="1.2588657407407409"/>
    <n v="30.212777777777781"/>
    <n v="64500"/>
    <n v="120000"/>
    <n v="55500"/>
  </r>
  <r>
    <n v="13"/>
    <x v="2"/>
    <d v="1899-12-30T16:55:06"/>
    <d v="2021-09-03T00:00:00"/>
    <d v="1899-12-30T18:26:19"/>
    <n v="16"/>
    <n v="11"/>
    <d v="1899-12-30T01:31:13"/>
    <n v="36"/>
    <d v="1899-12-30T01:31:13"/>
    <d v="1899-12-30T00:00:00"/>
    <n v="1.3222106481481484"/>
    <n v="31.733055555555559"/>
    <n v="40500"/>
    <n v="88000"/>
    <n v="47500"/>
  </r>
  <r>
    <n v="14"/>
    <x v="2"/>
    <d v="1899-12-30T19:26:19"/>
    <d v="2021-09-03T00:00:00"/>
    <d v="1899-12-30T22:16:45"/>
    <n v="15"/>
    <n v="9"/>
    <d v="1899-12-30T02:50:26"/>
    <n v="40"/>
    <d v="1899-12-30T02:50:26"/>
    <d v="1899-12-30T00:00:00"/>
    <n v="1.4405671296296299"/>
    <n v="34.57361111111112"/>
    <n v="36000"/>
    <n v="82500"/>
    <n v="46500"/>
  </r>
  <r>
    <n v="15"/>
    <x v="3"/>
    <d v="1899-12-30T04:06:09"/>
    <d v="2021-09-04T00:00:00"/>
    <d v="1899-12-30T06:04:35"/>
    <n v="7"/>
    <n v="16"/>
    <d v="1899-12-30T01:58:26"/>
    <n v="38"/>
    <d v="1899-12-30T01:58:26"/>
    <d v="1899-12-30T00:00:00"/>
    <n v="1.5228125000000003"/>
    <n v="36.547500000000007"/>
    <n v="34500"/>
    <n v="42000"/>
    <n v="7500"/>
  </r>
  <r>
    <n v="16"/>
    <x v="3"/>
    <d v="1899-12-30T07:06:32"/>
    <d v="2021-09-04T00:00:00"/>
    <d v="1899-12-30T08:19:45"/>
    <n v="9"/>
    <n v="11"/>
    <d v="1899-12-30T01:13:13"/>
    <n v="31"/>
    <d v="1899-12-30T01:13:13"/>
    <d v="1899-12-30T00:00:00"/>
    <n v="1.5736574074074077"/>
    <n v="37.767777777777781"/>
    <n v="30000"/>
    <n v="54000"/>
    <n v="24000"/>
  </r>
  <r>
    <n v="17"/>
    <x v="3"/>
    <d v="1899-12-30T08:35:19"/>
    <d v="2021-09-04T00:00:00"/>
    <d v="1899-12-30T10:05:36"/>
    <n v="13"/>
    <n v="18"/>
    <d v="1899-12-30T01:30:17"/>
    <n v="33"/>
    <d v="1899-12-30T01:30:17"/>
    <d v="1899-12-30T00:00:00"/>
    <n v="1.636354166666667"/>
    <n v="39.272500000000008"/>
    <n v="46500"/>
    <n v="71500"/>
    <n v="25000"/>
  </r>
  <r>
    <n v="18"/>
    <x v="3"/>
    <d v="1899-12-30T11:39:20"/>
    <d v="2021-09-04T00:00:00"/>
    <d v="1899-12-30T12:55:10"/>
    <n v="22"/>
    <n v="5"/>
    <d v="1899-12-30T01:15:50"/>
    <n v="37"/>
    <d v="1899-12-30T01:15:50"/>
    <d v="1899-12-30T00:00:00"/>
    <n v="1.689016203703704"/>
    <n v="40.536388888888894"/>
    <n v="40500"/>
    <n v="110000"/>
    <n v="69500"/>
  </r>
  <r>
    <n v="19"/>
    <x v="3"/>
    <d v="1899-12-30T16:51:10"/>
    <d v="2021-09-04T00:00:00"/>
    <d v="1899-12-30T18:34:04"/>
    <n v="8"/>
    <n v="23"/>
    <d v="1899-12-30T01:42:54"/>
    <n v="40"/>
    <d v="1899-12-30T01:42:54"/>
    <d v="1899-12-30T00:00:00"/>
    <n v="1.7604745370370374"/>
    <n v="42.251388888888897"/>
    <n v="46500"/>
    <n v="48000"/>
    <n v="1500"/>
  </r>
  <r>
    <n v="20"/>
    <x v="3"/>
    <d v="1899-12-30T19:26:05"/>
    <d v="2021-09-04T00:00:00"/>
    <d v="1899-12-30T23:11:16"/>
    <n v="11"/>
    <n v="14"/>
    <d v="1899-12-30T03:45:11"/>
    <n v="28"/>
    <d v="1899-12-30T03:45:11"/>
    <d v="1899-12-30T00:00:00"/>
    <n v="1.916851851851852"/>
    <n v="46.004444444444445"/>
    <n v="37500"/>
    <n v="60500"/>
    <n v="23000"/>
  </r>
  <r>
    <n v="21"/>
    <x v="4"/>
    <d v="1899-12-30T07:15:54"/>
    <d v="2021-09-05T00:00:00"/>
    <d v="1899-12-30T09:01:45"/>
    <n v="17"/>
    <n v="23"/>
    <d v="1899-12-30T01:45:51"/>
    <n v="31"/>
    <d v="1899-12-30T01:45:51"/>
    <d v="1899-12-30T00:00:00"/>
    <n v="1.9903587962962965"/>
    <n v="47.768611111111113"/>
    <n v="60000"/>
    <n v="93500"/>
    <n v="33500"/>
  </r>
  <r>
    <n v="22"/>
    <x v="4"/>
    <d v="1899-12-30T10:19:14"/>
    <d v="2021-09-05T00:00:00"/>
    <d v="1899-12-30T12:16:25"/>
    <n v="15"/>
    <n v="11"/>
    <d v="1899-12-30T01:57:11"/>
    <n v="23"/>
    <d v="1899-12-30T01:57:11"/>
    <d v="1899-12-30T00:00:00"/>
    <n v="2.0717361111111114"/>
    <n v="49.721666666666678"/>
    <n v="39000"/>
    <n v="82500"/>
    <n v="43500"/>
  </r>
  <r>
    <n v="23"/>
    <x v="4"/>
    <d v="1899-12-30T13:25:06"/>
    <d v="2021-09-05T00:00:00"/>
    <d v="1899-12-30T15:26:19"/>
    <n v="19"/>
    <n v="21"/>
    <d v="1899-12-30T02:01:13"/>
    <n v="31"/>
    <d v="1899-12-30T02:01:13"/>
    <d v="1899-12-30T00:00:00"/>
    <n v="2.1559143518518522"/>
    <n v="51.741944444444457"/>
    <n v="60000"/>
    <n v="104500"/>
    <n v="44500"/>
  </r>
  <r>
    <n v="24"/>
    <x v="4"/>
    <d v="1899-12-30T16:36:19"/>
    <d v="2021-09-05T00:00:00"/>
    <d v="1899-12-30T17:36:28"/>
    <n v="11"/>
    <n v="9"/>
    <d v="1899-12-30T01:00:09"/>
    <n v="21"/>
    <d v="1899-12-30T01:00:09"/>
    <d v="1899-12-30T00:00:00"/>
    <n v="2.1976851851851853"/>
    <n v="52.744444444444447"/>
    <n v="30000"/>
    <n v="60500"/>
    <n v="30500"/>
  </r>
  <r>
    <n v="25"/>
    <x v="4"/>
    <d v="1899-12-30T18:30:30"/>
    <d v="2021-09-05T00:00:00"/>
    <d v="1899-12-30T19:50:16"/>
    <n v="15"/>
    <n v="11"/>
    <d v="1899-12-30T01:19:46"/>
    <n v="27"/>
    <d v="1899-12-30T01:19:46"/>
    <d v="1899-12-30T00:00:00"/>
    <n v="2.2530787037037037"/>
    <n v="54.073888888888888"/>
    <n v="39000"/>
    <n v="82500"/>
    <n v="43500"/>
  </r>
  <r>
    <n v="26"/>
    <x v="4"/>
    <d v="1899-12-30T21:00:00"/>
    <d v="2021-09-06T00:00:00"/>
    <d v="1899-12-30T00:19:26"/>
    <n v="15"/>
    <n v="17"/>
    <d v="1899-12-30T03:19:26"/>
    <n v="31"/>
    <d v="1899-12-30T03:00:00"/>
    <d v="1899-12-30T00:19:26"/>
    <n v="2.3780787037037037"/>
    <n v="57.073888888888888"/>
    <n v="48000"/>
    <n v="82500"/>
    <n v="34500"/>
  </r>
  <r>
    <n v="27"/>
    <x v="5"/>
    <d v="1899-12-30T05:12:46"/>
    <d v="2021-09-06T00:00:00"/>
    <d v="1899-12-30T07:08:36"/>
    <n v="9"/>
    <n v="6"/>
    <d v="1899-12-30T01:55:50"/>
    <n v="23"/>
    <d v="1899-12-30T02:15:16"/>
    <d v="1899-12-30T00:00:00"/>
    <n v="2.4720138888888887"/>
    <n v="59.328333333333333"/>
    <n v="22500"/>
    <n v="54000"/>
    <n v="31500"/>
  </r>
  <r>
    <n v="28"/>
    <x v="5"/>
    <d v="1899-12-30T09:11:36"/>
    <d v="2021-09-06T00:00:00"/>
    <d v="1899-12-30T12:36:19"/>
    <n v="14"/>
    <n v="22"/>
    <d v="1899-12-30T03:24:43"/>
    <n v="31"/>
    <d v="1899-12-30T03:24:43"/>
    <d v="1899-12-30T00:00:00"/>
    <n v="2.6141782407407406"/>
    <n v="62.740277777777777"/>
    <n v="54000"/>
    <n v="77000"/>
    <n v="23000"/>
  </r>
  <r>
    <n v="29"/>
    <x v="5"/>
    <d v="1899-12-30T13:25:15"/>
    <d v="2021-09-06T00:00:00"/>
    <d v="1899-12-30T15:01:15"/>
    <n v="14"/>
    <n v="3"/>
    <d v="1899-12-30T01:36:00"/>
    <n v="23"/>
    <d v="1899-12-30T01:36:00"/>
    <d v="1899-12-30T00:00:00"/>
    <n v="2.6808449074074074"/>
    <n v="64.340277777777771"/>
    <n v="25500"/>
    <n v="77000"/>
    <n v="51500"/>
  </r>
  <r>
    <n v="30"/>
    <x v="5"/>
    <d v="1899-12-30T17:11:04"/>
    <d v="2021-09-06T00:00:00"/>
    <d v="1899-12-30T18:19:00"/>
    <n v="18"/>
    <n v="14"/>
    <d v="1899-12-30T01:07:56"/>
    <n v="38"/>
    <d v="1899-12-30T01:07:56"/>
    <d v="1899-12-30T00:00:00"/>
    <n v="2.7280208333333333"/>
    <n v="65.472499999999997"/>
    <n v="48000"/>
    <n v="99000"/>
    <n v="51000"/>
  </r>
  <r>
    <n v="31"/>
    <x v="5"/>
    <d v="1899-12-30T19:42:12"/>
    <d v="2021-09-06T00:00:00"/>
    <d v="1899-12-30T21:22:13"/>
    <n v="16"/>
    <n v="21"/>
    <d v="1899-12-30T01:40:01"/>
    <n v="40"/>
    <d v="1899-12-30T01:40:01"/>
    <d v="1899-12-30T00:00:00"/>
    <n v="2.7974768518518518"/>
    <n v="67.13944444444445"/>
    <n v="55500"/>
    <n v="88000"/>
    <n v="32500"/>
  </r>
  <r>
    <n v="32"/>
    <x v="6"/>
    <d v="1899-12-30T07:46:19"/>
    <d v="2021-09-07T00:00:00"/>
    <d v="1899-12-30T09:36:14"/>
    <n v="15"/>
    <n v="14"/>
    <d v="1899-12-30T01:49:55"/>
    <n v="34"/>
    <d v="1899-12-30T01:49:55"/>
    <d v="1899-12-30T00:00:00"/>
    <n v="2.8738078703703702"/>
    <n v="68.971388888888882"/>
    <n v="43500"/>
    <n v="82500"/>
    <n v="39000"/>
  </r>
  <r>
    <n v="33"/>
    <x v="6"/>
    <d v="1899-12-30T11:09:08"/>
    <d v="2021-09-07T00:00:00"/>
    <d v="1899-12-30T12:31:16"/>
    <n v="12"/>
    <n v="23"/>
    <d v="1899-12-30T01:22:08"/>
    <n v="32"/>
    <d v="1899-12-30T01:22:08"/>
    <d v="1899-12-30T00:00:00"/>
    <n v="2.9308449074074074"/>
    <n v="70.340277777777771"/>
    <n v="52500"/>
    <n v="66000"/>
    <n v="13500"/>
  </r>
  <r>
    <n v="34"/>
    <x v="6"/>
    <d v="1899-12-30T13:45:48"/>
    <d v="2021-09-07T00:00:00"/>
    <d v="1899-12-30T15:34:16"/>
    <n v="17"/>
    <n v="6"/>
    <d v="1899-12-30T01:48:28"/>
    <n v="26"/>
    <d v="1899-12-30T01:48:28"/>
    <d v="1899-12-30T00:00:00"/>
    <n v="3.0061689814814816"/>
    <n v="72.148055555555558"/>
    <n v="34500"/>
    <n v="93500"/>
    <n v="59000"/>
  </r>
  <r>
    <n v="35"/>
    <x v="6"/>
    <d v="1899-12-30T16:56:19"/>
    <d v="2021-09-07T00:00:00"/>
    <d v="1899-12-30T19:00:11"/>
    <n v="19"/>
    <n v="16"/>
    <d v="1899-12-30T02:03:52"/>
    <n v="39"/>
    <d v="1899-12-30T02:03:52"/>
    <d v="1899-12-30T00:00:00"/>
    <n v="3.0921875000000001"/>
    <n v="74.212500000000006"/>
    <n v="52500"/>
    <n v="104500"/>
    <n v="52000"/>
  </r>
  <r>
    <n v="36"/>
    <x v="6"/>
    <d v="1899-12-30T20:12:01"/>
    <d v="2021-09-07T00:00:00"/>
    <d v="1899-12-30T22:34:36"/>
    <n v="11"/>
    <n v="14"/>
    <d v="1899-12-30T02:22:35"/>
    <n v="34"/>
    <d v="1899-12-30T02:22:35"/>
    <d v="1899-12-30T00:00:00"/>
    <n v="3.191203703703704"/>
    <n v="76.588888888888903"/>
    <n v="37500"/>
    <n v="60500"/>
    <n v="23000"/>
  </r>
  <r>
    <n v="37"/>
    <x v="7"/>
    <d v="1899-12-30T03:15:16"/>
    <d v="2021-09-08T00:00:00"/>
    <d v="1899-12-30T06:16:05"/>
    <n v="13"/>
    <n v="22"/>
    <d v="1899-12-30T03:00:49"/>
    <n v="33"/>
    <d v="1899-12-30T03:00:49"/>
    <d v="1899-12-30T00:00:00"/>
    <n v="3.3167708333333334"/>
    <n v="79.602500000000006"/>
    <n v="52500"/>
    <n v="71500"/>
    <n v="19000"/>
  </r>
  <r>
    <n v="38"/>
    <x v="7"/>
    <d v="1899-12-30T07:49:16"/>
    <d v="2021-09-08T00:00:00"/>
    <d v="1899-12-30T09:33:04"/>
    <n v="11"/>
    <n v="4"/>
    <d v="1899-12-30T01:43:48"/>
    <n v="22"/>
    <d v="1899-12-30T01:43:48"/>
    <d v="1899-12-30T00:00:00"/>
    <n v="3.3888541666666669"/>
    <n v="81.33250000000001"/>
    <n v="22500"/>
    <n v="60500"/>
    <n v="38000"/>
  </r>
  <r>
    <n v="39"/>
    <x v="7"/>
    <d v="1899-12-30T10:01:22"/>
    <d v="2021-09-08T00:00:00"/>
    <d v="1899-12-30T12:35:15"/>
    <n v="14"/>
    <n v="21"/>
    <d v="1899-12-30T02:33:53"/>
    <n v="32"/>
    <d v="1899-12-30T02:33:53"/>
    <d v="1899-12-30T00:00:00"/>
    <n v="3.4957175925925927"/>
    <n v="83.897222222222226"/>
    <n v="52500"/>
    <n v="77000"/>
    <n v="24500"/>
  </r>
  <r>
    <n v="40"/>
    <x v="7"/>
    <d v="1899-12-30T14:11:36"/>
    <d v="2021-09-08T00:00:00"/>
    <d v="1899-12-30T16:26:19"/>
    <n v="16"/>
    <n v="9"/>
    <d v="1899-12-30T02:14:43"/>
    <n v="27"/>
    <d v="1899-12-30T02:14:43"/>
    <d v="1899-12-30T00:00:00"/>
    <n v="3.5892708333333334"/>
    <n v="86.142499999999998"/>
    <n v="37500"/>
    <n v="88000"/>
    <n v="50500"/>
  </r>
  <r>
    <n v="41"/>
    <x v="7"/>
    <d v="1899-12-30T17:36:45"/>
    <d v="2021-09-08T00:00:00"/>
    <d v="1899-12-30T18:32:23"/>
    <n v="12"/>
    <n v="24"/>
    <d v="1899-12-30T00:55:38"/>
    <n v="30"/>
    <d v="1899-12-30T00:55:38"/>
    <d v="1899-12-30T00:00:00"/>
    <n v="3.6279050925925929"/>
    <n v="87.069722222222225"/>
    <n v="54000"/>
    <n v="66000"/>
    <n v="12000"/>
  </r>
  <r>
    <n v="42"/>
    <x v="7"/>
    <d v="1899-12-30T20:00:00"/>
    <d v="2021-09-08T00:00:00"/>
    <d v="1899-12-30T21:31:36"/>
    <n v="9"/>
    <n v="2"/>
    <d v="1899-12-30T01:31:36"/>
    <n v="15"/>
    <d v="1899-12-30T01:31:36"/>
    <d v="1899-12-30T00:00:00"/>
    <n v="3.6915162037037037"/>
    <n v="88.596388888888896"/>
    <n v="16500"/>
    <n v="54000"/>
    <n v="37500"/>
  </r>
  <r>
    <n v="43"/>
    <x v="8"/>
    <d v="1899-12-30T06:11:26"/>
    <d v="2021-09-09T00:00:00"/>
    <d v="1899-12-30T07:45:56"/>
    <n v="9"/>
    <n v="4"/>
    <d v="1899-12-30T01:34:30"/>
    <n v="22"/>
    <d v="1899-12-30T01:34:30"/>
    <d v="1899-12-30T00:00:00"/>
    <n v="3.7571412037037035"/>
    <n v="90.171388888888885"/>
    <n v="19500"/>
    <n v="54000"/>
    <n v="34500"/>
  </r>
  <r>
    <n v="44"/>
    <x v="8"/>
    <d v="1899-12-30T09:55:26"/>
    <d v="2021-09-09T00:00:00"/>
    <d v="1899-12-30T10:55:13"/>
    <n v="9"/>
    <n v="14"/>
    <d v="1899-12-30T00:59:47"/>
    <n v="27"/>
    <d v="1899-12-30T00:59:47"/>
    <d v="1899-12-30T00:00:00"/>
    <n v="3.7986574074074073"/>
    <n v="91.167777777777772"/>
    <n v="34500"/>
    <n v="54000"/>
    <n v="19500"/>
  </r>
  <r>
    <n v="45"/>
    <x v="8"/>
    <d v="1899-12-30T12:08:45"/>
    <d v="2021-09-09T00:00:00"/>
    <d v="1899-12-30T14:11:09"/>
    <n v="12"/>
    <n v="10"/>
    <d v="1899-12-30T02:02:24"/>
    <n v="25"/>
    <d v="1899-12-30T02:02:24"/>
    <d v="1899-12-30T00:00:00"/>
    <n v="3.8836574074074073"/>
    <n v="93.207777777777778"/>
    <n v="33000"/>
    <n v="66000"/>
    <n v="33000"/>
  </r>
  <r>
    <n v="46"/>
    <x v="8"/>
    <d v="1899-12-30T16:26:09"/>
    <d v="2021-09-09T00:00:00"/>
    <d v="1899-12-30T18:30:24"/>
    <n v="16"/>
    <n v="11"/>
    <d v="1899-12-30T02:04:15"/>
    <n v="31"/>
    <d v="1899-12-30T02:04:15"/>
    <d v="1899-12-30T00:00:00"/>
    <n v="3.9699421296296293"/>
    <n v="95.278611111111104"/>
    <n v="40500"/>
    <n v="88000"/>
    <n v="47500"/>
  </r>
  <r>
    <n v="47"/>
    <x v="8"/>
    <d v="1899-12-30T20:30:16"/>
    <d v="2021-09-09T00:00:00"/>
    <d v="1899-12-30T21:21:36"/>
    <n v="13"/>
    <n v="21"/>
    <d v="1899-12-30T00:51:20"/>
    <n v="33"/>
    <d v="1899-12-30T00:51:20"/>
    <d v="1899-12-30T00:00:00"/>
    <n v="4.0055902777777774"/>
    <n v="96.134166666666658"/>
    <n v="51000"/>
    <n v="71500"/>
    <n v="20500"/>
  </r>
  <r>
    <n v="48"/>
    <x v="9"/>
    <d v="1899-12-30T05:11:32"/>
    <d v="2021-09-10T00:00:00"/>
    <d v="1899-12-30T07:26:14"/>
    <n v="7"/>
    <n v="15"/>
    <d v="1899-12-30T02:14:42"/>
    <n v="19"/>
    <d v="1899-12-30T02:14:42"/>
    <d v="1899-12-30T00:00:00"/>
    <n v="4.0991319444444443"/>
    <n v="98.379166666666663"/>
    <n v="33000"/>
    <n v="42000"/>
    <n v="9000"/>
  </r>
  <r>
    <n v="49"/>
    <x v="9"/>
    <d v="1899-12-30T09:10:06"/>
    <d v="2021-09-10T00:00:00"/>
    <d v="1899-12-30T10:40:04"/>
    <n v="7"/>
    <n v="0"/>
    <d v="1899-12-30T01:29:58"/>
    <n v="11"/>
    <d v="1899-12-30T01:29:58"/>
    <d v="1899-12-30T00:00:00"/>
    <n v="4.1616087962962958"/>
    <n v="99.878611111111098"/>
    <n v="10500"/>
    <n v="42000"/>
    <n v="31500"/>
  </r>
  <r>
    <n v="50"/>
    <x v="9"/>
    <d v="1899-12-30T11:59:56"/>
    <d v="2021-09-10T00:00:00"/>
    <d v="1899-12-30T14:14:48"/>
    <n v="7"/>
    <n v="1"/>
    <d v="1899-12-30T02:14:52"/>
    <n v="18"/>
    <d v="1899-12-30T02:14:52"/>
    <d v="1899-12-30T00:00:00"/>
    <n v="4.2552662037037035"/>
    <n v="102.12638888888888"/>
    <n v="12000"/>
    <n v="42000"/>
    <n v="30000"/>
  </r>
  <r>
    <n v="51"/>
    <x v="9"/>
    <d v="1899-12-30T15:35:54"/>
    <d v="2021-09-10T00:00:00"/>
    <d v="1899-12-30T16:54:12"/>
    <n v="13"/>
    <n v="20"/>
    <d v="1899-12-30T01:18:18"/>
    <n v="30"/>
    <d v="1899-12-30T01:18:18"/>
    <d v="1899-12-30T00:00:00"/>
    <n v="4.3096412037037037"/>
    <n v="103.43138888888889"/>
    <n v="49500"/>
    <n v="71500"/>
    <n v="22000"/>
  </r>
  <r>
    <n v="52"/>
    <x v="9"/>
    <d v="1899-12-30T19:01:35"/>
    <d v="2021-09-10T00:00:00"/>
    <d v="1899-12-30T19:48:46"/>
    <n v="12"/>
    <n v="4"/>
    <d v="1899-12-30T00:47:11"/>
    <n v="22"/>
    <d v="1899-12-30T00:47:11"/>
    <d v="1899-12-30T00:00:00"/>
    <n v="4.342407407407407"/>
    <n v="104.21777777777777"/>
    <n v="24000"/>
    <n v="66000"/>
    <n v="42000"/>
  </r>
  <r>
    <n v="53"/>
    <x v="9"/>
    <d v="1899-12-30T21:01:04"/>
    <d v="2021-09-11T00:00:00"/>
    <d v="1899-12-30T00:54:18"/>
    <n v="11"/>
    <n v="9"/>
    <d v="1899-12-30T03:53:14"/>
    <n v="29"/>
    <d v="1899-12-30T02:58:56"/>
    <d v="1899-12-30T00:54:18"/>
    <n v="4.4666666666666668"/>
    <n v="107.2"/>
    <n v="30000"/>
    <n v="60500"/>
    <n v="30500"/>
  </r>
  <r>
    <n v="54"/>
    <x v="10"/>
    <d v="1899-12-30T06:15:56"/>
    <d v="2021-09-11T00:00:00"/>
    <d v="1899-12-30T09:11:45"/>
    <n v="12"/>
    <n v="21"/>
    <d v="1899-12-30T02:55:49"/>
    <n v="32"/>
    <d v="1899-12-30T03:50:07"/>
    <d v="1899-12-30T00:00:00"/>
    <n v="4.6264699074074072"/>
    <n v="111.03527777777776"/>
    <n v="49500"/>
    <n v="66000"/>
    <n v="16500"/>
  </r>
  <r>
    <n v="55"/>
    <x v="10"/>
    <d v="1899-12-30T11:04:15"/>
    <d v="2021-09-11T00:00:00"/>
    <d v="1899-12-30T12:09:07"/>
    <n v="14"/>
    <n v="2"/>
    <d v="1899-12-30T01:04:52"/>
    <n v="25"/>
    <d v="1899-12-30T01:04:52"/>
    <d v="1899-12-30T00:00:00"/>
    <n v="4.6715162037037032"/>
    <n v="112.11638888888888"/>
    <n v="24000"/>
    <n v="77000"/>
    <n v="53000"/>
  </r>
  <r>
    <n v="56"/>
    <x v="10"/>
    <d v="1899-12-30T13:36:55"/>
    <d v="2021-09-11T00:00:00"/>
    <d v="1899-12-30T14:26:47"/>
    <n v="17"/>
    <n v="9"/>
    <d v="1899-12-30T00:49:52"/>
    <n v="40"/>
    <d v="1899-12-30T00:49:52"/>
    <d v="1899-12-30T00:00:00"/>
    <n v="4.7061458333333333"/>
    <n v="112.94749999999999"/>
    <n v="39000"/>
    <n v="93500"/>
    <n v="54500"/>
  </r>
  <r>
    <n v="57"/>
    <x v="10"/>
    <d v="1899-12-30T15:57:15"/>
    <d v="2021-09-11T00:00:00"/>
    <d v="1899-12-30T17:15:48"/>
    <n v="3"/>
    <n v="9"/>
    <d v="1899-12-30T01:18:33"/>
    <n v="34"/>
    <d v="1899-12-30T01:18:33"/>
    <d v="1899-12-30T00:00:00"/>
    <n v="4.7606944444444448"/>
    <n v="114.25666666666667"/>
    <n v="18000"/>
    <n v="18000"/>
    <n v="0"/>
  </r>
  <r>
    <n v="58"/>
    <x v="10"/>
    <d v="1899-12-30T19:01:02"/>
    <d v="2021-09-11T00:00:00"/>
    <d v="1899-12-30T21:11:01"/>
    <n v="11"/>
    <n v="3"/>
    <d v="1899-12-30T02:09:59"/>
    <n v="36"/>
    <d v="1899-12-30T02:09:59"/>
    <d v="1899-12-30T00:00:00"/>
    <n v="4.8509606481481482"/>
    <n v="116.42305555555555"/>
    <n v="21000"/>
    <n v="60500"/>
    <n v="39500"/>
  </r>
  <r>
    <n v="59"/>
    <x v="11"/>
    <d v="1899-12-30T04:00:00"/>
    <d v="2021-09-12T00:00:00"/>
    <d v="1899-12-30T05:35:06"/>
    <n v="8"/>
    <n v="4"/>
    <d v="1899-12-30T01:35:06"/>
    <n v="41"/>
    <d v="1899-12-30T01:35:06"/>
    <d v="1899-12-30T00:00:00"/>
    <n v="4.9170023148148152"/>
    <n v="118.00805555555556"/>
    <n v="18000"/>
    <n v="48000"/>
    <n v="30000"/>
  </r>
  <r>
    <n v="60"/>
    <x v="11"/>
    <d v="1899-12-30T08:14:16"/>
    <d v="2021-09-12T00:00:00"/>
    <d v="1899-12-30T10:16:19"/>
    <n v="1"/>
    <n v="6"/>
    <d v="1899-12-30T02:02:03"/>
    <n v="38"/>
    <d v="1899-12-30T02:02:03"/>
    <d v="1899-12-30T00:00:00"/>
    <n v="5.0017592592592592"/>
    <n v="120.04222222222222"/>
    <n v="10500"/>
    <n v="6000"/>
    <n v="-4500"/>
  </r>
  <r>
    <n v="61"/>
    <x v="11"/>
    <d v="1899-12-30T12:30:01"/>
    <d v="2021-09-12T00:00:00"/>
    <d v="1899-12-30T14:15:25"/>
    <n v="4"/>
    <n v="21"/>
    <d v="1899-12-30T01:45:24"/>
    <n v="36"/>
    <d v="1899-12-30T01:45:24"/>
    <d v="1899-12-30T00:00:00"/>
    <n v="5.074953703703704"/>
    <n v="121.7988888888889"/>
    <n v="37500"/>
    <n v="24000"/>
    <n v="-13500"/>
  </r>
  <r>
    <n v="62"/>
    <x v="11"/>
    <d v="1899-12-30T17:45:09"/>
    <d v="2021-09-12T00:00:00"/>
    <d v="1899-12-30T19:10:01"/>
    <n v="9"/>
    <n v="11"/>
    <d v="1899-12-30T01:24:52"/>
    <n v="24"/>
    <d v="1899-12-30T01:24:52"/>
    <d v="1899-12-30T00:00:00"/>
    <n v="5.1338888888888894"/>
    <n v="123.21333333333334"/>
    <n v="30000"/>
    <n v="54000"/>
    <n v="24000"/>
  </r>
  <r>
    <n v="63"/>
    <x v="12"/>
    <d v="1899-12-30T05:08:45"/>
    <d v="2021-09-13T00:00:00"/>
    <d v="1899-12-30T09:08:14"/>
    <n v="12"/>
    <n v="7"/>
    <d v="1899-12-30T03:59:29"/>
    <n v="25"/>
    <d v="1899-12-30T03:59:29"/>
    <d v="1899-12-30T00:00:00"/>
    <n v="5.3001967592592596"/>
    <n v="127.20472222222223"/>
    <n v="28500"/>
    <n v="66000"/>
    <n v="37500"/>
  </r>
  <r>
    <n v="64"/>
    <x v="12"/>
    <d v="1899-12-30T11:06:45"/>
    <d v="2021-09-13T00:00:00"/>
    <d v="1899-12-30T12:48:06"/>
    <n v="11"/>
    <n v="13"/>
    <d v="1899-12-30T01:41:21"/>
    <n v="29"/>
    <d v="1899-12-30T01:41:21"/>
    <d v="1899-12-30T00:00:00"/>
    <n v="5.3705787037037043"/>
    <n v="128.89388888888891"/>
    <n v="36000"/>
    <n v="60500"/>
    <n v="24500"/>
  </r>
  <r>
    <n v="65"/>
    <x v="12"/>
    <d v="1899-12-30T13:15:09"/>
    <d v="2021-09-13T00:00:00"/>
    <d v="1899-12-30T14:55:39"/>
    <n v="16"/>
    <n v="21"/>
    <d v="1899-12-30T01:40:30"/>
    <n v="32"/>
    <d v="1899-12-30T01:40:30"/>
    <d v="1899-12-30T00:00:00"/>
    <n v="5.4403703703703705"/>
    <n v="130.56888888888889"/>
    <n v="55500"/>
    <n v="88000"/>
    <n v="32500"/>
  </r>
  <r>
    <n v="66"/>
    <x v="12"/>
    <d v="1899-12-30T16:04:45"/>
    <d v="2021-09-13T00:00:00"/>
    <d v="1899-12-30T18:00:00"/>
    <n v="19"/>
    <n v="10"/>
    <d v="1899-12-30T01:55:15"/>
    <n v="30"/>
    <d v="1899-12-30T01:55:15"/>
    <d v="1899-12-30T00:00:00"/>
    <n v="5.5204050925925925"/>
    <n v="132.48972222222221"/>
    <n v="43500"/>
    <n v="104500"/>
    <n v="61000"/>
  </r>
  <r>
    <n v="67"/>
    <x v="12"/>
    <d v="1899-12-30T20:09:11"/>
    <d v="2021-09-13T00:00:00"/>
    <d v="1899-12-30T22:04:19"/>
    <n v="3"/>
    <n v="0"/>
    <d v="1899-12-30T01:55:08"/>
    <n v="23"/>
    <d v="1899-12-30T01:55:08"/>
    <d v="1899-12-30T00:00:00"/>
    <n v="5.6003587962962964"/>
    <n v="134.4086111111111"/>
    <n v="4500"/>
    <n v="18000"/>
    <n v="13500"/>
  </r>
  <r>
    <n v="68"/>
    <x v="13"/>
    <d v="1899-12-30T04:15:22"/>
    <d v="2021-09-14T00:00:00"/>
    <d v="1899-12-30T06:14:24"/>
    <n v="12"/>
    <n v="21"/>
    <d v="1899-12-30T01:59:02"/>
    <n v="35"/>
    <d v="1899-12-30T01:59:02"/>
    <d v="1899-12-30T00:00:00"/>
    <n v="5.6830208333333339"/>
    <n v="136.39250000000001"/>
    <n v="49500"/>
    <n v="66000"/>
    <n v="16500"/>
  </r>
  <r>
    <n v="69"/>
    <x v="13"/>
    <d v="1899-12-30T08:15:54"/>
    <d v="2021-09-14T00:00:00"/>
    <d v="1899-12-30T10:04:55"/>
    <n v="17"/>
    <n v="20"/>
    <d v="1899-12-30T01:49:01"/>
    <n v="31"/>
    <d v="1899-12-30T01:49:01"/>
    <d v="1899-12-30T00:00:00"/>
    <n v="5.7587268518518524"/>
    <n v="138.20944444444444"/>
    <n v="55500"/>
    <n v="93500"/>
    <n v="38000"/>
  </r>
  <r>
    <n v="70"/>
    <x v="13"/>
    <d v="1899-12-30T12:00:00"/>
    <d v="2021-09-14T00:00:00"/>
    <d v="1899-12-30T13:56:55"/>
    <n v="11"/>
    <n v="22"/>
    <d v="1899-12-30T01:56:55"/>
    <n v="22"/>
    <d v="1899-12-30T01:56:55"/>
    <d v="1899-12-30T00:00:00"/>
    <n v="5.8399189814814818"/>
    <n v="140.15805555555556"/>
    <n v="49500"/>
    <n v="60500"/>
    <n v="11000"/>
  </r>
  <r>
    <n v="71"/>
    <x v="13"/>
    <d v="1899-12-30T15:26:30"/>
    <d v="2021-09-14T00:00:00"/>
    <d v="1899-12-30T17:00:15"/>
    <n v="7"/>
    <n v="2"/>
    <d v="1899-12-30T01:33:45"/>
    <n v="7"/>
    <d v="1899-12-30T01:33:45"/>
    <d v="1899-12-30T00:00:00"/>
    <n v="5.9050231481481488"/>
    <n v="141.72055555555556"/>
    <n v="13500"/>
    <n v="42000"/>
    <n v="28500"/>
  </r>
  <r>
    <n v="72"/>
    <x v="13"/>
    <d v="1899-12-30T18:36:45"/>
    <d v="2021-09-14T00:00:00"/>
    <d v="1899-12-30T19:15:54"/>
    <n v="8"/>
    <n v="7"/>
    <d v="1899-12-30T00:39:09"/>
    <n v="13"/>
    <d v="1899-12-30T00:39:09"/>
    <d v="1899-12-30T00:00:00"/>
    <n v="5.9322106481481489"/>
    <n v="142.37305555555557"/>
    <n v="22500"/>
    <n v="48000"/>
    <n v="25500"/>
  </r>
  <r>
    <n v="73"/>
    <x v="13"/>
    <d v="1899-12-30T20:56:55"/>
    <d v="2021-09-14T00:00:00"/>
    <d v="1899-12-30T22:04:06"/>
    <n v="6"/>
    <n v="1"/>
    <d v="1899-12-30T01:07:11"/>
    <n v="12"/>
    <d v="1899-12-30T01:07:11"/>
    <d v="1899-12-30T00:00:00"/>
    <n v="5.9788657407407415"/>
    <n v="143.4927777777778"/>
    <n v="10500"/>
    <n v="36000"/>
    <n v="25500"/>
  </r>
  <r>
    <n v="74"/>
    <x v="14"/>
    <d v="1899-12-30T01:01:00"/>
    <d v="2021-09-15T00:00:00"/>
    <d v="1899-12-30T04:09:06"/>
    <n v="0"/>
    <n v="6"/>
    <d v="1899-12-30T03:08:06"/>
    <n v="11"/>
    <d v="1899-12-30T03:08:06"/>
    <d v="1899-12-30T00:00:00"/>
    <n v="6.1094907407407417"/>
    <n v="146.62777777777779"/>
    <n v="9000"/>
    <n v="0"/>
    <n v="-9000"/>
  </r>
  <r>
    <n v="75"/>
    <x v="14"/>
    <d v="1899-12-30T06:55:57"/>
    <d v="2021-09-15T00:00:00"/>
    <d v="1899-12-30T08:15:54"/>
    <n v="0"/>
    <n v="5"/>
    <d v="1899-12-30T01:19:57"/>
    <n v="5"/>
    <d v="1899-12-30T01:19:57"/>
    <d v="1899-12-30T00:00:00"/>
    <n v="6.1650115740740752"/>
    <n v="147.9602777777778"/>
    <n v="7500"/>
    <n v="0"/>
    <n v="-7500"/>
  </r>
  <r>
    <n v="76"/>
    <x v="14"/>
    <d v="1899-12-30T10:10:55"/>
    <d v="2021-09-15T00:00:00"/>
    <d v="1899-12-30T12:45:47"/>
    <n v="10"/>
    <n v="1"/>
    <d v="1899-12-30T02:34:52"/>
    <n v="10"/>
    <d v="1899-12-30T02:34:52"/>
    <d v="1899-12-30T00:00:00"/>
    <n v="6.2725578703703713"/>
    <n v="150.54138888888892"/>
    <n v="16500"/>
    <n v="55000"/>
    <n v="38500"/>
  </r>
  <r>
    <n v="77"/>
    <x v="14"/>
    <d v="1899-12-30T14:22:45"/>
    <d v="2021-09-15T00:00:00"/>
    <d v="1899-12-30T15:12:24"/>
    <n v="14"/>
    <n v="21"/>
    <d v="1899-12-30T00:49:39"/>
    <n v="23"/>
    <d v="1899-12-30T00:49:39"/>
    <d v="1899-12-30T00:00:00"/>
    <n v="6.3070370370370377"/>
    <n v="151.3688888888889"/>
    <n v="52500"/>
    <n v="77000"/>
    <n v="24500"/>
  </r>
  <r>
    <n v="78"/>
    <x v="14"/>
    <d v="1899-12-30T17:20:54"/>
    <d v="2021-09-15T00:00:00"/>
    <d v="1899-12-30T18:36:45"/>
    <n v="4"/>
    <n v="1"/>
    <d v="1899-12-30T01:15:51"/>
    <n v="6"/>
    <d v="1899-12-30T01:15:51"/>
    <d v="1899-12-30T00:00:00"/>
    <n v="6.3597106481481491"/>
    <n v="152.63305555555559"/>
    <n v="7500"/>
    <n v="24000"/>
    <n v="16500"/>
  </r>
  <r>
    <n v="79"/>
    <x v="14"/>
    <d v="1899-12-30T20:47:41"/>
    <d v="2021-09-15T00:00:00"/>
    <d v="1899-12-30T21:45:48"/>
    <n v="7"/>
    <n v="2"/>
    <d v="1899-12-30T00:58:07"/>
    <n v="12"/>
    <d v="1899-12-30T00:58:07"/>
    <d v="1899-12-30T00:00:00"/>
    <n v="6.400069444444445"/>
    <n v="153.60166666666669"/>
    <n v="13500"/>
    <n v="42000"/>
    <n v="28500"/>
  </r>
  <r>
    <n v="80"/>
    <x v="15"/>
    <d v="1899-12-30T03:15:26"/>
    <d v="2021-09-16T00:00:00"/>
    <d v="1899-12-30T06:04:09"/>
    <n v="13"/>
    <n v="5"/>
    <d v="1899-12-30T02:48:43"/>
    <n v="23"/>
    <d v="1899-12-30T02:48:43"/>
    <d v="1899-12-30T00:00:00"/>
    <n v="6.5172337962962965"/>
    <n v="156.41361111111112"/>
    <n v="27000"/>
    <n v="71500"/>
    <n v="44500"/>
  </r>
  <r>
    <n v="81"/>
    <x v="15"/>
    <d v="1899-12-30T07:11:26"/>
    <d v="2021-09-16T00:00:00"/>
    <d v="1899-12-30T09:03:04"/>
    <n v="13"/>
    <n v="11"/>
    <d v="1899-12-30T01:51:38"/>
    <n v="31"/>
    <d v="1899-12-30T01:51:38"/>
    <d v="1899-12-30T00:00:00"/>
    <n v="6.5947569444444447"/>
    <n v="158.27416666666667"/>
    <n v="36000"/>
    <n v="71500"/>
    <n v="35500"/>
  </r>
  <r>
    <n v="82"/>
    <x v="15"/>
    <d v="1899-12-30T11:04:06"/>
    <d v="2021-09-16T00:00:00"/>
    <d v="1899-12-30T12:00:45"/>
    <n v="14"/>
    <n v="9"/>
    <d v="1899-12-30T00:56:39"/>
    <n v="34"/>
    <d v="1899-12-30T00:56:39"/>
    <d v="1899-12-30T00:00:00"/>
    <n v="6.6340972222222225"/>
    <n v="159.21833333333333"/>
    <n v="34500"/>
    <n v="77000"/>
    <n v="42500"/>
  </r>
  <r>
    <n v="83"/>
    <x v="15"/>
    <d v="1899-12-30T13:55:00"/>
    <d v="2021-09-16T00:00:00"/>
    <d v="1899-12-30T14:45:10"/>
    <n v="14"/>
    <n v="9"/>
    <d v="1899-12-30T00:50:10"/>
    <n v="39"/>
    <d v="1899-12-30T00:50:10"/>
    <d v="1899-12-30T00:00:00"/>
    <n v="6.6689351851851857"/>
    <n v="160.05444444444447"/>
    <n v="34500"/>
    <n v="77000"/>
    <n v="42500"/>
  </r>
  <r>
    <n v="84"/>
    <x v="15"/>
    <d v="1899-12-30T16:11:12"/>
    <d v="2021-09-16T00:00:00"/>
    <d v="1899-12-30T17:22:01"/>
    <n v="12"/>
    <n v="7"/>
    <d v="1899-12-30T01:10:49"/>
    <n v="42"/>
    <d v="1899-12-30T01:10:49"/>
    <d v="1899-12-30T00:00:00"/>
    <n v="6.7181134259259263"/>
    <n v="161.23472222222222"/>
    <n v="28500"/>
    <n v="66000"/>
    <n v="37500"/>
  </r>
  <r>
    <n v="85"/>
    <x v="15"/>
    <d v="1899-12-30T19:01:22"/>
    <d v="2021-09-16T00:00:00"/>
    <d v="1899-12-30T20:45:56"/>
    <n v="2"/>
    <n v="19"/>
    <d v="1899-12-30T01:44:34"/>
    <n v="37"/>
    <d v="1899-12-30T01:44:34"/>
    <d v="1899-12-30T00:00:00"/>
    <n v="6.7907291666666669"/>
    <n v="162.97750000000002"/>
    <n v="31500"/>
    <n v="12000"/>
    <n v="-19500"/>
  </r>
  <r>
    <n v="86"/>
    <x v="16"/>
    <d v="1899-12-30T06:56:22"/>
    <d v="2021-09-17T00:00:00"/>
    <d v="1899-12-30T08:01:04"/>
    <n v="4"/>
    <n v="11"/>
    <d v="1899-12-30T01:04:42"/>
    <n v="22"/>
    <d v="1899-12-30T01:04:42"/>
    <d v="1899-12-30T00:00:00"/>
    <n v="6.8356597222222222"/>
    <n v="164.05583333333334"/>
    <n v="22500"/>
    <n v="24000"/>
    <n v="1500"/>
  </r>
  <r>
    <n v="87"/>
    <x v="16"/>
    <d v="1899-12-30T11:00:06"/>
    <d v="2021-09-17T00:00:00"/>
    <d v="1899-12-30T11:30:09"/>
    <n v="21"/>
    <n v="15"/>
    <d v="1899-12-30T00:30:03"/>
    <n v="32"/>
    <d v="1899-12-30T00:30:03"/>
    <d v="1899-12-30T00:00:00"/>
    <n v="6.856527777777778"/>
    <n v="164.55666666666667"/>
    <n v="54000"/>
    <n v="105000"/>
    <n v="51000"/>
  </r>
  <r>
    <n v="88"/>
    <x v="16"/>
    <d v="1899-12-30T13:15:09"/>
    <d v="2021-09-17T00:00:00"/>
    <d v="1899-12-30T14:55:03"/>
    <n v="7"/>
    <n v="13"/>
    <d v="1899-12-30T01:39:54"/>
    <n v="24"/>
    <d v="1899-12-30T01:39:54"/>
    <d v="1899-12-30T00:00:00"/>
    <n v="6.925902777777778"/>
    <n v="166.22166666666666"/>
    <n v="30000"/>
    <n v="42000"/>
    <n v="12000"/>
  </r>
  <r>
    <n v="89"/>
    <x v="16"/>
    <d v="1899-12-30T15:35:55"/>
    <d v="2021-09-17T00:00:00"/>
    <d v="1899-12-30T17:13:53"/>
    <n v="14"/>
    <n v="16"/>
    <d v="1899-12-30T01:37:58"/>
    <n v="25"/>
    <d v="1899-12-30T01:37:58"/>
    <d v="1899-12-30T00:00:00"/>
    <n v="6.993935185185185"/>
    <n v="167.85444444444443"/>
    <n v="45000"/>
    <n v="77000"/>
    <n v="32000"/>
  </r>
  <r>
    <n v="90"/>
    <x v="16"/>
    <d v="1899-12-30T19:12:43"/>
    <d v="2021-09-17T00:00:00"/>
    <d v="1899-12-30T20:45:44"/>
    <n v="7"/>
    <n v="0"/>
    <d v="1899-12-30T01:33:01"/>
    <n v="16"/>
    <d v="1899-12-30T01:33:01"/>
    <d v="1899-12-30T00:00:00"/>
    <n v="7.0585300925925925"/>
    <n v="169.40472222222223"/>
    <n v="10500"/>
    <n v="42000"/>
    <n v="31500"/>
  </r>
  <r>
    <n v="91"/>
    <x v="17"/>
    <d v="1899-12-30T05:05:06"/>
    <d v="2021-09-18T00:00:00"/>
    <d v="1899-12-30T06:24:06"/>
    <n v="17"/>
    <n v="15"/>
    <d v="1899-12-30T01:19:00"/>
    <n v="33"/>
    <d v="1899-12-30T01:19:00"/>
    <d v="1899-12-30T00:00:00"/>
    <n v="7.1133912037037037"/>
    <n v="170.7213888888889"/>
    <n v="48000"/>
    <n v="93500"/>
    <n v="45500"/>
  </r>
  <r>
    <n v="92"/>
    <x v="17"/>
    <d v="1899-12-30T09:14:16"/>
    <d v="2021-09-18T00:00:00"/>
    <d v="1899-12-30T10:00:11"/>
    <n v="5"/>
    <n v="8"/>
    <d v="1899-12-30T00:45:55"/>
    <n v="23"/>
    <d v="1899-12-30T00:45:55"/>
    <d v="1899-12-30T00:00:00"/>
    <n v="7.1452777777777774"/>
    <n v="171.48666666666665"/>
    <n v="19500"/>
    <n v="30000"/>
    <n v="10500"/>
  </r>
  <r>
    <n v="93"/>
    <x v="17"/>
    <d v="1899-12-30T11:23:24"/>
    <d v="2021-09-18T00:00:00"/>
    <d v="1899-12-30T13:26:23"/>
    <n v="14"/>
    <n v="9"/>
    <d v="1899-12-30T02:02:59"/>
    <n v="29"/>
    <d v="1899-12-30T02:02:59"/>
    <d v="1899-12-30T00:00:00"/>
    <n v="7.2306828703703703"/>
    <n v="173.53638888888889"/>
    <n v="34500"/>
    <n v="77000"/>
    <n v="42500"/>
  </r>
  <r>
    <n v="94"/>
    <x v="17"/>
    <d v="1899-12-30T14:55:20"/>
    <d v="2021-09-18T00:00:00"/>
    <d v="1899-12-30T15:25:19"/>
    <n v="11"/>
    <n v="17"/>
    <d v="1899-12-30T00:29:59"/>
    <n v="31"/>
    <d v="1899-12-30T00:29:59"/>
    <d v="1899-12-30T00:00:00"/>
    <n v="7.2515046296296291"/>
    <n v="174.0361111111111"/>
    <n v="42000"/>
    <n v="60500"/>
    <n v="18500"/>
  </r>
  <r>
    <n v="95"/>
    <x v="17"/>
    <d v="1899-12-30T17:24:15"/>
    <d v="2021-09-18T00:00:00"/>
    <d v="1899-12-30T18:45:12"/>
    <n v="7"/>
    <n v="16"/>
    <d v="1899-12-30T01:20:57"/>
    <n v="21"/>
    <d v="1899-12-30T01:20:57"/>
    <d v="1899-12-30T00:00:00"/>
    <n v="7.3077199074074066"/>
    <n v="175.38527777777776"/>
    <n v="34500"/>
    <n v="42000"/>
    <n v="7500"/>
  </r>
  <r>
    <n v="96"/>
    <x v="18"/>
    <d v="1899-12-30T09:06:04"/>
    <d v="2021-09-19T00:00:00"/>
    <d v="1899-12-30T10:46:11"/>
    <n v="5"/>
    <n v="1"/>
    <d v="1899-12-30T01:40:07"/>
    <n v="10"/>
    <d v="1899-12-30T01:40:07"/>
    <d v="1899-12-30T00:00:00"/>
    <n v="7.3772453703703693"/>
    <n v="177.05388888888888"/>
    <n v="9000"/>
    <n v="30000"/>
    <n v="21000"/>
  </r>
  <r>
    <n v="97"/>
    <x v="18"/>
    <d v="1899-12-30T13:55:17"/>
    <d v="2021-09-19T00:00:00"/>
    <d v="1899-12-30T15:01:03"/>
    <n v="14"/>
    <n v="7"/>
    <d v="1899-12-30T01:05:46"/>
    <n v="23"/>
    <d v="1899-12-30T01:05:46"/>
    <d v="1899-12-30T00:00:00"/>
    <n v="7.4229166666666657"/>
    <n v="178.14999999999998"/>
    <n v="31500"/>
    <n v="77000"/>
    <n v="45500"/>
  </r>
  <r>
    <n v="98"/>
    <x v="18"/>
    <d v="1899-12-30T16:15:07"/>
    <d v="2021-09-19T00:00:00"/>
    <d v="1899-12-30T17:33:46"/>
    <n v="12"/>
    <n v="9"/>
    <d v="1899-12-30T01:18:39"/>
    <n v="28"/>
    <d v="1899-12-30T01:18:39"/>
    <d v="1899-12-30T00:00:00"/>
    <n v="7.477534722222221"/>
    <n v="179.46083333333331"/>
    <n v="31500"/>
    <n v="66000"/>
    <n v="34500"/>
  </r>
  <r>
    <n v="99"/>
    <x v="18"/>
    <d v="1899-12-30T19:31:36"/>
    <d v="2021-09-19T00:00:00"/>
    <d v="1899-12-30T20:22:01"/>
    <n v="11"/>
    <n v="9"/>
    <d v="1899-12-30T00:50:25"/>
    <n v="30"/>
    <d v="1899-12-30T00:50:25"/>
    <d v="1899-12-30T00:00:00"/>
    <n v="7.5125462962962954"/>
    <n v="180.30111111111108"/>
    <n v="30000"/>
    <n v="60500"/>
    <n v="30500"/>
  </r>
  <r>
    <n v="100"/>
    <x v="18"/>
    <d v="1899-12-30T22:55:59"/>
    <d v="2021-09-20T00:00:00"/>
    <d v="1899-12-30T01:12:45"/>
    <n v="11"/>
    <n v="8"/>
    <d v="1899-12-30T02:16:46"/>
    <n v="32"/>
    <d v="1899-12-30T01:04:01"/>
    <d v="1899-12-30T01:12:45"/>
    <n v="7.557002314814814"/>
    <n v="181.36805555555554"/>
    <n v="28500"/>
    <n v="60500"/>
    <n v="32000"/>
  </r>
  <r>
    <n v="101"/>
    <x v="19"/>
    <d v="1899-12-30T09:11:34"/>
    <d v="2021-09-20T00:00:00"/>
    <d v="1899-12-30T10:44:21"/>
    <n v="12"/>
    <n v="3"/>
    <d v="1899-12-30T01:32:47"/>
    <n v="36"/>
    <d v="1899-12-30T02:45:32"/>
    <d v="1899-12-30T00:00:00"/>
    <n v="7.6719560185185181"/>
    <n v="184.12694444444443"/>
    <n v="22500"/>
    <n v="66000"/>
    <n v="43500"/>
  </r>
  <r>
    <n v="102"/>
    <x v="19"/>
    <d v="1899-12-30T11:24:12"/>
    <d v="2021-09-20T00:00:00"/>
    <d v="1899-12-30T12:43:11"/>
    <n v="7"/>
    <n v="12"/>
    <d v="1899-12-30T01:18:59"/>
    <n v="40"/>
    <d v="1899-12-30T01:18:59"/>
    <d v="1899-12-30T00:00:00"/>
    <n v="7.726805555555555"/>
    <n v="185.44333333333333"/>
    <n v="28500"/>
    <n v="42000"/>
    <n v="13500"/>
  </r>
  <r>
    <n v="103"/>
    <x v="19"/>
    <d v="1899-12-30T13:10:22"/>
    <d v="2021-09-20T00:00:00"/>
    <d v="1899-12-30T14:14:21"/>
    <n v="9"/>
    <n v="14"/>
    <d v="1899-12-30T01:03:59"/>
    <n v="37"/>
    <d v="1899-12-30T01:03:59"/>
    <d v="1899-12-30T00:00:00"/>
    <n v="7.7712384259259251"/>
    <n v="186.50972222222219"/>
    <n v="34500"/>
    <n v="54000"/>
    <n v="19500"/>
  </r>
  <r>
    <n v="104"/>
    <x v="19"/>
    <d v="1899-12-30T15:11:02"/>
    <d v="2021-09-20T00:00:00"/>
    <d v="1899-12-30T16:12:04"/>
    <n v="8"/>
    <n v="19"/>
    <d v="1899-12-30T01:01:02"/>
    <n v="31"/>
    <d v="1899-12-30T01:01:02"/>
    <d v="1899-12-30T00:00:00"/>
    <n v="7.8136226851851847"/>
    <n v="187.52694444444444"/>
    <n v="40500"/>
    <n v="48000"/>
    <n v="7500"/>
  </r>
  <r>
    <n v="105"/>
    <x v="19"/>
    <d v="1899-12-30T17:01:22"/>
    <d v="2021-09-20T00:00:00"/>
    <d v="1899-12-30T17:30:01"/>
    <n v="23"/>
    <n v="14"/>
    <d v="1899-12-30T00:28:39"/>
    <n v="35"/>
    <d v="1899-12-30T00:28:39"/>
    <d v="1899-12-30T00:00:00"/>
    <n v="7.8335185185185185"/>
    <n v="188.00444444444446"/>
    <n v="55500"/>
    <n v="115000"/>
    <n v="59500"/>
  </r>
  <r>
    <n v="106"/>
    <x v="19"/>
    <d v="1899-12-30T17:55:09"/>
    <d v="2021-09-20T00:00:00"/>
    <d v="1899-12-30T18:45:33"/>
    <n v="19"/>
    <n v="9"/>
    <d v="1899-12-30T00:50:24"/>
    <n v="40"/>
    <d v="1899-12-30T00:50:24"/>
    <d v="1899-12-30T00:00:00"/>
    <n v="7.8685185185185187"/>
    <n v="188.84444444444443"/>
    <n v="42000"/>
    <n v="104500"/>
    <n v="62500"/>
  </r>
  <r>
    <n v="107"/>
    <x v="19"/>
    <d v="1899-12-30T19:46:47"/>
    <d v="2021-09-20T00:00:00"/>
    <d v="1899-12-30T22:02:04"/>
    <n v="0"/>
    <n v="6"/>
    <d v="1899-12-30T02:15:17"/>
    <n v="31"/>
    <d v="1899-12-30T02:15:17"/>
    <d v="1899-12-30T00:00:00"/>
    <n v="7.9624652777777776"/>
    <n v="191.09916666666666"/>
    <n v="9000"/>
    <n v="0"/>
    <n v="-9000"/>
  </r>
  <r>
    <n v="108"/>
    <x v="19"/>
    <d v="1899-12-30T23:26:01"/>
    <d v="2021-09-21T00:00:00"/>
    <d v="1899-12-30T01:23:16"/>
    <n v="4"/>
    <n v="15"/>
    <d v="1899-12-30T01:57:15"/>
    <n v="29"/>
    <d v="1899-12-30T00:33:59"/>
    <d v="1899-12-30T01:23:16"/>
    <n v="7.9860648148148146"/>
    <n v="191.66555555555556"/>
    <n v="28500"/>
    <n v="24000"/>
    <n v="-4500"/>
  </r>
  <r>
    <n v="109"/>
    <x v="20"/>
    <d v="1899-12-30T07:00:05"/>
    <d v="2021-09-21T00:00:00"/>
    <d v="1899-12-30T08:04:26"/>
    <n v="11"/>
    <n v="0"/>
    <d v="1899-12-30T01:04:21"/>
    <n v="25"/>
    <d v="1899-12-30T02:27:37"/>
    <d v="1899-12-30T00:00:00"/>
    <n v="8.0885763888888889"/>
    <n v="194.12583333333333"/>
    <n v="16500"/>
    <n v="60500"/>
    <n v="44000"/>
  </r>
  <r>
    <n v="110"/>
    <x v="20"/>
    <d v="1899-12-30T10:16:33"/>
    <d v="2021-09-21T00:00:00"/>
    <d v="1899-12-30T13:58:27"/>
    <n v="9"/>
    <n v="4"/>
    <d v="1899-12-30T03:41:54"/>
    <n v="34"/>
    <d v="1899-12-30T03:41:54"/>
    <d v="1899-12-30T00:00:00"/>
    <n v="8.2426736111111119"/>
    <n v="197.82416666666668"/>
    <n v="19500"/>
    <n v="54000"/>
    <n v="34500"/>
  </r>
  <r>
    <n v="111"/>
    <x v="20"/>
    <d v="1899-12-30T14:55:19"/>
    <d v="2021-09-21T00:00:00"/>
    <d v="1899-12-30T16:03:25"/>
    <n v="9"/>
    <n v="28"/>
    <d v="1899-12-30T01:08:06"/>
    <n v="39"/>
    <d v="1899-12-30T01:08:06"/>
    <d v="1899-12-30T00:00:00"/>
    <n v="8.2899652777777781"/>
    <n v="198.95916666666668"/>
    <n v="55500"/>
    <n v="54000"/>
    <n v="-1500"/>
  </r>
  <r>
    <n v="112"/>
    <x v="20"/>
    <d v="1899-12-30T17:04:22"/>
    <d v="2021-09-21T00:00:00"/>
    <d v="1899-12-30T18:16:54"/>
    <n v="0"/>
    <n v="10"/>
    <d v="1899-12-30T01:12:32"/>
    <n v="11"/>
    <d v="1899-12-30T01:12:32"/>
    <d v="1899-12-30T00:00:00"/>
    <n v="8.3403356481481481"/>
    <n v="200.16805555555555"/>
    <n v="15000"/>
    <n v="0"/>
    <n v="-15000"/>
  </r>
  <r>
    <n v="113"/>
    <x v="20"/>
    <d v="1899-12-30T19:59:06"/>
    <d v="2021-09-21T00:00:00"/>
    <d v="1899-12-30T22:30:00"/>
    <n v="12"/>
    <n v="6"/>
    <d v="1899-12-30T02:30:54"/>
    <n v="13"/>
    <d v="1899-12-30T02:30:54"/>
    <d v="1899-12-30T00:00:00"/>
    <n v="8.4451273148148154"/>
    <n v="202.68305555555557"/>
    <n v="27000"/>
    <n v="66000"/>
    <n v="39000"/>
  </r>
  <r>
    <n v="114"/>
    <x v="21"/>
    <d v="1899-12-30T07:09:33"/>
    <d v="2021-09-22T00:00:00"/>
    <d v="1899-12-30T08:16:45"/>
    <n v="11"/>
    <n v="5"/>
    <d v="1899-12-30T01:07:12"/>
    <n v="18"/>
    <d v="1899-12-30T01:07:12"/>
    <d v="1899-12-30T00:00:00"/>
    <n v="8.4917939814814822"/>
    <n v="203.80305555555557"/>
    <n v="24000"/>
    <n v="60500"/>
    <n v="36500"/>
  </r>
  <r>
    <n v="115"/>
    <x v="21"/>
    <d v="1899-12-30T09:17:33"/>
    <d v="2021-09-22T00:00:00"/>
    <d v="1899-12-30T11:04:33"/>
    <n v="13"/>
    <n v="9"/>
    <d v="1899-12-30T01:47:00"/>
    <n v="26"/>
    <d v="1899-12-30T01:47:00"/>
    <d v="1899-12-30T00:00:00"/>
    <n v="8.5660995370370383"/>
    <n v="205.58638888888891"/>
    <n v="33000"/>
    <n v="71500"/>
    <n v="38500"/>
  </r>
  <r>
    <n v="116"/>
    <x v="21"/>
    <d v="1899-12-30T14:33:24"/>
    <d v="2021-09-22T00:00:00"/>
    <d v="1899-12-30T15:11:19"/>
    <n v="14"/>
    <n v="11"/>
    <d v="1899-12-30T00:37:55"/>
    <n v="31"/>
    <d v="1899-12-30T00:37:55"/>
    <d v="1899-12-30T00:00:00"/>
    <n v="8.5924305555555573"/>
    <n v="206.21833333333336"/>
    <n v="37500"/>
    <n v="77000"/>
    <n v="39500"/>
  </r>
  <r>
    <n v="117"/>
    <x v="21"/>
    <d v="1899-12-30T15:30:05"/>
    <d v="2021-09-22T00:00:00"/>
    <d v="1899-12-30T16:48:06"/>
    <n v="2"/>
    <n v="0"/>
    <d v="1899-12-30T01:18:01"/>
    <n v="22"/>
    <d v="1899-12-30T01:18:01"/>
    <d v="1899-12-30T00:00:00"/>
    <n v="8.6466087962962987"/>
    <n v="207.51861111111117"/>
    <n v="3000"/>
    <n v="12000"/>
    <n v="9000"/>
  </r>
  <r>
    <n v="118"/>
    <x v="21"/>
    <d v="1899-12-30T18:20:15"/>
    <d v="2021-09-22T00:00:00"/>
    <d v="1899-12-30T20:21:07"/>
    <n v="6"/>
    <n v="0"/>
    <d v="1899-12-30T02:00:52"/>
    <n v="28"/>
    <d v="1899-12-30T02:00:52"/>
    <d v="1899-12-30T00:00:00"/>
    <n v="8.7305439814814836"/>
    <n v="209.53305555555562"/>
    <n v="9000"/>
    <n v="36000"/>
    <n v="27000"/>
  </r>
  <r>
    <n v="119"/>
    <x v="21"/>
    <d v="1899-12-30T23:36:08"/>
    <d v="2021-09-23T00:00:00"/>
    <d v="1899-12-30T01:01:24"/>
    <n v="4"/>
    <n v="11"/>
    <d v="1899-12-30T01:25:16"/>
    <n v="32"/>
    <d v="1899-12-30T00:23:52"/>
    <d v="1899-12-30T01:01:24"/>
    <n v="8.747118055555557"/>
    <n v="209.93083333333337"/>
    <n v="22500"/>
    <n v="24000"/>
    <n v="1500"/>
  </r>
  <r>
    <n v="120"/>
    <x v="22"/>
    <d v="1899-12-30T07:08:04"/>
    <d v="2021-09-23T00:00:00"/>
    <d v="1899-12-30T09:22:35"/>
    <n v="19"/>
    <n v="3"/>
    <d v="1899-12-30T02:14:31"/>
    <n v="40"/>
    <d v="1899-12-30T03:15:55"/>
    <d v="1899-12-30T00:00:00"/>
    <n v="8.8831712962962985"/>
    <n v="213.19611111111118"/>
    <n v="33000"/>
    <n v="104500"/>
    <n v="71500"/>
  </r>
  <r>
    <n v="121"/>
    <x v="22"/>
    <d v="1899-12-30T10:25:36"/>
    <d v="2021-09-23T00:00:00"/>
    <d v="1899-12-30T12:15:21"/>
    <n v="3"/>
    <n v="21"/>
    <d v="1899-12-30T01:49:45"/>
    <n v="40"/>
    <d v="1899-12-30T01:49:45"/>
    <d v="1899-12-30T00:00:00"/>
    <n v="8.9593865740740757"/>
    <n v="215.02527777777783"/>
    <n v="36000"/>
    <n v="18000"/>
    <n v="-18000"/>
  </r>
  <r>
    <n v="122"/>
    <x v="22"/>
    <d v="1899-12-30T13:05:04"/>
    <d v="2021-09-23T00:00:00"/>
    <d v="1899-12-30T14:06:22"/>
    <n v="19"/>
    <n v="22"/>
    <d v="1899-12-30T01:01:18"/>
    <n v="38"/>
    <d v="1899-12-30T01:01:18"/>
    <d v="1899-12-30T00:00:00"/>
    <n v="9.0019560185185199"/>
    <n v="216.04694444444448"/>
    <n v="61500"/>
    <n v="104500"/>
    <n v="43000"/>
  </r>
  <r>
    <n v="123"/>
    <x v="22"/>
    <d v="1899-12-30T15:11:06"/>
    <d v="2021-09-23T00:00:00"/>
    <d v="1899-12-30T17:56:55"/>
    <n v="13"/>
    <n v="14"/>
    <d v="1899-12-30T02:45:49"/>
    <n v="29"/>
    <d v="1899-12-30T02:45:49"/>
    <d v="1899-12-30T00:00:00"/>
    <n v="9.1171064814814837"/>
    <n v="218.8105555555556"/>
    <n v="40500"/>
    <n v="71500"/>
    <n v="31000"/>
  </r>
  <r>
    <n v="124"/>
    <x v="22"/>
    <d v="1899-12-30T18:56:45"/>
    <d v="2021-09-23T00:00:00"/>
    <d v="1899-12-30T21:21:04"/>
    <n v="19"/>
    <n v="25"/>
    <d v="1899-12-30T02:24:19"/>
    <n v="34"/>
    <d v="1899-12-30T02:24:19"/>
    <d v="1899-12-30T00:00:00"/>
    <n v="9.2173263888888908"/>
    <n v="221.21583333333336"/>
    <n v="66000"/>
    <n v="104500"/>
    <n v="38500"/>
  </r>
  <r>
    <n v="125"/>
    <x v="23"/>
    <d v="1899-12-30T04:11:06"/>
    <d v="2021-09-24T00:00:00"/>
    <d v="1899-12-30T07:12:21"/>
    <n v="19"/>
    <n v="11"/>
    <d v="1899-12-30T03:01:15"/>
    <n v="28"/>
    <d v="1899-12-30T03:01:15"/>
    <d v="1899-12-30T00:00:00"/>
    <n v="9.3431944444444461"/>
    <n v="224.23666666666671"/>
    <n v="45000"/>
    <n v="104500"/>
    <n v="59500"/>
  </r>
  <r>
    <n v="126"/>
    <x v="23"/>
    <d v="1899-12-30T10:56:55"/>
    <d v="2021-09-24T00:00:00"/>
    <d v="1899-12-30T14:11:06"/>
    <n v="13"/>
    <n v="4"/>
    <d v="1899-12-30T03:14:11"/>
    <n v="30"/>
    <d v="1899-12-30T03:14:11"/>
    <d v="1899-12-30T00:00:00"/>
    <n v="9.4780439814814841"/>
    <n v="227.47305555555562"/>
    <n v="25500"/>
    <n v="71500"/>
    <n v="46000"/>
  </r>
  <r>
    <n v="127"/>
    <x v="23"/>
    <d v="1899-12-30T17:26:03"/>
    <d v="2021-09-24T00:00:00"/>
    <d v="1899-12-30T18:48:43"/>
    <n v="13"/>
    <n v="9"/>
    <d v="1899-12-30T01:22:40"/>
    <n v="39"/>
    <d v="1899-12-30T01:22:40"/>
    <d v="1899-12-30T00:00:00"/>
    <n v="9.535451388888891"/>
    <n v="228.85083333333338"/>
    <n v="33000"/>
    <n v="71500"/>
    <n v="38500"/>
  </r>
  <r>
    <n v="128"/>
    <x v="23"/>
    <d v="1899-12-30T19:40:23"/>
    <d v="2021-09-24T00:00:00"/>
    <d v="1899-12-30T21:13:04"/>
    <n v="10"/>
    <n v="12"/>
    <d v="1899-12-30T01:32:41"/>
    <n v="40"/>
    <d v="1899-12-30T01:32:41"/>
    <d v="1899-12-30T00:00:00"/>
    <n v="9.5998148148148168"/>
    <n v="230.3955555555556"/>
    <n v="33000"/>
    <n v="55000"/>
    <n v="22000"/>
  </r>
  <r>
    <n v="129"/>
    <x v="24"/>
    <d v="1899-12-30T07:04:25"/>
    <d v="2021-09-25T00:00:00"/>
    <d v="1899-12-30T08:26:41"/>
    <n v="9"/>
    <n v="11"/>
    <d v="1899-12-30T01:22:16"/>
    <n v="37"/>
    <d v="1899-12-30T01:22:16"/>
    <d v="1899-12-30T00:00:00"/>
    <n v="9.6569444444444468"/>
    <n v="231.76666666666671"/>
    <n v="30000"/>
    <n v="54000"/>
    <n v="24000"/>
  </r>
  <r>
    <n v="130"/>
    <x v="24"/>
    <d v="1899-12-30T10:11:21"/>
    <d v="2021-09-25T00:00:00"/>
    <d v="1899-12-30T12:01:04"/>
    <n v="14"/>
    <n v="20"/>
    <d v="1899-12-30T01:49:43"/>
    <n v="40"/>
    <d v="1899-12-30T01:49:43"/>
    <d v="1899-12-30T00:00:00"/>
    <n v="9.7331365740740772"/>
    <n v="233.59527777777785"/>
    <n v="51000"/>
    <n v="77000"/>
    <n v="26000"/>
  </r>
  <r>
    <n v="131"/>
    <x v="24"/>
    <d v="1899-12-30T13:04:26"/>
    <d v="2021-09-25T00:00:00"/>
    <d v="1899-12-30T13:49:04"/>
    <n v="1"/>
    <n v="3"/>
    <d v="1899-12-30T00:44:38"/>
    <n v="21"/>
    <d v="1899-12-30T00:44:38"/>
    <d v="1899-12-30T00:00:00"/>
    <n v="9.764131944444447"/>
    <n v="234.33916666666673"/>
    <n v="6000"/>
    <n v="6000"/>
    <n v="0"/>
  </r>
  <r>
    <n v="132"/>
    <x v="24"/>
    <d v="1899-12-30T15:08:09"/>
    <d v="2021-09-25T00:00:00"/>
    <d v="1899-12-30T16:04:09"/>
    <n v="5"/>
    <n v="6"/>
    <d v="1899-12-30T00:56:00"/>
    <n v="23"/>
    <d v="1899-12-30T00:56:00"/>
    <d v="1899-12-30T00:00:00"/>
    <n v="9.8030208333333366"/>
    <n v="235.27250000000009"/>
    <n v="16500"/>
    <n v="30000"/>
    <n v="13500"/>
  </r>
  <r>
    <n v="133"/>
    <x v="24"/>
    <d v="1899-12-30T17:04:26"/>
    <d v="2021-09-25T00:00:00"/>
    <d v="1899-12-30T18:09:04"/>
    <n v="12"/>
    <n v="6"/>
    <d v="1899-12-30T01:04:38"/>
    <n v="29"/>
    <d v="1899-12-30T01:04:38"/>
    <d v="1899-12-30T00:00:00"/>
    <n v="9.8479050925925957"/>
    <n v="236.34972222222228"/>
    <n v="27000"/>
    <n v="66000"/>
    <n v="39000"/>
  </r>
  <r>
    <n v="134"/>
    <x v="25"/>
    <d v="1899-12-30T06:26:25"/>
    <d v="2021-09-26T00:00:00"/>
    <d v="1899-12-30T07:55:36"/>
    <n v="13"/>
    <n v="24"/>
    <d v="1899-12-30T01:29:11"/>
    <n v="36"/>
    <d v="1899-12-30T01:29:11"/>
    <d v="1899-12-30T00:00:00"/>
    <n v="9.9098379629629658"/>
    <n v="237.83611111111117"/>
    <n v="55500"/>
    <n v="71500"/>
    <n v="16000"/>
  </r>
  <r>
    <n v="135"/>
    <x v="25"/>
    <d v="1899-12-30T09:11:05"/>
    <d v="2021-09-26T00:00:00"/>
    <d v="1899-12-30T10:09:21"/>
    <n v="9"/>
    <n v="2"/>
    <d v="1899-12-30T00:58:16"/>
    <n v="21"/>
    <d v="1899-12-30T00:58:16"/>
    <d v="1899-12-30T00:00:00"/>
    <n v="9.9503009259259283"/>
    <n v="238.80722222222226"/>
    <n v="16500"/>
    <n v="54000"/>
    <n v="37500"/>
  </r>
  <r>
    <n v="136"/>
    <x v="25"/>
    <d v="1899-12-30T10:55:04"/>
    <d v="2021-09-26T00:00:00"/>
    <d v="1899-12-30T11:54:10"/>
    <n v="11"/>
    <n v="6"/>
    <d v="1899-12-30T00:59:06"/>
    <n v="30"/>
    <d v="1899-12-30T00:59:06"/>
    <d v="1899-12-30T00:00:00"/>
    <n v="9.9913425925925949"/>
    <n v="239.79222222222228"/>
    <n v="25500"/>
    <n v="60500"/>
    <n v="35000"/>
  </r>
  <r>
    <n v="137"/>
    <x v="25"/>
    <d v="1899-12-30T13:04:05"/>
    <d v="2021-09-26T00:00:00"/>
    <d v="1899-12-30T14:06:01"/>
    <n v="11"/>
    <n v="9"/>
    <d v="1899-12-30T01:01:56"/>
    <n v="35"/>
    <d v="1899-12-30T01:01:56"/>
    <d v="1899-12-30T00:00:00"/>
    <n v="10.034351851851854"/>
    <n v="240.82444444444451"/>
    <n v="30000"/>
    <n v="60500"/>
    <n v="30500"/>
  </r>
  <r>
    <n v="138"/>
    <x v="25"/>
    <d v="1899-12-30T16:08:45"/>
    <d v="2021-09-26T00:00:00"/>
    <d v="1899-12-30T17:55:04"/>
    <n v="13"/>
    <n v="24"/>
    <d v="1899-12-30T01:46:19"/>
    <n v="39"/>
    <d v="1899-12-30T01:46:19"/>
    <d v="1899-12-30T00:00:00"/>
    <n v="10.108182870370372"/>
    <n v="242.59638888888895"/>
    <n v="55500"/>
    <n v="71500"/>
    <n v="16000"/>
  </r>
  <r>
    <n v="139"/>
    <x v="25"/>
    <d v="1899-12-30T19:04:04"/>
    <d v="2021-09-26T00:00:00"/>
    <d v="1899-12-30T20:30:04"/>
    <n v="15"/>
    <n v="6"/>
    <d v="1899-12-30T01:26:00"/>
    <n v="30"/>
    <d v="1899-12-30T01:26:00"/>
    <d v="1899-12-30T00:00:00"/>
    <n v="10.167905092592594"/>
    <n v="244.02972222222226"/>
    <n v="31500"/>
    <n v="82500"/>
    <n v="51000"/>
  </r>
  <r>
    <n v="140"/>
    <x v="26"/>
    <d v="1899-12-30T06:04:05"/>
    <d v="2021-09-27T00:00:00"/>
    <d v="1899-12-30T07:56:55"/>
    <n v="15"/>
    <n v="9"/>
    <d v="1899-12-30T01:52:50"/>
    <n v="39"/>
    <d v="1899-12-30T01:52:50"/>
    <d v="1899-12-30T00:00:00"/>
    <n v="10.246261574074076"/>
    <n v="245.91027777777782"/>
    <n v="36000"/>
    <n v="82500"/>
    <n v="46500"/>
  </r>
  <r>
    <n v="141"/>
    <x v="26"/>
    <d v="1899-12-30T09:10:01"/>
    <d v="2021-09-27T00:00:00"/>
    <d v="1899-12-30T10:11:08"/>
    <n v="10"/>
    <n v="19"/>
    <d v="1899-12-30T01:01:07"/>
    <n v="40"/>
    <d v="1899-12-30T01:01:07"/>
    <d v="1899-12-30T00:00:00"/>
    <n v="10.288703703703705"/>
    <n v="246.92888888888893"/>
    <n v="43500"/>
    <n v="55000"/>
    <n v="11500"/>
  </r>
  <r>
    <n v="142"/>
    <x v="26"/>
    <d v="1899-12-30T13:05:06"/>
    <d v="2021-09-27T00:00:00"/>
    <d v="1899-12-30T15:05:06"/>
    <n v="1"/>
    <n v="0"/>
    <d v="1899-12-30T02:00:00"/>
    <n v="22"/>
    <d v="1899-12-30T02:00:00"/>
    <d v="1899-12-30T00:00:00"/>
    <n v="10.372037037037039"/>
    <n v="248.92888888888893"/>
    <n v="1500"/>
    <n v="6000"/>
    <n v="4500"/>
  </r>
  <r>
    <n v="143"/>
    <x v="26"/>
    <d v="1899-12-30T17:04:06"/>
    <d v="2021-09-27T00:00:00"/>
    <d v="1899-12-30T19:02:04"/>
    <n v="3"/>
    <n v="0"/>
    <d v="1899-12-30T01:57:58"/>
    <n v="25"/>
    <d v="1899-12-30T01:57:58"/>
    <d v="1899-12-30T00:00:00"/>
    <n v="10.453958333333336"/>
    <n v="250.89500000000007"/>
    <n v="4500"/>
    <n v="18000"/>
    <n v="13500"/>
  </r>
  <r>
    <n v="144"/>
    <x v="27"/>
    <d v="1899-12-30T10:04:06"/>
    <d v="2021-09-28T00:00:00"/>
    <d v="1899-12-30T11:54:06"/>
    <n v="9"/>
    <n v="14"/>
    <d v="1899-12-30T01:50:00"/>
    <n v="34"/>
    <d v="1899-12-30T01:50:00"/>
    <d v="1899-12-30T00:00:00"/>
    <n v="10.530347222222225"/>
    <n v="252.72833333333341"/>
    <n v="34500"/>
    <n v="54000"/>
    <n v="19500"/>
  </r>
  <r>
    <n v="145"/>
    <x v="27"/>
    <d v="1899-12-30T12:59:04"/>
    <d v="2021-09-28T00:00:00"/>
    <d v="1899-12-30T15:04:56"/>
    <n v="11"/>
    <n v="13"/>
    <d v="1899-12-30T02:05:52"/>
    <n v="31"/>
    <d v="1899-12-30T02:05:52"/>
    <d v="1899-12-30T00:00:00"/>
    <n v="10.617754629629633"/>
    <n v="254.8261111111112"/>
    <n v="36000"/>
    <n v="60500"/>
    <n v="24500"/>
  </r>
  <r>
    <n v="146"/>
    <x v="27"/>
    <d v="1899-12-30T17:06:04"/>
    <d v="2021-09-28T00:00:00"/>
    <d v="1899-12-30T18:06:49"/>
    <n v="12"/>
    <n v="9"/>
    <d v="1899-12-30T01:00:45"/>
    <n v="30"/>
    <d v="1899-12-30T01:00:45"/>
    <d v="1899-12-30T00:00:00"/>
    <n v="10.659942129629634"/>
    <n v="255.83861111111122"/>
    <n v="31500"/>
    <n v="66000"/>
    <n v="34500"/>
  </r>
  <r>
    <n v="147"/>
    <x v="27"/>
    <d v="1899-12-30T19:00:00"/>
    <d v="2021-09-28T00:00:00"/>
    <d v="1899-12-30T21:01:01"/>
    <n v="14"/>
    <n v="9"/>
    <d v="1899-12-30T02:01:01"/>
    <n v="35"/>
    <d v="1899-12-30T02:01:01"/>
    <d v="1899-12-30T00:00:00"/>
    <n v="10.743981481481486"/>
    <n v="257.85555555555567"/>
    <n v="34500"/>
    <n v="77000"/>
    <n v="42500"/>
  </r>
  <r>
    <n v="148"/>
    <x v="28"/>
    <d v="1899-12-30T07:11:03"/>
    <d v="2021-09-29T00:00:00"/>
    <d v="1899-12-30T08:58:32"/>
    <n v="12"/>
    <n v="16"/>
    <d v="1899-12-30T01:47:29"/>
    <n v="38"/>
    <d v="1899-12-30T01:47:29"/>
    <d v="1899-12-30T00:00:00"/>
    <n v="10.81862268518519"/>
    <n v="259.64694444444456"/>
    <n v="42000"/>
    <n v="66000"/>
    <n v="24000"/>
  </r>
  <r>
    <n v="149"/>
    <x v="28"/>
    <d v="1899-12-30T10:01:04"/>
    <d v="2021-09-29T00:00:00"/>
    <d v="1899-12-30T12:01:02"/>
    <n v="9"/>
    <n v="21"/>
    <d v="1899-12-30T01:59:58"/>
    <n v="31"/>
    <d v="1899-12-30T01:59:58"/>
    <d v="1899-12-30T00:00:00"/>
    <n v="10.901932870370375"/>
    <n v="261.64638888888902"/>
    <n v="45000"/>
    <n v="54000"/>
    <n v="9000"/>
  </r>
  <r>
    <n v="150"/>
    <x v="28"/>
    <d v="1899-12-30T13:21:10"/>
    <d v="2021-09-29T00:00:00"/>
    <d v="1899-12-30T14:43:11"/>
    <n v="15"/>
    <n v="9"/>
    <d v="1899-12-30T01:22:01"/>
    <n v="25"/>
    <d v="1899-12-30T01:22:01"/>
    <d v="1899-12-30T00:00:00"/>
    <n v="10.958888888888893"/>
    <n v="263.01333333333343"/>
    <n v="36000"/>
    <n v="82500"/>
    <n v="46500"/>
  </r>
  <r>
    <n v="151"/>
    <x v="28"/>
    <d v="1899-12-30T16:09:12"/>
    <d v="2021-09-29T00:00:00"/>
    <d v="1899-12-30T17:34:12"/>
    <n v="14"/>
    <n v="8"/>
    <d v="1899-12-30T01:25:00"/>
    <n v="30"/>
    <d v="1899-12-30T01:25:00"/>
    <d v="1899-12-30T00:00:00"/>
    <n v="11.017916666666672"/>
    <n v="264.43000000000012"/>
    <n v="33000"/>
    <n v="77000"/>
    <n v="44000"/>
  </r>
  <r>
    <n v="152"/>
    <x v="28"/>
    <d v="1899-12-30T19:11:01"/>
    <d v="2021-09-29T00:00:00"/>
    <d v="1899-12-30T20:21:22"/>
    <n v="16"/>
    <n v="21"/>
    <d v="1899-12-30T01:10:21"/>
    <n v="38"/>
    <d v="1899-12-30T01:10:21"/>
    <d v="1899-12-30T00:00:00"/>
    <n v="11.066770833333338"/>
    <n v="265.60250000000013"/>
    <n v="55500"/>
    <n v="88000"/>
    <n v="32500"/>
  </r>
  <r>
    <n v="153"/>
    <x v="28"/>
    <d v="1899-12-30T23:04:04"/>
    <d v="2021-09-30T00:00:00"/>
    <d v="1899-12-30T00:57:04"/>
    <n v="14"/>
    <n v="9"/>
    <d v="1899-12-30T01:53:00"/>
    <n v="31"/>
    <d v="1899-12-30T00:55:56"/>
    <d v="1899-12-30T00:57:04"/>
    <n v="11.105613425925931"/>
    <n v="266.53472222222234"/>
    <n v="34500"/>
    <n v="77000"/>
    <n v="42500"/>
  </r>
  <r>
    <n v="154"/>
    <x v="29"/>
    <d v="1899-12-30T07:30:00"/>
    <d v="2021-09-30T00:00:00"/>
    <d v="1899-12-30T08:00:45"/>
    <n v="17"/>
    <n v="3"/>
    <d v="1899-12-30T00:30:45"/>
    <n v="39"/>
    <d v="1899-12-30T01:27:49"/>
    <d v="1899-12-30T00:00:00"/>
    <n v="11.166597222222228"/>
    <n v="267.99833333333345"/>
    <n v="30000"/>
    <n v="93500"/>
    <n v="63500"/>
  </r>
  <r>
    <n v="155"/>
    <x v="29"/>
    <d v="1899-12-30T10:36:54"/>
    <d v="2021-09-30T00:00:00"/>
    <d v="1899-12-30T12:01:04"/>
    <n v="0"/>
    <n v="9"/>
    <d v="1899-12-30T01:24:10"/>
    <n v="36"/>
    <d v="1899-12-30T01:24:10"/>
    <d v="1899-12-30T00:00:00"/>
    <n v="11.225046296296302"/>
    <n v="269.40111111111128"/>
    <n v="13500"/>
    <n v="0"/>
    <n v="-13500"/>
  </r>
  <r>
    <n v="156"/>
    <x v="29"/>
    <d v="1899-12-30T14:10:15"/>
    <d v="2021-09-30T00:00:00"/>
    <d v="1899-12-30T15:08:09"/>
    <n v="14"/>
    <n v="8"/>
    <d v="1899-12-30T00:57:54"/>
    <n v="41"/>
    <d v="1899-12-30T00:57:54"/>
    <d v="1899-12-30T00:00:00"/>
    <n v="11.265254629629636"/>
    <n v="270.36611111111125"/>
    <n v="33000"/>
    <n v="77000"/>
    <n v="44000"/>
  </r>
  <r>
    <n v="157"/>
    <x v="29"/>
    <d v="1899-12-30T17:08:33"/>
    <d v="2021-09-30T00:00:00"/>
    <d v="1899-12-30T18:56:55"/>
    <n v="6"/>
    <n v="39"/>
    <d v="1899-12-30T01:48:22"/>
    <n v="39"/>
    <d v="1899-12-30T01:48:22"/>
    <d v="1899-12-30T00:00:00"/>
    <n v="11.340509259259266"/>
    <n v="272.17222222222239"/>
    <n v="67500"/>
    <n v="36000"/>
    <n v="-31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3" cacheId="9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B34" firstHeaderRow="1" firstDataRow="1" firstDataCol="1"/>
  <pivotFields count="11">
    <pivotField showAll="0"/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umFmtId="21" showAll="0"/>
    <pivotField numFmtId="14" showAll="0"/>
    <pivotField showAll="0"/>
    <pivotField showAll="0"/>
    <pivotField showAll="0"/>
    <pivotField numFmtId="21" showAll="0"/>
    <pivotField showAll="0"/>
    <pivotField dataField="1" numFmtId="165" showAll="0"/>
    <pivotField numFmtId="165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a z loty do polnocy" fld="9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4" cacheId="14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B34" firstHeaderRow="1" firstDataRow="1" firstDataCol="1"/>
  <pivotFields count="16">
    <pivotField showAll="0"/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umFmtId="21" showAll="0"/>
    <pivotField numFmtId="14" showAll="0"/>
    <pivotField showAll="0"/>
    <pivotField showAll="0"/>
    <pivotField showAll="0"/>
    <pivotField numFmtId="21" showAll="0"/>
    <pivotField showAll="0"/>
    <pivotField numFmtId="165" showAll="0"/>
    <pivotField numFmtId="165" showAll="0"/>
    <pivotField showAll="0"/>
    <pivotField showAll="0"/>
    <pivotField numFmtId="2" showAll="0"/>
    <pivotField numFmtId="2" showAll="0"/>
    <pivotField dataField="1" numFmtId="2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a z zysk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lo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opLeftCell="A4" workbookViewId="0"/>
  </sheetViews>
  <sheetFormatPr defaultRowHeight="15" x14ac:dyDescent="0.25"/>
  <cols>
    <col min="1" max="1" width="4" bestFit="1" customWidth="1"/>
    <col min="2" max="2" width="11.42578125" bestFit="1" customWidth="1"/>
    <col min="3" max="3" width="14.5703125" bestFit="1" customWidth="1"/>
    <col min="4" max="4" width="12.5703125" bestFit="1" customWidth="1"/>
    <col min="5" max="5" width="15.7109375" bestFit="1" customWidth="1"/>
    <col min="6" max="6" width="17.28515625" bestFit="1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44440</v>
      </c>
      <c r="C2" s="2">
        <v>0.33333333333333331</v>
      </c>
      <c r="D2" s="1">
        <v>44440</v>
      </c>
      <c r="E2" s="2">
        <v>0.38513888888888892</v>
      </c>
      <c r="F2">
        <v>12</v>
      </c>
      <c r="G2">
        <v>0</v>
      </c>
    </row>
    <row r="3" spans="1:7" x14ac:dyDescent="0.25">
      <c r="A3">
        <v>2</v>
      </c>
      <c r="B3" s="1">
        <v>44440</v>
      </c>
      <c r="C3" s="2">
        <v>0.42430555555555555</v>
      </c>
      <c r="D3" s="1">
        <v>44440</v>
      </c>
      <c r="E3" s="2">
        <v>0.55934027777777773</v>
      </c>
      <c r="F3">
        <v>11</v>
      </c>
      <c r="G3">
        <v>16</v>
      </c>
    </row>
    <row r="4" spans="1:7" x14ac:dyDescent="0.25">
      <c r="A4">
        <v>3</v>
      </c>
      <c r="B4" s="1">
        <v>44440</v>
      </c>
      <c r="C4" s="2">
        <v>0.64613425925925927</v>
      </c>
      <c r="D4" s="1">
        <v>44440</v>
      </c>
      <c r="E4" s="2">
        <v>0.71621527777777771</v>
      </c>
      <c r="F4">
        <v>9</v>
      </c>
      <c r="G4">
        <v>0</v>
      </c>
    </row>
    <row r="5" spans="1:7" x14ac:dyDescent="0.25">
      <c r="A5">
        <v>4</v>
      </c>
      <c r="B5" s="1">
        <v>44440</v>
      </c>
      <c r="C5" s="2">
        <v>0.76347222222222222</v>
      </c>
      <c r="D5" s="1">
        <v>44440</v>
      </c>
      <c r="E5" s="2">
        <v>0.91402777777777777</v>
      </c>
      <c r="F5">
        <v>14</v>
      </c>
      <c r="G5">
        <v>11</v>
      </c>
    </row>
    <row r="6" spans="1:7" x14ac:dyDescent="0.25">
      <c r="A6">
        <v>5</v>
      </c>
      <c r="B6" s="1">
        <v>44441</v>
      </c>
      <c r="C6" s="2">
        <v>0.17721064814814813</v>
      </c>
      <c r="D6" s="1">
        <v>44441</v>
      </c>
      <c r="E6" s="2">
        <v>0.27315972222222223</v>
      </c>
      <c r="F6">
        <v>21</v>
      </c>
      <c r="G6">
        <v>15</v>
      </c>
    </row>
    <row r="7" spans="1:7" x14ac:dyDescent="0.25">
      <c r="A7">
        <v>6</v>
      </c>
      <c r="B7" s="1">
        <v>44441</v>
      </c>
      <c r="C7" s="2">
        <v>0.34736111111111106</v>
      </c>
      <c r="D7" s="1">
        <v>44441</v>
      </c>
      <c r="E7" s="2">
        <v>0.42460648148148145</v>
      </c>
      <c r="F7">
        <v>11</v>
      </c>
      <c r="G7">
        <v>24</v>
      </c>
    </row>
    <row r="8" spans="1:7" x14ac:dyDescent="0.25">
      <c r="A8">
        <v>7</v>
      </c>
      <c r="B8" s="1">
        <v>44441</v>
      </c>
      <c r="C8" s="2">
        <v>0.48079861111111111</v>
      </c>
      <c r="D8" s="1">
        <v>44441</v>
      </c>
      <c r="E8" s="2">
        <v>0.57214120370370369</v>
      </c>
      <c r="F8">
        <v>19</v>
      </c>
      <c r="G8">
        <v>10</v>
      </c>
    </row>
    <row r="9" spans="1:7" x14ac:dyDescent="0.25">
      <c r="A9">
        <v>8</v>
      </c>
      <c r="B9" s="1">
        <v>44441</v>
      </c>
      <c r="C9" s="2">
        <v>0.63290509259259264</v>
      </c>
      <c r="D9" s="1">
        <v>44441</v>
      </c>
      <c r="E9" s="2">
        <v>0.72944444444444445</v>
      </c>
      <c r="F9">
        <v>9</v>
      </c>
      <c r="G9">
        <v>11</v>
      </c>
    </row>
    <row r="10" spans="1:7" x14ac:dyDescent="0.25">
      <c r="A10">
        <v>9</v>
      </c>
      <c r="B10" s="1">
        <v>44441</v>
      </c>
      <c r="C10" s="2">
        <v>0.80592592592592593</v>
      </c>
      <c r="D10" s="1">
        <v>44441</v>
      </c>
      <c r="E10" s="2">
        <v>0.89690972222222232</v>
      </c>
      <c r="F10">
        <v>12</v>
      </c>
      <c r="G10">
        <v>15</v>
      </c>
    </row>
    <row r="11" spans="1:7" x14ac:dyDescent="0.25">
      <c r="A11">
        <v>10</v>
      </c>
      <c r="B11" s="1">
        <v>44442</v>
      </c>
      <c r="C11" s="2">
        <v>0.13548611111111111</v>
      </c>
      <c r="D11" s="1">
        <v>44442</v>
      </c>
      <c r="E11" s="2">
        <v>0.31579861111111113</v>
      </c>
      <c r="F11">
        <v>17</v>
      </c>
      <c r="G11">
        <v>22</v>
      </c>
    </row>
    <row r="12" spans="1:7" x14ac:dyDescent="0.25">
      <c r="A12">
        <v>11</v>
      </c>
      <c r="B12" s="1">
        <v>44442</v>
      </c>
      <c r="C12" s="2">
        <v>0.37784722222222222</v>
      </c>
      <c r="D12" s="1">
        <v>44442</v>
      </c>
      <c r="E12" s="2">
        <v>0.46140046296296294</v>
      </c>
      <c r="F12">
        <v>14</v>
      </c>
      <c r="G12">
        <v>10</v>
      </c>
    </row>
    <row r="13" spans="1:7" x14ac:dyDescent="0.25">
      <c r="A13">
        <v>12</v>
      </c>
      <c r="B13" s="1">
        <v>44442</v>
      </c>
      <c r="C13" s="2">
        <v>0.50086805555555558</v>
      </c>
      <c r="D13" s="1">
        <v>44442</v>
      </c>
      <c r="E13" s="2">
        <v>0.63633101851851859</v>
      </c>
      <c r="F13">
        <v>24</v>
      </c>
      <c r="G13">
        <v>19</v>
      </c>
    </row>
    <row r="14" spans="1:7" x14ac:dyDescent="0.25">
      <c r="A14">
        <v>13</v>
      </c>
      <c r="B14" s="1">
        <v>44442</v>
      </c>
      <c r="C14" s="2">
        <v>0.7049305555555555</v>
      </c>
      <c r="D14" s="1">
        <v>44442</v>
      </c>
      <c r="E14" s="2">
        <v>0.76827546296296301</v>
      </c>
      <c r="F14">
        <v>16</v>
      </c>
      <c r="G14">
        <v>11</v>
      </c>
    </row>
    <row r="15" spans="1:7" x14ac:dyDescent="0.25">
      <c r="A15">
        <v>14</v>
      </c>
      <c r="B15" s="1">
        <v>44442</v>
      </c>
      <c r="C15" s="2">
        <v>0.80994212962962964</v>
      </c>
      <c r="D15" s="1">
        <v>44442</v>
      </c>
      <c r="E15" s="2">
        <v>0.92829861111111101</v>
      </c>
      <c r="F15">
        <v>15</v>
      </c>
      <c r="G15">
        <v>9</v>
      </c>
    </row>
    <row r="16" spans="1:7" x14ac:dyDescent="0.25">
      <c r="A16">
        <v>15</v>
      </c>
      <c r="B16" s="1">
        <v>44443</v>
      </c>
      <c r="C16" s="2">
        <v>0.17093749999999999</v>
      </c>
      <c r="D16" s="1">
        <v>44443</v>
      </c>
      <c r="E16" s="2">
        <v>0.25318287037037041</v>
      </c>
      <c r="F16">
        <v>7</v>
      </c>
      <c r="G16">
        <v>16</v>
      </c>
    </row>
    <row r="17" spans="1:7" x14ac:dyDescent="0.25">
      <c r="A17">
        <v>16</v>
      </c>
      <c r="B17" s="1">
        <v>44443</v>
      </c>
      <c r="C17" s="2">
        <v>0.29620370370370369</v>
      </c>
      <c r="D17" s="1">
        <v>44443</v>
      </c>
      <c r="E17" s="2">
        <v>0.34704861111111113</v>
      </c>
      <c r="F17">
        <v>9</v>
      </c>
      <c r="G17">
        <v>11</v>
      </c>
    </row>
    <row r="18" spans="1:7" x14ac:dyDescent="0.25">
      <c r="A18">
        <v>17</v>
      </c>
      <c r="B18" s="1">
        <v>44443</v>
      </c>
      <c r="C18" s="2">
        <v>0.3578587962962963</v>
      </c>
      <c r="D18" s="1">
        <v>44443</v>
      </c>
      <c r="E18" s="2">
        <v>0.42055555555555557</v>
      </c>
      <c r="F18">
        <v>13</v>
      </c>
      <c r="G18">
        <v>18</v>
      </c>
    </row>
    <row r="19" spans="1:7" x14ac:dyDescent="0.25">
      <c r="A19">
        <v>18</v>
      </c>
      <c r="B19" s="1">
        <v>44443</v>
      </c>
      <c r="C19" s="2">
        <v>0.48564814814814811</v>
      </c>
      <c r="D19" s="1">
        <v>44443</v>
      </c>
      <c r="E19" s="2">
        <v>0.53831018518518514</v>
      </c>
      <c r="F19">
        <v>22</v>
      </c>
      <c r="G19">
        <v>5</v>
      </c>
    </row>
    <row r="20" spans="1:7" x14ac:dyDescent="0.25">
      <c r="A20">
        <v>19</v>
      </c>
      <c r="B20" s="1">
        <v>44443</v>
      </c>
      <c r="C20" s="2">
        <v>0.70219907407407411</v>
      </c>
      <c r="D20" s="1">
        <v>44443</v>
      </c>
      <c r="E20" s="2">
        <v>0.7736574074074074</v>
      </c>
      <c r="F20">
        <v>8</v>
      </c>
      <c r="G20">
        <v>23</v>
      </c>
    </row>
    <row r="21" spans="1:7" x14ac:dyDescent="0.25">
      <c r="A21">
        <v>20</v>
      </c>
      <c r="B21" s="1">
        <v>44443</v>
      </c>
      <c r="C21" s="2">
        <v>0.80978009259259265</v>
      </c>
      <c r="D21" s="1">
        <v>44443</v>
      </c>
      <c r="E21" s="2">
        <v>0.96615740740740741</v>
      </c>
      <c r="F21">
        <v>11</v>
      </c>
      <c r="G21">
        <v>14</v>
      </c>
    </row>
    <row r="22" spans="1:7" x14ac:dyDescent="0.25">
      <c r="A22">
        <v>21</v>
      </c>
      <c r="B22" s="1">
        <v>44444</v>
      </c>
      <c r="C22" s="2">
        <v>0.3027083333333333</v>
      </c>
      <c r="D22" s="1">
        <v>44444</v>
      </c>
      <c r="E22" s="2">
        <v>0.3762152777777778</v>
      </c>
      <c r="F22">
        <v>17</v>
      </c>
      <c r="G22">
        <v>23</v>
      </c>
    </row>
    <row r="23" spans="1:7" x14ac:dyDescent="0.25">
      <c r="A23">
        <v>22</v>
      </c>
      <c r="B23" s="1">
        <v>44444</v>
      </c>
      <c r="C23" s="2">
        <v>0.43002314814814818</v>
      </c>
      <c r="D23" s="1">
        <v>44444</v>
      </c>
      <c r="E23" s="2">
        <v>0.51140046296296293</v>
      </c>
      <c r="F23">
        <v>15</v>
      </c>
      <c r="G23">
        <v>11</v>
      </c>
    </row>
    <row r="24" spans="1:7" x14ac:dyDescent="0.25">
      <c r="A24">
        <v>23</v>
      </c>
      <c r="B24" s="1">
        <v>44444</v>
      </c>
      <c r="C24" s="2">
        <v>0.55909722222222225</v>
      </c>
      <c r="D24" s="1">
        <v>44444</v>
      </c>
      <c r="E24" s="2">
        <v>0.64327546296296301</v>
      </c>
      <c r="F24">
        <v>19</v>
      </c>
      <c r="G24">
        <v>21</v>
      </c>
    </row>
    <row r="25" spans="1:7" x14ac:dyDescent="0.25">
      <c r="A25">
        <v>24</v>
      </c>
      <c r="B25" s="1">
        <v>44444</v>
      </c>
      <c r="C25" s="2">
        <v>0.69188657407407417</v>
      </c>
      <c r="D25" s="1">
        <v>44444</v>
      </c>
      <c r="E25" s="2">
        <v>0.73365740740740737</v>
      </c>
      <c r="F25">
        <v>11</v>
      </c>
      <c r="G25">
        <v>9</v>
      </c>
    </row>
    <row r="26" spans="1:7" x14ac:dyDescent="0.25">
      <c r="A26">
        <v>25</v>
      </c>
      <c r="B26" s="1">
        <v>44444</v>
      </c>
      <c r="C26" s="2">
        <v>0.77118055555555554</v>
      </c>
      <c r="D26" s="1">
        <v>44444</v>
      </c>
      <c r="E26" s="2">
        <v>0.82657407407407402</v>
      </c>
      <c r="F26">
        <v>15</v>
      </c>
      <c r="G26">
        <v>11</v>
      </c>
    </row>
    <row r="27" spans="1:7" x14ac:dyDescent="0.25">
      <c r="A27">
        <v>26</v>
      </c>
      <c r="B27" s="1">
        <v>44444</v>
      </c>
      <c r="C27" s="2">
        <v>0.875</v>
      </c>
      <c r="D27" s="1">
        <v>44445</v>
      </c>
      <c r="E27" s="2">
        <v>1.3495370370370371E-2</v>
      </c>
      <c r="F27">
        <v>15</v>
      </c>
      <c r="G27">
        <v>17</v>
      </c>
    </row>
    <row r="28" spans="1:7" x14ac:dyDescent="0.25">
      <c r="A28">
        <v>27</v>
      </c>
      <c r="B28" s="1">
        <v>44445</v>
      </c>
      <c r="C28" s="2">
        <v>0.2171990740740741</v>
      </c>
      <c r="D28" s="1">
        <v>44445</v>
      </c>
      <c r="E28" s="2">
        <v>0.2976388888888889</v>
      </c>
      <c r="F28">
        <v>9</v>
      </c>
      <c r="G28">
        <v>6</v>
      </c>
    </row>
    <row r="29" spans="1:7" x14ac:dyDescent="0.25">
      <c r="A29">
        <v>28</v>
      </c>
      <c r="B29" s="1">
        <v>44445</v>
      </c>
      <c r="C29" s="2">
        <v>0.38305555555555554</v>
      </c>
      <c r="D29" s="1">
        <v>44445</v>
      </c>
      <c r="E29" s="2">
        <v>0.52521990740740743</v>
      </c>
      <c r="F29">
        <v>14</v>
      </c>
      <c r="G29">
        <v>22</v>
      </c>
    </row>
    <row r="30" spans="1:7" x14ac:dyDescent="0.25">
      <c r="A30">
        <v>29</v>
      </c>
      <c r="B30" s="1">
        <v>44445</v>
      </c>
      <c r="C30" s="2">
        <v>0.55920138888888882</v>
      </c>
      <c r="D30" s="1">
        <v>44445</v>
      </c>
      <c r="E30" s="2">
        <v>0.62586805555555558</v>
      </c>
      <c r="F30">
        <v>14</v>
      </c>
      <c r="G30">
        <v>3</v>
      </c>
    </row>
    <row r="31" spans="1:7" x14ac:dyDescent="0.25">
      <c r="A31">
        <v>30</v>
      </c>
      <c r="B31" s="1">
        <v>44445</v>
      </c>
      <c r="C31" s="2">
        <v>0.7160185185185185</v>
      </c>
      <c r="D31" s="1">
        <v>44445</v>
      </c>
      <c r="E31" s="2">
        <v>0.7631944444444444</v>
      </c>
      <c r="F31">
        <v>18</v>
      </c>
      <c r="G31">
        <v>14</v>
      </c>
    </row>
    <row r="32" spans="1:7" x14ac:dyDescent="0.25">
      <c r="A32">
        <v>31</v>
      </c>
      <c r="B32" s="1">
        <v>44445</v>
      </c>
      <c r="C32" s="2">
        <v>0.82097222222222221</v>
      </c>
      <c r="D32" s="1">
        <v>44445</v>
      </c>
      <c r="E32" s="2">
        <v>0.89042824074074067</v>
      </c>
      <c r="F32">
        <v>16</v>
      </c>
      <c r="G32">
        <v>21</v>
      </c>
    </row>
    <row r="33" spans="1:7" x14ac:dyDescent="0.25">
      <c r="A33">
        <v>32</v>
      </c>
      <c r="B33" s="1">
        <v>44446</v>
      </c>
      <c r="C33" s="2">
        <v>0.32383101851851853</v>
      </c>
      <c r="D33" s="1">
        <v>44446</v>
      </c>
      <c r="E33" s="2">
        <v>0.40016203703703707</v>
      </c>
      <c r="F33">
        <v>15</v>
      </c>
      <c r="G33">
        <v>14</v>
      </c>
    </row>
    <row r="34" spans="1:7" x14ac:dyDescent="0.25">
      <c r="A34">
        <v>33</v>
      </c>
      <c r="B34" s="1">
        <v>44446</v>
      </c>
      <c r="C34" s="2">
        <v>0.46467592592592594</v>
      </c>
      <c r="D34" s="1">
        <v>44446</v>
      </c>
      <c r="E34" s="2">
        <v>0.52171296296296299</v>
      </c>
      <c r="F34">
        <v>12</v>
      </c>
      <c r="G34">
        <v>23</v>
      </c>
    </row>
    <row r="35" spans="1:7" x14ac:dyDescent="0.25">
      <c r="A35">
        <v>34</v>
      </c>
      <c r="B35" s="1">
        <v>44446</v>
      </c>
      <c r="C35" s="2">
        <v>0.57347222222222227</v>
      </c>
      <c r="D35" s="1">
        <v>44446</v>
      </c>
      <c r="E35" s="2">
        <v>0.64879629629629632</v>
      </c>
      <c r="F35">
        <v>17</v>
      </c>
      <c r="G35">
        <v>6</v>
      </c>
    </row>
    <row r="36" spans="1:7" x14ac:dyDescent="0.25">
      <c r="A36">
        <v>35</v>
      </c>
      <c r="B36" s="1">
        <v>44446</v>
      </c>
      <c r="C36" s="2">
        <v>0.70577546296296301</v>
      </c>
      <c r="D36" s="1">
        <v>44446</v>
      </c>
      <c r="E36" s="2">
        <v>0.7917939814814815</v>
      </c>
      <c r="F36">
        <v>19</v>
      </c>
      <c r="G36">
        <v>16</v>
      </c>
    </row>
    <row r="37" spans="1:7" x14ac:dyDescent="0.25">
      <c r="A37">
        <v>36</v>
      </c>
      <c r="B37" s="1">
        <v>44446</v>
      </c>
      <c r="C37" s="2">
        <v>0.84167824074074071</v>
      </c>
      <c r="D37" s="1">
        <v>44446</v>
      </c>
      <c r="E37" s="2">
        <v>0.9406944444444445</v>
      </c>
      <c r="F37">
        <v>11</v>
      </c>
      <c r="G37">
        <v>14</v>
      </c>
    </row>
    <row r="38" spans="1:7" x14ac:dyDescent="0.25">
      <c r="A38">
        <v>37</v>
      </c>
      <c r="B38" s="1">
        <v>44447</v>
      </c>
      <c r="C38" s="2">
        <v>0.13560185185185183</v>
      </c>
      <c r="D38" s="1">
        <v>44447</v>
      </c>
      <c r="E38">
        <v>0.26116898148148149</v>
      </c>
      <c r="F38">
        <v>13</v>
      </c>
      <c r="G38">
        <v>22</v>
      </c>
    </row>
    <row r="39" spans="1:7" x14ac:dyDescent="0.25">
      <c r="A39">
        <v>38</v>
      </c>
      <c r="B39" s="1">
        <v>44447</v>
      </c>
      <c r="C39" s="2">
        <v>0.32587962962962963</v>
      </c>
      <c r="D39" s="1">
        <v>44447</v>
      </c>
      <c r="E39" s="2">
        <v>0.39796296296296302</v>
      </c>
      <c r="F39">
        <v>11</v>
      </c>
      <c r="G39">
        <v>4</v>
      </c>
    </row>
    <row r="40" spans="1:7" x14ac:dyDescent="0.25">
      <c r="A40">
        <v>39</v>
      </c>
      <c r="B40" s="1">
        <v>44447</v>
      </c>
      <c r="C40" s="2">
        <v>0.41761574074074076</v>
      </c>
      <c r="D40" s="1">
        <v>44447</v>
      </c>
      <c r="E40" s="2">
        <v>0.52447916666666672</v>
      </c>
      <c r="F40">
        <v>14</v>
      </c>
      <c r="G40">
        <v>21</v>
      </c>
    </row>
    <row r="41" spans="1:7" x14ac:dyDescent="0.25">
      <c r="A41">
        <v>40</v>
      </c>
      <c r="B41" s="1">
        <v>44447</v>
      </c>
      <c r="C41" s="2">
        <v>0.59138888888888885</v>
      </c>
      <c r="D41" s="1">
        <v>44447</v>
      </c>
      <c r="E41" s="2">
        <v>0.68494212962962964</v>
      </c>
      <c r="F41">
        <v>16</v>
      </c>
      <c r="G41">
        <v>9</v>
      </c>
    </row>
    <row r="42" spans="1:7" x14ac:dyDescent="0.25">
      <c r="A42">
        <v>41</v>
      </c>
      <c r="B42" s="1">
        <v>44447</v>
      </c>
      <c r="C42" s="2">
        <v>0.7338541666666667</v>
      </c>
      <c r="D42" s="1">
        <v>44447</v>
      </c>
      <c r="E42" s="2">
        <v>0.77248842592592604</v>
      </c>
      <c r="F42">
        <v>12</v>
      </c>
      <c r="G42">
        <v>24</v>
      </c>
    </row>
    <row r="43" spans="1:7" x14ac:dyDescent="0.25">
      <c r="A43">
        <v>42</v>
      </c>
      <c r="B43" s="1">
        <v>44447</v>
      </c>
      <c r="C43" s="2">
        <v>0.83333333333333337</v>
      </c>
      <c r="D43" s="1">
        <v>44447</v>
      </c>
      <c r="E43" s="2">
        <v>0.89694444444444443</v>
      </c>
      <c r="F43">
        <v>9</v>
      </c>
      <c r="G43">
        <v>2</v>
      </c>
    </row>
    <row r="44" spans="1:7" x14ac:dyDescent="0.25">
      <c r="A44">
        <v>43</v>
      </c>
      <c r="B44" s="1">
        <v>44448</v>
      </c>
      <c r="C44" s="2">
        <v>0.25793981481481482</v>
      </c>
      <c r="D44" s="1">
        <v>44448</v>
      </c>
      <c r="E44" s="2">
        <v>0.32356481481481481</v>
      </c>
      <c r="F44">
        <v>9</v>
      </c>
      <c r="G44">
        <v>4</v>
      </c>
    </row>
    <row r="45" spans="1:7" x14ac:dyDescent="0.25">
      <c r="A45">
        <v>44</v>
      </c>
      <c r="B45" s="1">
        <v>44448</v>
      </c>
      <c r="C45" s="2">
        <v>0.41349537037037037</v>
      </c>
      <c r="D45" s="1">
        <v>44448</v>
      </c>
      <c r="E45" s="2">
        <v>0.45501157407407411</v>
      </c>
      <c r="F45">
        <v>9</v>
      </c>
      <c r="G45">
        <v>14</v>
      </c>
    </row>
    <row r="46" spans="1:7" x14ac:dyDescent="0.25">
      <c r="A46">
        <v>45</v>
      </c>
      <c r="B46" s="1">
        <v>44448</v>
      </c>
      <c r="C46" s="2">
        <v>0.50607638888888895</v>
      </c>
      <c r="D46" s="1">
        <v>44448</v>
      </c>
      <c r="E46" s="2">
        <v>0.59107638888888892</v>
      </c>
      <c r="F46">
        <v>12</v>
      </c>
      <c r="G46">
        <v>10</v>
      </c>
    </row>
    <row r="47" spans="1:7" x14ac:dyDescent="0.25">
      <c r="A47">
        <v>46</v>
      </c>
      <c r="B47" s="1">
        <v>44448</v>
      </c>
      <c r="C47" s="2">
        <v>0.68482638888888892</v>
      </c>
      <c r="D47" s="1">
        <v>44448</v>
      </c>
      <c r="E47" s="2">
        <v>0.77111111111111119</v>
      </c>
      <c r="F47">
        <v>16</v>
      </c>
      <c r="G47">
        <v>11</v>
      </c>
    </row>
    <row r="48" spans="1:7" x14ac:dyDescent="0.25">
      <c r="A48">
        <v>47</v>
      </c>
      <c r="B48" s="1">
        <v>44448</v>
      </c>
      <c r="C48" s="2">
        <v>0.85435185185185192</v>
      </c>
      <c r="D48" s="1">
        <v>44448</v>
      </c>
      <c r="E48" s="2">
        <v>0.89</v>
      </c>
      <c r="F48">
        <v>13</v>
      </c>
      <c r="G48">
        <v>21</v>
      </c>
    </row>
    <row r="49" spans="1:7" x14ac:dyDescent="0.25">
      <c r="A49">
        <v>48</v>
      </c>
      <c r="B49" s="1">
        <v>44449</v>
      </c>
      <c r="C49" s="2">
        <v>0.21634259259259259</v>
      </c>
      <c r="D49" s="1">
        <v>44449</v>
      </c>
      <c r="E49" s="2">
        <v>0.30988425925925928</v>
      </c>
      <c r="F49">
        <v>7</v>
      </c>
      <c r="G49">
        <v>15</v>
      </c>
    </row>
    <row r="50" spans="1:7" x14ac:dyDescent="0.25">
      <c r="A50">
        <v>49</v>
      </c>
      <c r="B50" s="1">
        <v>44449</v>
      </c>
      <c r="C50" s="2">
        <v>0.38201388888888888</v>
      </c>
      <c r="D50" s="1">
        <v>44449</v>
      </c>
      <c r="E50">
        <v>0.44449074074074074</v>
      </c>
      <c r="F50">
        <v>7</v>
      </c>
      <c r="G50">
        <v>0</v>
      </c>
    </row>
    <row r="51" spans="1:7" x14ac:dyDescent="0.25">
      <c r="A51">
        <v>50</v>
      </c>
      <c r="B51" s="1">
        <v>44449</v>
      </c>
      <c r="C51" s="2">
        <v>0.49995370370370368</v>
      </c>
      <c r="D51" s="1">
        <v>44449</v>
      </c>
      <c r="E51" s="2">
        <v>0.59361111111111109</v>
      </c>
      <c r="F51">
        <v>7</v>
      </c>
      <c r="G51">
        <v>1</v>
      </c>
    </row>
    <row r="52" spans="1:7" x14ac:dyDescent="0.25">
      <c r="A52">
        <v>51</v>
      </c>
      <c r="B52" s="1">
        <v>44449</v>
      </c>
      <c r="C52" s="2">
        <v>0.64993055555555557</v>
      </c>
      <c r="D52" s="1">
        <v>44449</v>
      </c>
      <c r="E52" s="2">
        <v>0.70430555555555552</v>
      </c>
      <c r="F52">
        <v>13</v>
      </c>
      <c r="G52">
        <v>20</v>
      </c>
    </row>
    <row r="53" spans="1:7" x14ac:dyDescent="0.25">
      <c r="A53">
        <v>52</v>
      </c>
      <c r="B53" s="1">
        <v>44449</v>
      </c>
      <c r="C53" s="2">
        <v>0.79276620370370365</v>
      </c>
      <c r="D53" s="1">
        <v>44449</v>
      </c>
      <c r="E53" s="2">
        <v>0.82553240740740741</v>
      </c>
      <c r="F53">
        <v>12</v>
      </c>
      <c r="G53">
        <v>4</v>
      </c>
    </row>
    <row r="54" spans="1:7" x14ac:dyDescent="0.25">
      <c r="A54">
        <v>53</v>
      </c>
      <c r="B54" s="1">
        <v>44449</v>
      </c>
      <c r="C54" s="2">
        <v>0.87574074074074071</v>
      </c>
      <c r="D54" s="1">
        <v>44450</v>
      </c>
      <c r="E54" s="2">
        <v>3.770833333333333E-2</v>
      </c>
      <c r="F54">
        <v>11</v>
      </c>
      <c r="G54">
        <v>9</v>
      </c>
    </row>
    <row r="55" spans="1:7" x14ac:dyDescent="0.25">
      <c r="A55">
        <v>54</v>
      </c>
      <c r="B55" s="1">
        <v>44450</v>
      </c>
      <c r="C55" s="2">
        <v>0.26106481481481481</v>
      </c>
      <c r="D55" s="1">
        <v>44450</v>
      </c>
      <c r="E55" s="2">
        <v>0.38315972222222222</v>
      </c>
      <c r="F55">
        <v>12</v>
      </c>
      <c r="G55">
        <v>21</v>
      </c>
    </row>
    <row r="56" spans="1:7" x14ac:dyDescent="0.25">
      <c r="A56">
        <v>55</v>
      </c>
      <c r="B56" s="1">
        <v>44450</v>
      </c>
      <c r="C56" s="2">
        <v>0.46128472222222222</v>
      </c>
      <c r="D56" s="1">
        <v>44450</v>
      </c>
      <c r="E56" s="2">
        <v>0.50633101851851847</v>
      </c>
      <c r="F56">
        <v>14</v>
      </c>
      <c r="G56">
        <v>2</v>
      </c>
    </row>
    <row r="57" spans="1:7" x14ac:dyDescent="0.25">
      <c r="A57">
        <v>56</v>
      </c>
      <c r="B57" s="1">
        <v>44450</v>
      </c>
      <c r="C57" s="2">
        <v>0.56730324074074068</v>
      </c>
      <c r="D57" s="1">
        <v>44450</v>
      </c>
      <c r="E57" s="2">
        <v>0.60193287037037035</v>
      </c>
      <c r="F57">
        <v>17</v>
      </c>
      <c r="G57">
        <v>9</v>
      </c>
    </row>
    <row r="58" spans="1:7" x14ac:dyDescent="0.25">
      <c r="A58">
        <v>57</v>
      </c>
      <c r="B58" s="1">
        <v>44450</v>
      </c>
      <c r="C58" s="2">
        <v>0.66475694444444444</v>
      </c>
      <c r="D58" s="1">
        <v>44450</v>
      </c>
      <c r="E58" s="2">
        <v>0.71930555555555553</v>
      </c>
      <c r="F58">
        <v>3</v>
      </c>
      <c r="G58">
        <v>9</v>
      </c>
    </row>
    <row r="59" spans="1:7" x14ac:dyDescent="0.25">
      <c r="A59">
        <v>58</v>
      </c>
      <c r="B59" s="1">
        <v>44450</v>
      </c>
      <c r="C59" s="2">
        <v>0.79238425925925926</v>
      </c>
      <c r="D59" s="1">
        <v>44450</v>
      </c>
      <c r="E59" s="2">
        <v>0.88265046296296301</v>
      </c>
      <c r="F59">
        <v>11</v>
      </c>
      <c r="G59">
        <v>3</v>
      </c>
    </row>
    <row r="60" spans="1:7" x14ac:dyDescent="0.25">
      <c r="A60">
        <v>59</v>
      </c>
      <c r="B60" s="1">
        <v>44451</v>
      </c>
      <c r="C60" s="2">
        <v>0.16666666666666666</v>
      </c>
      <c r="D60" s="1">
        <v>44451</v>
      </c>
      <c r="E60" s="2">
        <v>0.23270833333333332</v>
      </c>
      <c r="F60">
        <v>8</v>
      </c>
      <c r="G60">
        <v>4</v>
      </c>
    </row>
    <row r="61" spans="1:7" x14ac:dyDescent="0.25">
      <c r="A61">
        <v>60</v>
      </c>
      <c r="B61" s="1">
        <v>44451</v>
      </c>
      <c r="C61" s="2">
        <v>0.34324074074074074</v>
      </c>
      <c r="D61" s="1">
        <v>44451</v>
      </c>
      <c r="E61" s="2">
        <v>0.42799768518518522</v>
      </c>
      <c r="F61">
        <v>1</v>
      </c>
      <c r="G61">
        <v>6</v>
      </c>
    </row>
    <row r="62" spans="1:7" x14ac:dyDescent="0.25">
      <c r="A62">
        <v>61</v>
      </c>
      <c r="B62" s="1">
        <v>44451</v>
      </c>
      <c r="C62" s="2">
        <v>0.52084490740740741</v>
      </c>
      <c r="D62" s="1">
        <v>44451</v>
      </c>
      <c r="E62" s="2">
        <v>0.59403935185185186</v>
      </c>
      <c r="F62">
        <v>4</v>
      </c>
      <c r="G62">
        <v>21</v>
      </c>
    </row>
    <row r="63" spans="1:7" x14ac:dyDescent="0.25">
      <c r="A63">
        <v>62</v>
      </c>
      <c r="B63" s="1">
        <v>44451</v>
      </c>
      <c r="C63" s="2">
        <v>0.73968750000000005</v>
      </c>
      <c r="D63" s="1">
        <v>44451</v>
      </c>
      <c r="E63" s="2">
        <v>0.79862268518518509</v>
      </c>
      <c r="F63">
        <v>9</v>
      </c>
      <c r="G63">
        <v>11</v>
      </c>
    </row>
    <row r="64" spans="1:7" x14ac:dyDescent="0.25">
      <c r="A64">
        <v>63</v>
      </c>
      <c r="B64" s="1">
        <v>44452</v>
      </c>
      <c r="C64" s="2">
        <v>0.21440972222222221</v>
      </c>
      <c r="D64" s="1">
        <v>44452</v>
      </c>
      <c r="E64" s="2">
        <v>0.38071759259259258</v>
      </c>
      <c r="F64">
        <v>12</v>
      </c>
      <c r="G64">
        <v>7</v>
      </c>
    </row>
    <row r="65" spans="1:7" x14ac:dyDescent="0.25">
      <c r="A65">
        <v>64</v>
      </c>
      <c r="B65" s="1">
        <v>44452</v>
      </c>
      <c r="C65" s="2">
        <v>0.46302083333333338</v>
      </c>
      <c r="D65" s="1">
        <v>44452</v>
      </c>
      <c r="E65" s="2">
        <v>0.53340277777777778</v>
      </c>
      <c r="F65">
        <v>11</v>
      </c>
      <c r="G65">
        <v>13</v>
      </c>
    </row>
    <row r="66" spans="1:7" x14ac:dyDescent="0.25">
      <c r="A66">
        <v>65</v>
      </c>
      <c r="B66" s="1">
        <v>44452</v>
      </c>
      <c r="C66" s="2">
        <v>0.55218749999999994</v>
      </c>
      <c r="D66" s="1">
        <v>44452</v>
      </c>
      <c r="E66" s="2">
        <v>0.62197916666666664</v>
      </c>
      <c r="F66">
        <v>16</v>
      </c>
      <c r="G66">
        <v>21</v>
      </c>
    </row>
    <row r="67" spans="1:7" x14ac:dyDescent="0.25">
      <c r="A67">
        <v>66</v>
      </c>
      <c r="B67" s="1">
        <v>44452</v>
      </c>
      <c r="C67" s="2">
        <v>0.6699652777777777</v>
      </c>
      <c r="D67" s="1">
        <v>44452</v>
      </c>
      <c r="E67" s="2">
        <v>0.75</v>
      </c>
      <c r="F67">
        <v>19</v>
      </c>
      <c r="G67">
        <v>10</v>
      </c>
    </row>
    <row r="68" spans="1:7" x14ac:dyDescent="0.25">
      <c r="A68">
        <v>67</v>
      </c>
      <c r="B68" s="1">
        <v>44452</v>
      </c>
      <c r="C68" s="2">
        <v>0.83971064814814822</v>
      </c>
      <c r="D68" s="1">
        <v>44452</v>
      </c>
      <c r="E68" s="2">
        <v>0.9196643518518518</v>
      </c>
      <c r="F68">
        <v>3</v>
      </c>
      <c r="G68">
        <v>0</v>
      </c>
    </row>
    <row r="69" spans="1:7" x14ac:dyDescent="0.25">
      <c r="A69">
        <v>68</v>
      </c>
      <c r="B69" s="1">
        <v>44453</v>
      </c>
      <c r="C69" s="2">
        <v>0.17733796296296298</v>
      </c>
      <c r="D69" s="1">
        <v>44453</v>
      </c>
      <c r="E69" s="2">
        <v>0.26</v>
      </c>
      <c r="F69">
        <v>12</v>
      </c>
      <c r="G69">
        <v>21</v>
      </c>
    </row>
    <row r="70" spans="1:7" x14ac:dyDescent="0.25">
      <c r="A70">
        <v>69</v>
      </c>
      <c r="B70" s="1">
        <v>44453</v>
      </c>
      <c r="C70" s="2">
        <v>0.34437500000000004</v>
      </c>
      <c r="D70" s="1">
        <v>44453</v>
      </c>
      <c r="E70" s="2">
        <v>0.42008101851851848</v>
      </c>
      <c r="F70">
        <v>17</v>
      </c>
      <c r="G70">
        <v>20</v>
      </c>
    </row>
    <row r="71" spans="1:7" x14ac:dyDescent="0.25">
      <c r="A71">
        <v>70</v>
      </c>
      <c r="B71" s="1">
        <v>44453</v>
      </c>
      <c r="C71" s="2">
        <v>0.5</v>
      </c>
      <c r="D71" s="1">
        <v>44453</v>
      </c>
      <c r="E71" s="2">
        <v>0.58119212962962963</v>
      </c>
      <c r="F71">
        <v>11</v>
      </c>
      <c r="G71">
        <v>22</v>
      </c>
    </row>
    <row r="72" spans="1:7" x14ac:dyDescent="0.25">
      <c r="A72">
        <v>71</v>
      </c>
      <c r="B72" s="1">
        <v>44453</v>
      </c>
      <c r="C72" s="2">
        <v>0.64340277777777777</v>
      </c>
      <c r="D72" s="1">
        <v>44453</v>
      </c>
      <c r="E72" s="2">
        <v>0.7085069444444444</v>
      </c>
      <c r="F72">
        <v>7</v>
      </c>
      <c r="G72">
        <v>2</v>
      </c>
    </row>
    <row r="73" spans="1:7" x14ac:dyDescent="0.25">
      <c r="A73">
        <v>72</v>
      </c>
      <c r="B73" s="1">
        <v>44453</v>
      </c>
      <c r="C73" s="2">
        <v>0.77552083333333333</v>
      </c>
      <c r="D73" s="1">
        <v>44453</v>
      </c>
      <c r="E73" s="2">
        <v>0.80270833333333336</v>
      </c>
      <c r="F73">
        <v>8</v>
      </c>
      <c r="G73">
        <v>7</v>
      </c>
    </row>
    <row r="74" spans="1:7" x14ac:dyDescent="0.25">
      <c r="A74">
        <v>73</v>
      </c>
      <c r="B74" s="1">
        <v>44453</v>
      </c>
      <c r="C74" s="2">
        <v>0.87285879629629637</v>
      </c>
      <c r="D74" s="1">
        <v>44453</v>
      </c>
      <c r="E74" s="2">
        <v>0.91951388888888885</v>
      </c>
      <c r="F74">
        <v>6</v>
      </c>
      <c r="G74">
        <v>1</v>
      </c>
    </row>
    <row r="75" spans="1:7" x14ac:dyDescent="0.25">
      <c r="A75">
        <v>74</v>
      </c>
      <c r="B75" s="1">
        <v>44454</v>
      </c>
      <c r="C75" s="2">
        <v>4.2361111111111106E-2</v>
      </c>
      <c r="D75" s="1">
        <v>44454</v>
      </c>
      <c r="E75" s="2">
        <v>0.17298611111111109</v>
      </c>
      <c r="F75">
        <v>0</v>
      </c>
      <c r="G75">
        <v>6</v>
      </c>
    </row>
    <row r="76" spans="1:7" x14ac:dyDescent="0.25">
      <c r="A76">
        <v>75</v>
      </c>
      <c r="B76" s="1">
        <v>44454</v>
      </c>
      <c r="C76" s="2">
        <v>0.28885416666666669</v>
      </c>
      <c r="D76" s="1">
        <v>44454</v>
      </c>
      <c r="E76" s="2">
        <v>0.34437500000000004</v>
      </c>
      <c r="F76">
        <v>0</v>
      </c>
      <c r="G76">
        <v>5</v>
      </c>
    </row>
    <row r="77" spans="1:7" x14ac:dyDescent="0.25">
      <c r="A77">
        <v>76</v>
      </c>
      <c r="B77" s="1">
        <v>44454</v>
      </c>
      <c r="C77" s="2">
        <v>0.42424768518518513</v>
      </c>
      <c r="D77" s="1">
        <v>44454</v>
      </c>
      <c r="E77" s="2">
        <v>0.53179398148148149</v>
      </c>
      <c r="F77">
        <v>10</v>
      </c>
      <c r="G77">
        <v>1</v>
      </c>
    </row>
    <row r="78" spans="1:7" x14ac:dyDescent="0.25">
      <c r="A78">
        <v>77</v>
      </c>
      <c r="B78" s="1">
        <v>44454</v>
      </c>
      <c r="C78" s="2">
        <v>0.5991319444444444</v>
      </c>
      <c r="D78" s="1">
        <v>44454</v>
      </c>
      <c r="E78" s="2">
        <v>0.63361111111111112</v>
      </c>
      <c r="F78">
        <v>14</v>
      </c>
      <c r="G78">
        <v>21</v>
      </c>
    </row>
    <row r="79" spans="1:7" x14ac:dyDescent="0.25">
      <c r="A79">
        <v>78</v>
      </c>
      <c r="B79" s="1">
        <v>44454</v>
      </c>
      <c r="C79" s="2">
        <v>0.7228472222222222</v>
      </c>
      <c r="D79" s="1">
        <v>44454</v>
      </c>
      <c r="E79" s="2">
        <v>0.77552083333333333</v>
      </c>
      <c r="F79">
        <v>4</v>
      </c>
      <c r="G79">
        <v>1</v>
      </c>
    </row>
    <row r="80" spans="1:7" x14ac:dyDescent="0.25">
      <c r="A80">
        <v>79</v>
      </c>
      <c r="B80" s="1">
        <v>44454</v>
      </c>
      <c r="C80" s="2">
        <v>0.86644675925925929</v>
      </c>
      <c r="D80" s="1">
        <v>44454</v>
      </c>
      <c r="E80" s="2">
        <v>0.90680555555555553</v>
      </c>
      <c r="F80">
        <v>7</v>
      </c>
      <c r="G80">
        <v>2</v>
      </c>
    </row>
    <row r="81" spans="1:7" x14ac:dyDescent="0.25">
      <c r="A81">
        <v>80</v>
      </c>
      <c r="B81" s="1">
        <v>44455</v>
      </c>
      <c r="C81" s="2">
        <v>0.13571759259259261</v>
      </c>
      <c r="D81" s="1">
        <v>44455</v>
      </c>
      <c r="E81" s="2">
        <v>0.25288194444444445</v>
      </c>
      <c r="F81">
        <v>13</v>
      </c>
      <c r="G81">
        <v>5</v>
      </c>
    </row>
    <row r="82" spans="1:7" x14ac:dyDescent="0.25">
      <c r="A82">
        <v>81</v>
      </c>
      <c r="B82" s="1">
        <v>44455</v>
      </c>
      <c r="C82" s="2">
        <v>0.29960648148148145</v>
      </c>
      <c r="D82" s="1">
        <v>44455</v>
      </c>
      <c r="E82" s="2">
        <v>0.37712962962962965</v>
      </c>
      <c r="F82">
        <v>13</v>
      </c>
      <c r="G82">
        <v>11</v>
      </c>
    </row>
    <row r="83" spans="1:7" x14ac:dyDescent="0.25">
      <c r="A83">
        <v>82</v>
      </c>
      <c r="B83" s="1">
        <v>44455</v>
      </c>
      <c r="C83" s="2">
        <v>0.46118055555555554</v>
      </c>
      <c r="D83" s="1">
        <v>44455</v>
      </c>
      <c r="E83" s="2">
        <v>0.5005208333333333</v>
      </c>
      <c r="F83">
        <v>14</v>
      </c>
      <c r="G83">
        <v>9</v>
      </c>
    </row>
    <row r="84" spans="1:7" x14ac:dyDescent="0.25">
      <c r="A84">
        <v>83</v>
      </c>
      <c r="B84" s="1">
        <v>44455</v>
      </c>
      <c r="C84" s="2">
        <v>0.57986111111111105</v>
      </c>
      <c r="D84" s="1">
        <v>44455</v>
      </c>
      <c r="E84" s="2">
        <v>0.61469907407407409</v>
      </c>
      <c r="F84">
        <v>14</v>
      </c>
      <c r="G84">
        <v>9</v>
      </c>
    </row>
    <row r="85" spans="1:7" x14ac:dyDescent="0.25">
      <c r="A85">
        <v>84</v>
      </c>
      <c r="B85" s="1">
        <v>44455</v>
      </c>
      <c r="C85" s="2">
        <v>0.67444444444444451</v>
      </c>
      <c r="D85" s="1">
        <v>44455</v>
      </c>
      <c r="E85" s="2">
        <v>0.72362268518518524</v>
      </c>
      <c r="F85">
        <v>12</v>
      </c>
      <c r="G85">
        <v>7</v>
      </c>
    </row>
    <row r="86" spans="1:7" x14ac:dyDescent="0.25">
      <c r="A86">
        <v>85</v>
      </c>
      <c r="B86" s="1">
        <v>44455</v>
      </c>
      <c r="C86" s="2">
        <v>0.7926157407407407</v>
      </c>
      <c r="D86" s="1">
        <v>44455</v>
      </c>
      <c r="E86" s="2">
        <v>0.86523148148148143</v>
      </c>
      <c r="F86">
        <v>2</v>
      </c>
      <c r="G86">
        <v>19</v>
      </c>
    </row>
    <row r="87" spans="1:7" x14ac:dyDescent="0.25">
      <c r="A87">
        <v>86</v>
      </c>
      <c r="B87" s="1">
        <v>44456</v>
      </c>
      <c r="C87" s="2">
        <v>0.28914351851851855</v>
      </c>
      <c r="D87" s="1">
        <v>44456</v>
      </c>
      <c r="E87" s="2">
        <v>0.33407407407407402</v>
      </c>
      <c r="F87">
        <v>4</v>
      </c>
      <c r="G87">
        <v>11</v>
      </c>
    </row>
    <row r="88" spans="1:7" x14ac:dyDescent="0.25">
      <c r="A88">
        <v>87</v>
      </c>
      <c r="B88" s="1">
        <v>44456</v>
      </c>
      <c r="C88" s="2">
        <v>0.45840277777777777</v>
      </c>
      <c r="D88" s="1">
        <v>44456</v>
      </c>
      <c r="E88" s="2">
        <v>0.47927083333333331</v>
      </c>
      <c r="F88">
        <v>21</v>
      </c>
      <c r="G88">
        <v>15</v>
      </c>
    </row>
    <row r="89" spans="1:7" x14ac:dyDescent="0.25">
      <c r="A89">
        <v>88</v>
      </c>
      <c r="B89" s="1">
        <v>44456</v>
      </c>
      <c r="C89" s="2">
        <v>0.55218749999999994</v>
      </c>
      <c r="D89" s="1">
        <v>44456</v>
      </c>
      <c r="E89" s="2">
        <v>0.62156250000000002</v>
      </c>
      <c r="F89">
        <v>7</v>
      </c>
      <c r="G89">
        <v>13</v>
      </c>
    </row>
    <row r="90" spans="1:7" x14ac:dyDescent="0.25">
      <c r="A90">
        <v>89</v>
      </c>
      <c r="B90" s="1">
        <v>44456</v>
      </c>
      <c r="C90" s="2">
        <v>0.64994212962962961</v>
      </c>
      <c r="D90" s="1">
        <v>44456</v>
      </c>
      <c r="E90" s="2">
        <v>0.71797453703703706</v>
      </c>
      <c r="F90">
        <v>14</v>
      </c>
      <c r="G90">
        <v>16</v>
      </c>
    </row>
    <row r="91" spans="1:7" x14ac:dyDescent="0.25">
      <c r="A91">
        <v>90</v>
      </c>
      <c r="B91" s="1">
        <v>44456</v>
      </c>
      <c r="C91" s="2">
        <v>0.80049768518518516</v>
      </c>
      <c r="D91" s="1">
        <v>44456</v>
      </c>
      <c r="E91" s="2">
        <v>0.86509259259259252</v>
      </c>
      <c r="F91">
        <v>7</v>
      </c>
      <c r="G91">
        <v>0</v>
      </c>
    </row>
    <row r="92" spans="1:7" x14ac:dyDescent="0.25">
      <c r="A92">
        <v>91</v>
      </c>
      <c r="B92" s="1">
        <v>44457</v>
      </c>
      <c r="C92" s="2">
        <v>0.21187500000000001</v>
      </c>
      <c r="D92" s="1">
        <v>44457</v>
      </c>
      <c r="E92" s="2">
        <v>0.26673611111111112</v>
      </c>
      <c r="F92">
        <v>17</v>
      </c>
      <c r="G92">
        <v>15</v>
      </c>
    </row>
    <row r="93" spans="1:7" x14ac:dyDescent="0.25">
      <c r="A93">
        <v>92</v>
      </c>
      <c r="B93" s="1">
        <v>44457</v>
      </c>
      <c r="C93" s="2">
        <v>0.38490740740740742</v>
      </c>
      <c r="D93" s="1">
        <v>44457</v>
      </c>
      <c r="E93" s="2">
        <v>0.41679398148148145</v>
      </c>
      <c r="F93">
        <v>5</v>
      </c>
      <c r="G93">
        <v>8</v>
      </c>
    </row>
    <row r="94" spans="1:7" x14ac:dyDescent="0.25">
      <c r="A94">
        <v>93</v>
      </c>
      <c r="B94" s="1">
        <v>44457</v>
      </c>
      <c r="C94" s="2">
        <v>0.47458333333333336</v>
      </c>
      <c r="D94" s="1">
        <v>44457</v>
      </c>
      <c r="E94" s="2">
        <v>0.5599884259259259</v>
      </c>
      <c r="F94">
        <v>14</v>
      </c>
      <c r="G94">
        <v>9</v>
      </c>
    </row>
    <row r="95" spans="1:7" x14ac:dyDescent="0.25">
      <c r="A95">
        <v>94</v>
      </c>
      <c r="B95" s="1">
        <v>44457</v>
      </c>
      <c r="C95" s="2">
        <v>0.62175925925925923</v>
      </c>
      <c r="D95" s="1">
        <v>44457</v>
      </c>
      <c r="E95" s="2">
        <v>0.64258101851851845</v>
      </c>
      <c r="F95">
        <v>11</v>
      </c>
      <c r="G95">
        <v>17</v>
      </c>
    </row>
    <row r="96" spans="1:7" x14ac:dyDescent="0.25">
      <c r="A96">
        <v>95</v>
      </c>
      <c r="B96" s="1">
        <v>44457</v>
      </c>
      <c r="C96" s="2">
        <v>0.72517361111111101</v>
      </c>
      <c r="D96" s="1">
        <v>44457</v>
      </c>
      <c r="E96" s="2">
        <v>0.78138888888888891</v>
      </c>
      <c r="F96">
        <v>7</v>
      </c>
      <c r="G96">
        <v>16</v>
      </c>
    </row>
    <row r="97" spans="1:7" x14ac:dyDescent="0.25">
      <c r="A97">
        <v>96</v>
      </c>
      <c r="B97" s="1">
        <v>44458</v>
      </c>
      <c r="C97" s="2">
        <v>0.37921296296296297</v>
      </c>
      <c r="D97" s="1">
        <v>44458</v>
      </c>
      <c r="E97" s="2">
        <v>0.44873842592592594</v>
      </c>
      <c r="F97">
        <v>5</v>
      </c>
      <c r="G97">
        <v>1</v>
      </c>
    </row>
    <row r="98" spans="1:7" x14ac:dyDescent="0.25">
      <c r="A98">
        <v>97</v>
      </c>
      <c r="B98" s="1">
        <v>44458</v>
      </c>
      <c r="C98" s="2">
        <v>0.58005787037037038</v>
      </c>
      <c r="D98" s="1">
        <v>44458</v>
      </c>
      <c r="E98" s="2">
        <v>0.62572916666666667</v>
      </c>
      <c r="F98">
        <v>14</v>
      </c>
      <c r="G98">
        <v>7</v>
      </c>
    </row>
    <row r="99" spans="1:7" x14ac:dyDescent="0.25">
      <c r="A99">
        <v>98</v>
      </c>
      <c r="B99" s="1">
        <v>44458</v>
      </c>
      <c r="C99" s="2">
        <v>0.67716435185185186</v>
      </c>
      <c r="D99" s="1">
        <v>44458</v>
      </c>
      <c r="E99" s="2">
        <v>0.73178240740740741</v>
      </c>
      <c r="F99">
        <v>12</v>
      </c>
      <c r="G99">
        <v>9</v>
      </c>
    </row>
    <row r="100" spans="1:7" x14ac:dyDescent="0.25">
      <c r="A100">
        <v>99</v>
      </c>
      <c r="B100" s="1">
        <v>44458</v>
      </c>
      <c r="C100" s="2">
        <v>0.81361111111111117</v>
      </c>
      <c r="D100" s="1">
        <v>44458</v>
      </c>
      <c r="E100" s="2">
        <v>0.84862268518518524</v>
      </c>
      <c r="F100">
        <v>11</v>
      </c>
      <c r="G100">
        <v>9</v>
      </c>
    </row>
    <row r="101" spans="1:7" x14ac:dyDescent="0.25">
      <c r="A101">
        <v>100</v>
      </c>
      <c r="B101" s="1">
        <v>44458</v>
      </c>
      <c r="C101" s="2">
        <v>0.95554398148148145</v>
      </c>
      <c r="D101" s="1">
        <v>44459</v>
      </c>
      <c r="E101" s="2">
        <v>5.0520833333333327E-2</v>
      </c>
      <c r="F101">
        <v>11</v>
      </c>
      <c r="G101">
        <v>8</v>
      </c>
    </row>
    <row r="102" spans="1:7" x14ac:dyDescent="0.25">
      <c r="A102">
        <v>101</v>
      </c>
      <c r="B102" s="1">
        <v>44459</v>
      </c>
      <c r="C102" s="2">
        <v>0.3830324074074074</v>
      </c>
      <c r="D102" s="1">
        <v>44459</v>
      </c>
      <c r="E102" s="2">
        <v>0.44746527777777773</v>
      </c>
      <c r="F102">
        <v>12</v>
      </c>
      <c r="G102">
        <v>3</v>
      </c>
    </row>
    <row r="103" spans="1:7" x14ac:dyDescent="0.25">
      <c r="A103">
        <v>102</v>
      </c>
      <c r="B103" s="1">
        <v>44459</v>
      </c>
      <c r="C103" s="2">
        <v>0.47513888888888883</v>
      </c>
      <c r="D103" s="1">
        <v>44459</v>
      </c>
      <c r="E103" s="2">
        <v>0.52998842592592588</v>
      </c>
      <c r="F103">
        <v>7</v>
      </c>
      <c r="G103">
        <v>12</v>
      </c>
    </row>
    <row r="104" spans="1:7" x14ac:dyDescent="0.25">
      <c r="A104">
        <v>103</v>
      </c>
      <c r="B104" s="1">
        <v>44459</v>
      </c>
      <c r="C104" s="2">
        <v>0.54886574074074079</v>
      </c>
      <c r="D104" s="1">
        <v>44459</v>
      </c>
      <c r="E104" s="2">
        <v>0.59329861111111104</v>
      </c>
      <c r="F104">
        <v>9</v>
      </c>
      <c r="G104">
        <v>14</v>
      </c>
    </row>
    <row r="105" spans="1:7" x14ac:dyDescent="0.25">
      <c r="A105">
        <v>104</v>
      </c>
      <c r="B105" s="1">
        <v>44459</v>
      </c>
      <c r="C105" s="2">
        <v>0.63266203703703705</v>
      </c>
      <c r="D105" s="1">
        <v>44459</v>
      </c>
      <c r="E105" s="2">
        <v>0.67504629629629631</v>
      </c>
      <c r="F105">
        <v>8</v>
      </c>
      <c r="G105">
        <v>19</v>
      </c>
    </row>
    <row r="106" spans="1:7" x14ac:dyDescent="0.25">
      <c r="A106">
        <v>105</v>
      </c>
      <c r="B106" s="1">
        <v>44459</v>
      </c>
      <c r="C106" s="2">
        <v>0.70928240740740733</v>
      </c>
      <c r="D106" s="1">
        <v>44459</v>
      </c>
      <c r="E106" s="2">
        <v>0.72917824074074078</v>
      </c>
      <c r="F106">
        <v>23</v>
      </c>
      <c r="G106">
        <v>14</v>
      </c>
    </row>
    <row r="107" spans="1:7" x14ac:dyDescent="0.25">
      <c r="A107">
        <v>106</v>
      </c>
      <c r="B107" s="1">
        <v>44459</v>
      </c>
      <c r="C107" s="2">
        <v>0.74663194444444436</v>
      </c>
      <c r="D107" s="1">
        <v>44459</v>
      </c>
      <c r="E107" s="2">
        <v>0.78163194444444439</v>
      </c>
      <c r="F107">
        <v>19</v>
      </c>
      <c r="G107">
        <v>9</v>
      </c>
    </row>
    <row r="108" spans="1:7" x14ac:dyDescent="0.25">
      <c r="A108">
        <v>107</v>
      </c>
      <c r="B108" s="1">
        <v>44459</v>
      </c>
      <c r="C108" s="2">
        <v>0.82415509259259256</v>
      </c>
      <c r="D108" s="1">
        <v>44459</v>
      </c>
      <c r="E108" s="2">
        <v>0.91810185185185178</v>
      </c>
      <c r="F108">
        <v>0</v>
      </c>
      <c r="G108">
        <v>6</v>
      </c>
    </row>
    <row r="109" spans="1:7" x14ac:dyDescent="0.25">
      <c r="A109">
        <v>108</v>
      </c>
      <c r="B109" s="1">
        <v>44459</v>
      </c>
      <c r="C109" s="2">
        <v>0.97640046296296301</v>
      </c>
      <c r="D109" s="1">
        <v>44460</v>
      </c>
      <c r="E109" s="2">
        <v>5.7824074074074076E-2</v>
      </c>
      <c r="F109">
        <v>4</v>
      </c>
      <c r="G109">
        <v>15</v>
      </c>
    </row>
    <row r="110" spans="1:7" x14ac:dyDescent="0.25">
      <c r="A110">
        <v>109</v>
      </c>
      <c r="B110" s="1">
        <v>44460</v>
      </c>
      <c r="C110" s="2">
        <v>0.29172453703703705</v>
      </c>
      <c r="D110" s="1">
        <v>44460</v>
      </c>
      <c r="E110" s="2">
        <v>0.33641203703703698</v>
      </c>
      <c r="F110">
        <v>11</v>
      </c>
      <c r="G110">
        <v>0</v>
      </c>
    </row>
    <row r="111" spans="1:7" x14ac:dyDescent="0.25">
      <c r="A111">
        <v>110</v>
      </c>
      <c r="B111" s="1">
        <v>44460</v>
      </c>
      <c r="C111" s="2">
        <v>0.42815972222222221</v>
      </c>
      <c r="D111" s="1">
        <v>44460</v>
      </c>
      <c r="E111" s="2">
        <v>0.58225694444444442</v>
      </c>
      <c r="F111">
        <v>9</v>
      </c>
      <c r="G111">
        <v>4</v>
      </c>
    </row>
    <row r="112" spans="1:7" x14ac:dyDescent="0.25">
      <c r="A112">
        <v>111</v>
      </c>
      <c r="B112" s="1">
        <v>44460</v>
      </c>
      <c r="C112" s="2">
        <v>0.62174768518518519</v>
      </c>
      <c r="D112" s="1">
        <v>44460</v>
      </c>
      <c r="E112" s="2">
        <v>0.66903935185185182</v>
      </c>
      <c r="F112">
        <v>9</v>
      </c>
      <c r="G112">
        <v>28</v>
      </c>
    </row>
    <row r="113" spans="1:7" x14ac:dyDescent="0.25">
      <c r="A113">
        <v>112</v>
      </c>
      <c r="B113" s="1">
        <v>44460</v>
      </c>
      <c r="C113" s="2">
        <v>0.71136574074074066</v>
      </c>
      <c r="D113" s="1">
        <v>44460</v>
      </c>
      <c r="E113" s="2">
        <v>0.76173611111111106</v>
      </c>
      <c r="F113">
        <v>0</v>
      </c>
      <c r="G113">
        <v>10</v>
      </c>
    </row>
    <row r="114" spans="1:7" x14ac:dyDescent="0.25">
      <c r="A114">
        <v>113</v>
      </c>
      <c r="B114" s="1">
        <v>44460</v>
      </c>
      <c r="C114" s="2">
        <v>0.83270833333333327</v>
      </c>
      <c r="D114" s="1">
        <v>44460</v>
      </c>
      <c r="E114" s="2">
        <v>0.9375</v>
      </c>
      <c r="F114">
        <v>12</v>
      </c>
      <c r="G114">
        <v>6</v>
      </c>
    </row>
    <row r="115" spans="1:7" x14ac:dyDescent="0.25">
      <c r="A115">
        <v>114</v>
      </c>
      <c r="B115" s="1">
        <v>44461</v>
      </c>
      <c r="C115" s="2">
        <v>0.29829861111111111</v>
      </c>
      <c r="D115" s="1">
        <v>44461</v>
      </c>
      <c r="E115" s="2">
        <v>0.3449652777777778</v>
      </c>
      <c r="F115">
        <v>11</v>
      </c>
      <c r="G115">
        <v>5</v>
      </c>
    </row>
    <row r="116" spans="1:7" x14ac:dyDescent="0.25">
      <c r="A116">
        <v>115</v>
      </c>
      <c r="B116" s="1">
        <v>44461</v>
      </c>
      <c r="C116" s="2">
        <v>0.38718750000000002</v>
      </c>
      <c r="D116" s="1">
        <v>44461</v>
      </c>
      <c r="E116" s="2">
        <v>0.46149305555555559</v>
      </c>
      <c r="F116">
        <v>13</v>
      </c>
      <c r="G116">
        <v>9</v>
      </c>
    </row>
    <row r="117" spans="1:7" x14ac:dyDescent="0.25">
      <c r="A117">
        <v>116</v>
      </c>
      <c r="B117" s="1">
        <v>44461</v>
      </c>
      <c r="C117" s="2">
        <v>0.60652777777777778</v>
      </c>
      <c r="D117" s="1">
        <v>44461</v>
      </c>
      <c r="E117" s="2">
        <v>0.63285879629629627</v>
      </c>
      <c r="F117">
        <v>14</v>
      </c>
      <c r="G117">
        <v>11</v>
      </c>
    </row>
    <row r="118" spans="1:7" x14ac:dyDescent="0.25">
      <c r="A118">
        <v>117</v>
      </c>
      <c r="B118" s="1">
        <v>44461</v>
      </c>
      <c r="C118" s="2">
        <v>0.64589120370370368</v>
      </c>
      <c r="D118" s="1">
        <v>44461</v>
      </c>
      <c r="E118" s="2">
        <v>0.70006944444444441</v>
      </c>
      <c r="F118">
        <v>2</v>
      </c>
      <c r="G118">
        <v>0</v>
      </c>
    </row>
    <row r="119" spans="1:7" x14ac:dyDescent="0.25">
      <c r="A119">
        <v>118</v>
      </c>
      <c r="B119" s="1">
        <v>44461</v>
      </c>
      <c r="C119" s="2">
        <v>0.76406249999999998</v>
      </c>
      <c r="D119" s="1">
        <v>44461</v>
      </c>
      <c r="E119" s="2">
        <v>0.84799768518518526</v>
      </c>
      <c r="F119">
        <v>6</v>
      </c>
      <c r="G119">
        <v>0</v>
      </c>
    </row>
    <row r="120" spans="1:7" x14ac:dyDescent="0.25">
      <c r="A120">
        <v>119</v>
      </c>
      <c r="B120" s="1">
        <v>44461</v>
      </c>
      <c r="C120" s="2">
        <v>0.98342592592592604</v>
      </c>
      <c r="D120" s="1">
        <v>44462</v>
      </c>
      <c r="E120" s="2">
        <v>4.2638888888888893E-2</v>
      </c>
      <c r="F120">
        <v>4</v>
      </c>
      <c r="G120">
        <v>11</v>
      </c>
    </row>
    <row r="121" spans="1:7" x14ac:dyDescent="0.25">
      <c r="A121">
        <v>120</v>
      </c>
      <c r="B121" s="1">
        <v>44462</v>
      </c>
      <c r="C121" s="2">
        <v>0.29726851851851849</v>
      </c>
      <c r="D121" s="1">
        <v>44462</v>
      </c>
      <c r="E121" s="2">
        <v>0.39068287037037036</v>
      </c>
      <c r="F121">
        <v>19</v>
      </c>
      <c r="G121">
        <v>3</v>
      </c>
    </row>
    <row r="122" spans="1:7" x14ac:dyDescent="0.25">
      <c r="A122">
        <v>121</v>
      </c>
      <c r="B122" s="1">
        <v>44462</v>
      </c>
      <c r="C122" s="2">
        <v>0.43444444444444441</v>
      </c>
      <c r="D122" s="1">
        <v>44462</v>
      </c>
      <c r="E122" s="2">
        <v>0.51065972222222222</v>
      </c>
      <c r="F122">
        <v>3</v>
      </c>
      <c r="G122">
        <v>21</v>
      </c>
    </row>
    <row r="123" spans="1:7" x14ac:dyDescent="0.25">
      <c r="A123">
        <v>122</v>
      </c>
      <c r="B123" s="1">
        <v>44462</v>
      </c>
      <c r="C123" s="2">
        <v>0.54518518518518522</v>
      </c>
      <c r="D123" s="1">
        <v>44462</v>
      </c>
      <c r="E123" s="2">
        <v>0.58775462962962965</v>
      </c>
      <c r="F123">
        <v>19</v>
      </c>
      <c r="G123">
        <v>22</v>
      </c>
    </row>
    <row r="124" spans="1:7" x14ac:dyDescent="0.25">
      <c r="A124">
        <v>123</v>
      </c>
      <c r="B124" s="1">
        <v>44462</v>
      </c>
      <c r="C124" s="2">
        <v>0.63270833333333332</v>
      </c>
      <c r="D124" s="1">
        <v>44462</v>
      </c>
      <c r="E124" s="2">
        <v>0.74785879629629637</v>
      </c>
      <c r="F124">
        <v>13</v>
      </c>
      <c r="G124">
        <v>14</v>
      </c>
    </row>
    <row r="125" spans="1:7" x14ac:dyDescent="0.25">
      <c r="A125">
        <v>124</v>
      </c>
      <c r="B125" s="1">
        <v>44462</v>
      </c>
      <c r="C125" s="2">
        <v>0.78940972222222217</v>
      </c>
      <c r="D125" s="1">
        <v>44462</v>
      </c>
      <c r="E125" s="2">
        <v>0.88962962962962966</v>
      </c>
      <c r="F125">
        <v>19</v>
      </c>
      <c r="G125">
        <v>25</v>
      </c>
    </row>
    <row r="126" spans="1:7" x14ac:dyDescent="0.25">
      <c r="A126">
        <v>125</v>
      </c>
      <c r="B126" s="1">
        <v>44463</v>
      </c>
      <c r="C126" s="2">
        <v>0.17437499999999997</v>
      </c>
      <c r="D126" s="1">
        <v>44463</v>
      </c>
      <c r="E126" s="2">
        <v>0.30024305555555558</v>
      </c>
      <c r="F126">
        <v>19</v>
      </c>
      <c r="G126">
        <v>11</v>
      </c>
    </row>
    <row r="127" spans="1:7" x14ac:dyDescent="0.25">
      <c r="A127">
        <v>126</v>
      </c>
      <c r="B127" s="1">
        <v>44463</v>
      </c>
      <c r="C127" s="2">
        <v>0.45619212962962963</v>
      </c>
      <c r="D127" s="1">
        <v>44463</v>
      </c>
      <c r="E127" s="2">
        <v>0.59104166666666669</v>
      </c>
      <c r="F127">
        <v>13</v>
      </c>
      <c r="G127">
        <v>4</v>
      </c>
    </row>
    <row r="128" spans="1:7" x14ac:dyDescent="0.25">
      <c r="A128">
        <v>127</v>
      </c>
      <c r="B128" s="1">
        <v>44463</v>
      </c>
      <c r="C128" s="2">
        <v>0.72642361111111109</v>
      </c>
      <c r="D128" s="1">
        <v>44463</v>
      </c>
      <c r="E128" s="2">
        <v>0.78383101851851855</v>
      </c>
      <c r="F128">
        <v>13</v>
      </c>
      <c r="G128">
        <v>9</v>
      </c>
    </row>
    <row r="129" spans="1:7" x14ac:dyDescent="0.25">
      <c r="A129">
        <v>128</v>
      </c>
      <c r="B129" s="1">
        <v>44463</v>
      </c>
      <c r="C129" s="2">
        <v>0.8197106481481482</v>
      </c>
      <c r="D129" s="1">
        <v>44463</v>
      </c>
      <c r="E129" s="2">
        <v>0.88407407407407401</v>
      </c>
      <c r="F129">
        <v>10</v>
      </c>
      <c r="G129">
        <v>12</v>
      </c>
    </row>
    <row r="130" spans="1:7" x14ac:dyDescent="0.25">
      <c r="A130">
        <v>129</v>
      </c>
      <c r="B130" s="1">
        <v>44464</v>
      </c>
      <c r="C130" s="2">
        <v>0.29473379629629631</v>
      </c>
      <c r="D130" s="1">
        <v>44464</v>
      </c>
      <c r="E130" s="2">
        <v>0.3518634259259259</v>
      </c>
      <c r="F130">
        <v>9</v>
      </c>
      <c r="G130">
        <v>11</v>
      </c>
    </row>
    <row r="131" spans="1:7" x14ac:dyDescent="0.25">
      <c r="A131">
        <v>130</v>
      </c>
      <c r="B131" s="1">
        <v>44464</v>
      </c>
      <c r="C131" s="2">
        <v>0.42454861111111114</v>
      </c>
      <c r="D131" s="1">
        <v>44464</v>
      </c>
      <c r="E131" s="2">
        <v>0.50074074074074071</v>
      </c>
      <c r="F131">
        <v>14</v>
      </c>
      <c r="G131">
        <v>20</v>
      </c>
    </row>
    <row r="132" spans="1:7" x14ac:dyDescent="0.25">
      <c r="A132">
        <v>131</v>
      </c>
      <c r="B132" s="1">
        <v>44464</v>
      </c>
      <c r="C132" s="2">
        <v>0.5447453703703703</v>
      </c>
      <c r="D132" s="1">
        <v>44464</v>
      </c>
      <c r="E132" s="2">
        <v>0.57574074074074078</v>
      </c>
      <c r="F132">
        <v>1</v>
      </c>
      <c r="G132">
        <v>3</v>
      </c>
    </row>
    <row r="133" spans="1:7" x14ac:dyDescent="0.25">
      <c r="A133">
        <v>132</v>
      </c>
      <c r="B133" s="1">
        <v>44464</v>
      </c>
      <c r="C133" s="2">
        <v>0.63065972222222222</v>
      </c>
      <c r="D133" s="1">
        <v>44464</v>
      </c>
      <c r="E133" s="2">
        <v>0.66954861111111119</v>
      </c>
      <c r="F133">
        <v>5</v>
      </c>
      <c r="G133">
        <v>6</v>
      </c>
    </row>
    <row r="134" spans="1:7" x14ac:dyDescent="0.25">
      <c r="A134">
        <v>133</v>
      </c>
      <c r="B134" s="1">
        <v>44464</v>
      </c>
      <c r="C134" s="2">
        <v>0.71141203703703704</v>
      </c>
      <c r="D134" s="1">
        <v>44464</v>
      </c>
      <c r="E134" s="2">
        <v>0.75629629629629624</v>
      </c>
      <c r="F134">
        <v>12</v>
      </c>
      <c r="G134">
        <v>6</v>
      </c>
    </row>
    <row r="135" spans="1:7" x14ac:dyDescent="0.25">
      <c r="A135">
        <v>134</v>
      </c>
      <c r="B135" s="1">
        <v>44465</v>
      </c>
      <c r="C135" s="2">
        <v>0.26834490740740741</v>
      </c>
      <c r="D135" s="1">
        <v>44465</v>
      </c>
      <c r="E135" s="2">
        <v>0.33027777777777778</v>
      </c>
      <c r="F135">
        <v>13</v>
      </c>
      <c r="G135">
        <v>24</v>
      </c>
    </row>
    <row r="136" spans="1:7" x14ac:dyDescent="0.25">
      <c r="A136">
        <v>135</v>
      </c>
      <c r="B136" s="1">
        <v>44465</v>
      </c>
      <c r="C136" s="2">
        <v>0.38269675925925922</v>
      </c>
      <c r="D136" s="1">
        <v>44465</v>
      </c>
      <c r="E136" s="2">
        <v>0.42315972222222226</v>
      </c>
      <c r="F136">
        <v>9</v>
      </c>
      <c r="G136">
        <v>2</v>
      </c>
    </row>
    <row r="137" spans="1:7" x14ac:dyDescent="0.25">
      <c r="A137">
        <v>136</v>
      </c>
      <c r="B137" s="1">
        <v>44465</v>
      </c>
      <c r="C137" s="2">
        <v>0.45490740740740737</v>
      </c>
      <c r="D137" s="1">
        <v>44465</v>
      </c>
      <c r="E137" s="2">
        <v>0.49594907407407413</v>
      </c>
      <c r="F137">
        <v>11</v>
      </c>
      <c r="G137">
        <v>6</v>
      </c>
    </row>
    <row r="138" spans="1:7" x14ac:dyDescent="0.25">
      <c r="A138">
        <v>137</v>
      </c>
      <c r="B138" s="1">
        <v>44465</v>
      </c>
      <c r="C138" s="2">
        <v>0.54450231481481481</v>
      </c>
      <c r="D138" s="1">
        <v>44465</v>
      </c>
      <c r="E138" s="2">
        <v>0.58751157407407406</v>
      </c>
      <c r="F138">
        <v>11</v>
      </c>
      <c r="G138">
        <v>9</v>
      </c>
    </row>
    <row r="139" spans="1:7" x14ac:dyDescent="0.25">
      <c r="A139">
        <v>138</v>
      </c>
      <c r="B139" s="1">
        <v>44465</v>
      </c>
      <c r="C139" s="2">
        <v>0.67274305555555547</v>
      </c>
      <c r="D139" s="1">
        <v>44465</v>
      </c>
      <c r="E139" s="2">
        <v>0.74657407407407417</v>
      </c>
      <c r="F139">
        <v>13</v>
      </c>
      <c r="G139">
        <v>24</v>
      </c>
    </row>
    <row r="140" spans="1:7" x14ac:dyDescent="0.25">
      <c r="A140">
        <v>139</v>
      </c>
      <c r="B140" s="1">
        <v>44465</v>
      </c>
      <c r="C140" s="2">
        <v>0.79449074074074078</v>
      </c>
      <c r="D140" s="1">
        <v>44465</v>
      </c>
      <c r="E140" s="2">
        <v>0.85421296296296301</v>
      </c>
      <c r="F140">
        <v>15</v>
      </c>
      <c r="G140">
        <v>6</v>
      </c>
    </row>
    <row r="141" spans="1:7" x14ac:dyDescent="0.25">
      <c r="A141">
        <v>140</v>
      </c>
      <c r="B141" s="1">
        <v>44466</v>
      </c>
      <c r="C141" s="2">
        <v>0.25283564814814813</v>
      </c>
      <c r="D141" s="1">
        <v>44466</v>
      </c>
      <c r="E141" s="2">
        <v>0.33119212962962963</v>
      </c>
      <c r="F141">
        <v>15</v>
      </c>
      <c r="G141">
        <v>9</v>
      </c>
    </row>
    <row r="142" spans="1:7" x14ac:dyDescent="0.25">
      <c r="A142">
        <v>141</v>
      </c>
      <c r="B142" s="1">
        <v>44466</v>
      </c>
      <c r="C142" s="2">
        <v>0.38195601851851851</v>
      </c>
      <c r="D142" s="1">
        <v>44466</v>
      </c>
      <c r="E142" s="2">
        <v>0.42439814814814819</v>
      </c>
      <c r="F142">
        <v>10</v>
      </c>
      <c r="G142">
        <v>19</v>
      </c>
    </row>
    <row r="143" spans="1:7" x14ac:dyDescent="0.25">
      <c r="A143">
        <v>142</v>
      </c>
      <c r="B143" s="1">
        <v>44466</v>
      </c>
      <c r="C143" s="2">
        <v>0.54520833333333341</v>
      </c>
      <c r="D143" s="1">
        <v>44466</v>
      </c>
      <c r="E143" s="2">
        <v>0.62854166666666667</v>
      </c>
      <c r="F143">
        <v>1</v>
      </c>
      <c r="G143">
        <v>0</v>
      </c>
    </row>
    <row r="144" spans="1:7" x14ac:dyDescent="0.25">
      <c r="A144">
        <v>143</v>
      </c>
      <c r="B144" s="1">
        <v>44466</v>
      </c>
      <c r="C144" s="2">
        <v>0.71118055555555548</v>
      </c>
      <c r="D144" s="1">
        <v>44466</v>
      </c>
      <c r="E144" s="2">
        <v>0.79310185185185178</v>
      </c>
      <c r="F144">
        <v>3</v>
      </c>
      <c r="G144">
        <v>0</v>
      </c>
    </row>
    <row r="145" spans="1:7" x14ac:dyDescent="0.25">
      <c r="A145">
        <v>144</v>
      </c>
      <c r="B145" s="1">
        <v>44467</v>
      </c>
      <c r="C145" s="2">
        <v>0.41951388888888891</v>
      </c>
      <c r="D145" s="1">
        <v>44467</v>
      </c>
      <c r="E145" s="2">
        <v>0.4959027777777778</v>
      </c>
      <c r="F145">
        <v>9</v>
      </c>
      <c r="G145">
        <v>14</v>
      </c>
    </row>
    <row r="146" spans="1:7" x14ac:dyDescent="0.25">
      <c r="A146">
        <v>145</v>
      </c>
      <c r="B146" s="1">
        <v>44467</v>
      </c>
      <c r="C146" s="2">
        <v>0.54101851851851845</v>
      </c>
      <c r="D146" s="1">
        <v>44467</v>
      </c>
      <c r="E146" s="2">
        <v>0.62842592592592594</v>
      </c>
      <c r="F146">
        <v>11</v>
      </c>
      <c r="G146">
        <v>13</v>
      </c>
    </row>
    <row r="147" spans="1:7" x14ac:dyDescent="0.25">
      <c r="A147">
        <v>146</v>
      </c>
      <c r="B147" s="1">
        <v>44467</v>
      </c>
      <c r="C147" s="2">
        <v>0.7125462962962964</v>
      </c>
      <c r="D147" s="1">
        <v>44467</v>
      </c>
      <c r="E147" s="2">
        <v>0.75473379629629633</v>
      </c>
      <c r="F147">
        <v>12</v>
      </c>
      <c r="G147">
        <v>9</v>
      </c>
    </row>
    <row r="148" spans="1:7" x14ac:dyDescent="0.25">
      <c r="A148">
        <v>147</v>
      </c>
      <c r="B148" s="1">
        <v>44467</v>
      </c>
      <c r="C148" s="2">
        <v>0.79166666666666663</v>
      </c>
      <c r="D148" s="1">
        <v>44467</v>
      </c>
      <c r="E148" s="2">
        <v>0.87570601851851848</v>
      </c>
      <c r="F148">
        <v>14</v>
      </c>
      <c r="G148">
        <v>9</v>
      </c>
    </row>
    <row r="149" spans="1:7" x14ac:dyDescent="0.25">
      <c r="A149">
        <v>148</v>
      </c>
      <c r="B149" s="1">
        <v>44468</v>
      </c>
      <c r="C149" s="2">
        <v>0.29934027777777777</v>
      </c>
      <c r="D149" s="1">
        <v>44468</v>
      </c>
      <c r="E149" s="2">
        <v>0.37398148148148147</v>
      </c>
      <c r="F149">
        <v>12</v>
      </c>
      <c r="G149">
        <v>16</v>
      </c>
    </row>
    <row r="150" spans="1:7" x14ac:dyDescent="0.25">
      <c r="A150">
        <v>149</v>
      </c>
      <c r="B150" s="1">
        <v>44468</v>
      </c>
      <c r="C150" s="2">
        <v>0.41740740740740739</v>
      </c>
      <c r="D150" s="1">
        <v>44468</v>
      </c>
      <c r="E150" s="2">
        <v>0.50071759259259252</v>
      </c>
      <c r="F150">
        <v>9</v>
      </c>
      <c r="G150">
        <v>21</v>
      </c>
    </row>
    <row r="151" spans="1:7" x14ac:dyDescent="0.25">
      <c r="A151">
        <v>150</v>
      </c>
      <c r="B151" s="1">
        <v>44468</v>
      </c>
      <c r="C151" s="2">
        <v>0.55636574074074074</v>
      </c>
      <c r="D151" s="1">
        <v>44468</v>
      </c>
      <c r="E151" s="2">
        <v>0.61332175925925925</v>
      </c>
      <c r="F151">
        <v>15</v>
      </c>
      <c r="G151">
        <v>9</v>
      </c>
    </row>
    <row r="152" spans="1:7" x14ac:dyDescent="0.25">
      <c r="A152">
        <v>151</v>
      </c>
      <c r="B152" s="1">
        <v>44468</v>
      </c>
      <c r="C152" s="2">
        <v>0.67305555555555552</v>
      </c>
      <c r="D152" s="1">
        <v>44468</v>
      </c>
      <c r="E152" s="2">
        <v>0.73208333333333331</v>
      </c>
      <c r="F152">
        <v>14</v>
      </c>
      <c r="G152">
        <v>8</v>
      </c>
    </row>
    <row r="153" spans="1:7" x14ac:dyDescent="0.25">
      <c r="A153">
        <v>152</v>
      </c>
      <c r="B153" s="1">
        <v>44468</v>
      </c>
      <c r="C153" s="2">
        <v>0.79931712962962964</v>
      </c>
      <c r="D153" s="1">
        <v>44468</v>
      </c>
      <c r="E153" s="2">
        <v>0.84817129629629628</v>
      </c>
      <c r="F153">
        <v>16</v>
      </c>
      <c r="G153">
        <v>21</v>
      </c>
    </row>
    <row r="154" spans="1:7" x14ac:dyDescent="0.25">
      <c r="A154">
        <v>153</v>
      </c>
      <c r="B154" s="1">
        <v>44468</v>
      </c>
      <c r="C154" s="2">
        <v>0.9611574074074074</v>
      </c>
      <c r="D154" s="1">
        <v>44469</v>
      </c>
      <c r="E154" s="2">
        <v>3.9629629629629633E-2</v>
      </c>
      <c r="F154">
        <v>14</v>
      </c>
      <c r="G154">
        <v>9</v>
      </c>
    </row>
    <row r="155" spans="1:7" x14ac:dyDescent="0.25">
      <c r="A155">
        <v>154</v>
      </c>
      <c r="B155" s="1">
        <v>44469</v>
      </c>
      <c r="C155" s="2">
        <v>0.3125</v>
      </c>
      <c r="D155" s="1">
        <v>44469</v>
      </c>
      <c r="E155" s="2">
        <v>0.33385416666666662</v>
      </c>
      <c r="F155">
        <v>17</v>
      </c>
      <c r="G155">
        <v>3</v>
      </c>
    </row>
    <row r="156" spans="1:7" x14ac:dyDescent="0.25">
      <c r="A156">
        <v>155</v>
      </c>
      <c r="B156" s="1">
        <v>44469</v>
      </c>
      <c r="C156" s="2">
        <v>0.44229166666666669</v>
      </c>
      <c r="D156" s="1">
        <v>44469</v>
      </c>
      <c r="E156" s="2">
        <v>0.50074074074074071</v>
      </c>
      <c r="F156">
        <v>0</v>
      </c>
      <c r="G156">
        <v>9</v>
      </c>
    </row>
    <row r="157" spans="1:7" x14ac:dyDescent="0.25">
      <c r="A157">
        <v>156</v>
      </c>
      <c r="B157" s="1">
        <v>44469</v>
      </c>
      <c r="C157" s="2">
        <v>0.59045138888888882</v>
      </c>
      <c r="D157" s="1">
        <v>44469</v>
      </c>
      <c r="E157" s="2">
        <v>0.63065972222222222</v>
      </c>
      <c r="F157">
        <v>14</v>
      </c>
      <c r="G157">
        <v>8</v>
      </c>
    </row>
    <row r="158" spans="1:7" x14ac:dyDescent="0.25">
      <c r="A158">
        <v>157</v>
      </c>
      <c r="B158" s="1">
        <v>44469</v>
      </c>
      <c r="C158" s="2">
        <v>0.7142708333333333</v>
      </c>
      <c r="D158" s="1">
        <v>44469</v>
      </c>
      <c r="E158" s="2">
        <v>0.789525462962963</v>
      </c>
      <c r="F158">
        <v>6</v>
      </c>
      <c r="G15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opLeftCell="A8" workbookViewId="0">
      <selection activeCell="H2" sqref="H2"/>
    </sheetView>
  </sheetViews>
  <sheetFormatPr defaultRowHeight="15" x14ac:dyDescent="0.25"/>
  <cols>
    <col min="1" max="1" width="17.7109375" bestFit="1" customWidth="1"/>
    <col min="2" max="2" width="21.5703125" bestFit="1" customWidth="1"/>
    <col min="5" max="5" width="11.7109375" customWidth="1"/>
    <col min="6" max="6" width="9.5703125" bestFit="1" customWidth="1"/>
  </cols>
  <sheetData>
    <row r="3" spans="1:6" x14ac:dyDescent="0.25">
      <c r="A3" s="8" t="s">
        <v>13</v>
      </c>
      <c r="B3" t="s">
        <v>15</v>
      </c>
    </row>
    <row r="4" spans="1:6" x14ac:dyDescent="0.25">
      <c r="A4" s="9">
        <v>44440</v>
      </c>
      <c r="B4" s="10">
        <v>0.40747685185185184</v>
      </c>
      <c r="C4" s="10">
        <v>0.40747685185185184</v>
      </c>
      <c r="E4" s="9">
        <v>44440</v>
      </c>
      <c r="F4" s="4">
        <f>C4*1440</f>
        <v>586.76666666666665</v>
      </c>
    </row>
    <row r="5" spans="1:6" x14ac:dyDescent="0.25">
      <c r="A5" s="9">
        <v>44441</v>
      </c>
      <c r="B5" s="10">
        <v>0.45206018518518515</v>
      </c>
      <c r="C5" s="10">
        <v>0.45206018518518515</v>
      </c>
      <c r="E5" s="9">
        <v>44441</v>
      </c>
      <c r="F5" s="4">
        <f t="shared" ref="F5:F33" si="0">C5*1440</f>
        <v>650.96666666666658</v>
      </c>
    </row>
    <row r="6" spans="1:6" x14ac:dyDescent="0.25">
      <c r="A6" s="9">
        <v>44442</v>
      </c>
      <c r="B6" s="10">
        <v>0.58103009259259253</v>
      </c>
      <c r="C6" s="10">
        <v>0.58103009259259253</v>
      </c>
      <c r="E6" s="11">
        <v>44442</v>
      </c>
      <c r="F6" s="12">
        <f t="shared" si="0"/>
        <v>836.68333333333328</v>
      </c>
    </row>
    <row r="7" spans="1:6" x14ac:dyDescent="0.25">
      <c r="A7" s="9">
        <v>44443</v>
      </c>
      <c r="B7" s="10">
        <v>0.47628472222222223</v>
      </c>
      <c r="C7" s="10">
        <v>0.47628472222222223</v>
      </c>
      <c r="E7" s="9">
        <v>44443</v>
      </c>
      <c r="F7" s="4">
        <f t="shared" si="0"/>
        <v>685.85</v>
      </c>
    </row>
    <row r="8" spans="1:6" x14ac:dyDescent="0.25">
      <c r="A8" s="9">
        <v>44444</v>
      </c>
      <c r="B8" s="10">
        <v>0.46122685185185186</v>
      </c>
      <c r="C8" s="10">
        <v>0.46122685185185186</v>
      </c>
      <c r="E8" s="9">
        <v>44444</v>
      </c>
      <c r="F8" s="4">
        <f t="shared" si="0"/>
        <v>664.16666666666663</v>
      </c>
    </row>
    <row r="9" spans="1:6" x14ac:dyDescent="0.25">
      <c r="A9" s="9">
        <v>44445</v>
      </c>
      <c r="B9" s="10">
        <v>0.41939814814814819</v>
      </c>
      <c r="C9" s="10">
        <v>0.41939814814814819</v>
      </c>
      <c r="E9" s="9">
        <v>44445</v>
      </c>
      <c r="F9" s="4">
        <f t="shared" si="0"/>
        <v>603.93333333333339</v>
      </c>
    </row>
    <row r="10" spans="1:6" x14ac:dyDescent="0.25">
      <c r="A10" s="9">
        <v>44446</v>
      </c>
      <c r="B10" s="10">
        <v>0.39372685185185186</v>
      </c>
      <c r="C10" s="10">
        <v>0.39372685185185186</v>
      </c>
      <c r="E10" s="9">
        <v>44446</v>
      </c>
      <c r="F10" s="4">
        <f t="shared" si="0"/>
        <v>566.9666666666667</v>
      </c>
    </row>
    <row r="11" spans="1:6" x14ac:dyDescent="0.25">
      <c r="A11" s="9">
        <v>44447</v>
      </c>
      <c r="B11" s="10">
        <v>0.50031249999999994</v>
      </c>
      <c r="C11" s="10">
        <v>0.50031249999999994</v>
      </c>
      <c r="E11" s="9">
        <v>44447</v>
      </c>
      <c r="F11" s="4">
        <f t="shared" si="0"/>
        <v>720.44999999999993</v>
      </c>
    </row>
    <row r="12" spans="1:6" x14ac:dyDescent="0.25">
      <c r="A12" s="9">
        <v>44448</v>
      </c>
      <c r="B12" s="10">
        <v>0.31407407407407406</v>
      </c>
      <c r="C12" s="10">
        <v>0.31407407407407406</v>
      </c>
      <c r="E12" s="9">
        <v>44448</v>
      </c>
      <c r="F12" s="4">
        <f t="shared" si="0"/>
        <v>452.26666666666665</v>
      </c>
    </row>
    <row r="13" spans="1:6" x14ac:dyDescent="0.25">
      <c r="A13" s="9">
        <v>44449</v>
      </c>
      <c r="B13" s="10">
        <v>0.46107638888888886</v>
      </c>
      <c r="C13" s="10">
        <v>0.46107638888888886</v>
      </c>
      <c r="E13" s="9">
        <v>44449</v>
      </c>
      <c r="F13" s="4">
        <f t="shared" si="0"/>
        <v>663.94999999999993</v>
      </c>
    </row>
    <row r="14" spans="1:6" x14ac:dyDescent="0.25">
      <c r="A14" s="9">
        <v>44450</v>
      </c>
      <c r="B14" s="10">
        <v>0.38429398148148147</v>
      </c>
      <c r="C14" s="10">
        <v>0.38429398148148147</v>
      </c>
      <c r="E14" s="9">
        <v>44450</v>
      </c>
      <c r="F14" s="4">
        <f t="shared" si="0"/>
        <v>553.38333333333333</v>
      </c>
    </row>
    <row r="15" spans="1:6" x14ac:dyDescent="0.25">
      <c r="A15" s="9">
        <v>44451</v>
      </c>
      <c r="B15" s="10">
        <v>0.28292824074074074</v>
      </c>
      <c r="C15" s="10">
        <v>0.28292824074074074</v>
      </c>
      <c r="E15" s="9">
        <v>44451</v>
      </c>
      <c r="F15" s="4">
        <f t="shared" si="0"/>
        <v>407.41666666666669</v>
      </c>
    </row>
    <row r="16" spans="1:6" x14ac:dyDescent="0.25">
      <c r="A16" s="9">
        <v>44452</v>
      </c>
      <c r="B16" s="10">
        <v>0.4664699074074074</v>
      </c>
      <c r="C16" s="10">
        <v>0.4664699074074074</v>
      </c>
      <c r="E16" s="9">
        <v>44452</v>
      </c>
      <c r="F16" s="4">
        <f t="shared" si="0"/>
        <v>671.7166666666667</v>
      </c>
    </row>
    <row r="17" spans="1:6" x14ac:dyDescent="0.25">
      <c r="A17" s="9">
        <v>44453</v>
      </c>
      <c r="B17" s="10">
        <v>0.37850694444444444</v>
      </c>
      <c r="C17" s="10">
        <v>0.37850694444444444</v>
      </c>
      <c r="E17" s="9">
        <v>44453</v>
      </c>
      <c r="F17" s="4">
        <f t="shared" si="0"/>
        <v>545.04999999999995</v>
      </c>
    </row>
    <row r="18" spans="1:6" x14ac:dyDescent="0.25">
      <c r="A18" s="9">
        <v>44454</v>
      </c>
      <c r="B18" s="10">
        <v>0.42120370370370375</v>
      </c>
      <c r="C18" s="10">
        <v>0.42120370370370375</v>
      </c>
      <c r="E18" s="9">
        <v>44454</v>
      </c>
      <c r="F18" s="4">
        <f t="shared" si="0"/>
        <v>606.53333333333342</v>
      </c>
    </row>
    <row r="19" spans="1:6" x14ac:dyDescent="0.25">
      <c r="A19" s="9">
        <v>44455</v>
      </c>
      <c r="B19" s="10">
        <v>0.39065972222222223</v>
      </c>
      <c r="C19" s="10">
        <v>0.39065972222222223</v>
      </c>
      <c r="E19" s="9">
        <v>44455</v>
      </c>
      <c r="F19" s="4">
        <f t="shared" si="0"/>
        <v>562.54999999999995</v>
      </c>
    </row>
    <row r="20" spans="1:6" x14ac:dyDescent="0.25">
      <c r="A20" s="9">
        <v>44456</v>
      </c>
      <c r="B20" s="10">
        <v>0.26780092592592591</v>
      </c>
      <c r="C20" s="10">
        <v>0.26780092592592591</v>
      </c>
      <c r="E20" s="9">
        <v>44456</v>
      </c>
      <c r="F20" s="4">
        <f t="shared" si="0"/>
        <v>385.63333333333333</v>
      </c>
    </row>
    <row r="21" spans="1:6" x14ac:dyDescent="0.25">
      <c r="A21" s="9">
        <v>44457</v>
      </c>
      <c r="B21" s="10">
        <v>0.24918981481481478</v>
      </c>
      <c r="C21" s="10">
        <v>0.24918981481481478</v>
      </c>
      <c r="E21" s="9">
        <v>44457</v>
      </c>
      <c r="F21" s="4">
        <f t="shared" si="0"/>
        <v>358.83333333333326</v>
      </c>
    </row>
    <row r="22" spans="1:6" x14ac:dyDescent="0.25">
      <c r="A22" s="9">
        <v>44458</v>
      </c>
      <c r="B22" s="10">
        <v>0.2492824074074074</v>
      </c>
      <c r="C22" s="10">
        <v>0.2492824074074074</v>
      </c>
      <c r="E22" s="9">
        <v>44458</v>
      </c>
      <c r="F22" s="4">
        <f t="shared" si="0"/>
        <v>358.96666666666664</v>
      </c>
    </row>
    <row r="23" spans="1:6" x14ac:dyDescent="0.25">
      <c r="A23" s="9">
        <v>44459</v>
      </c>
      <c r="B23" s="10">
        <v>0.42906249999999996</v>
      </c>
      <c r="C23" s="10">
        <v>0.42906249999999996</v>
      </c>
      <c r="E23" s="9">
        <v>44459</v>
      </c>
      <c r="F23" s="4">
        <f t="shared" si="0"/>
        <v>617.84999999999991</v>
      </c>
    </row>
    <row r="24" spans="1:6" x14ac:dyDescent="0.25">
      <c r="A24" s="9">
        <v>44460</v>
      </c>
      <c r="B24" s="10">
        <v>0.45906249999999998</v>
      </c>
      <c r="C24" s="10">
        <v>0.45906249999999998</v>
      </c>
      <c r="E24" s="9">
        <v>44460</v>
      </c>
      <c r="F24" s="4">
        <f t="shared" si="0"/>
        <v>661.05</v>
      </c>
    </row>
    <row r="25" spans="1:6" x14ac:dyDescent="0.25">
      <c r="A25" s="9">
        <v>44461</v>
      </c>
      <c r="B25" s="10">
        <v>0.30199074074074073</v>
      </c>
      <c r="C25" s="10">
        <v>0.30199074074074073</v>
      </c>
      <c r="E25" s="9">
        <v>44461</v>
      </c>
      <c r="F25" s="4">
        <f t="shared" si="0"/>
        <v>434.86666666666667</v>
      </c>
    </row>
    <row r="26" spans="1:6" x14ac:dyDescent="0.25">
      <c r="A26" s="9">
        <v>44462</v>
      </c>
      <c r="B26" s="10">
        <v>0.47020833333333328</v>
      </c>
      <c r="C26" s="10">
        <v>0.47020833333333328</v>
      </c>
      <c r="E26" s="9">
        <v>44462</v>
      </c>
      <c r="F26" s="4">
        <f t="shared" si="0"/>
        <v>677.09999999999991</v>
      </c>
    </row>
    <row r="27" spans="1:6" x14ac:dyDescent="0.25">
      <c r="A27" s="9">
        <v>44463</v>
      </c>
      <c r="B27" s="10">
        <v>0.38248842592592591</v>
      </c>
      <c r="C27" s="10">
        <v>0.38248842592592591</v>
      </c>
      <c r="E27" s="9">
        <v>44463</v>
      </c>
      <c r="F27" s="4">
        <f t="shared" si="0"/>
        <v>550.7833333333333</v>
      </c>
    </row>
    <row r="28" spans="1:6" x14ac:dyDescent="0.25">
      <c r="A28" s="9">
        <v>44464</v>
      </c>
      <c r="B28" s="10">
        <v>0.24809027777777778</v>
      </c>
      <c r="C28" s="10">
        <v>0.24809027777777778</v>
      </c>
      <c r="E28" s="9">
        <v>44464</v>
      </c>
      <c r="F28" s="4">
        <f t="shared" si="0"/>
        <v>357.25</v>
      </c>
    </row>
    <row r="29" spans="1:6" x14ac:dyDescent="0.25">
      <c r="A29" s="9">
        <v>44465</v>
      </c>
      <c r="B29" s="10">
        <v>0.32</v>
      </c>
      <c r="C29" s="10">
        <v>0.32</v>
      </c>
      <c r="E29" s="9">
        <v>44465</v>
      </c>
      <c r="F29" s="4">
        <f t="shared" si="0"/>
        <v>460.8</v>
      </c>
    </row>
    <row r="30" spans="1:6" x14ac:dyDescent="0.25">
      <c r="A30" s="9">
        <v>44466</v>
      </c>
      <c r="B30" s="10">
        <v>0.28605324074074073</v>
      </c>
      <c r="C30" s="10">
        <v>0.28605324074074073</v>
      </c>
      <c r="E30" s="9">
        <v>44466</v>
      </c>
      <c r="F30" s="4">
        <f t="shared" si="0"/>
        <v>411.91666666666663</v>
      </c>
    </row>
    <row r="31" spans="1:6" x14ac:dyDescent="0.25">
      <c r="A31" s="9">
        <v>44467</v>
      </c>
      <c r="B31" s="10">
        <v>0.29002314814814817</v>
      </c>
      <c r="C31" s="10">
        <v>0.29002314814814817</v>
      </c>
      <c r="E31" s="9">
        <v>44467</v>
      </c>
      <c r="F31" s="4">
        <f t="shared" si="0"/>
        <v>417.63333333333338</v>
      </c>
    </row>
    <row r="32" spans="1:6" x14ac:dyDescent="0.25">
      <c r="A32" s="9">
        <v>44468</v>
      </c>
      <c r="B32" s="10">
        <v>0.36163194444444441</v>
      </c>
      <c r="C32" s="10">
        <v>0.36163194444444441</v>
      </c>
      <c r="E32" s="9">
        <v>44468</v>
      </c>
      <c r="F32" s="4">
        <f t="shared" si="0"/>
        <v>520.75</v>
      </c>
    </row>
    <row r="33" spans="1:6" x14ac:dyDescent="0.25">
      <c r="A33" s="9">
        <v>44469</v>
      </c>
      <c r="B33" s="10">
        <v>0.23489583333333336</v>
      </c>
      <c r="C33" s="10">
        <v>0.23489583333333336</v>
      </c>
      <c r="E33" s="11">
        <v>44469</v>
      </c>
      <c r="F33" s="12">
        <f t="shared" si="0"/>
        <v>338.25000000000006</v>
      </c>
    </row>
    <row r="34" spans="1:6" x14ac:dyDescent="0.25">
      <c r="A34" s="9" t="s">
        <v>14</v>
      </c>
      <c r="B34" s="10">
        <v>11.340509259259255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workbookViewId="0">
      <selection activeCell="D4" sqref="D4"/>
    </sheetView>
  </sheetViews>
  <sheetFormatPr defaultRowHeight="15" x14ac:dyDescent="0.25"/>
  <cols>
    <col min="1" max="1" width="17.7109375" bestFit="1" customWidth="1"/>
    <col min="2" max="2" width="11.28515625" bestFit="1" customWidth="1"/>
    <col min="5" max="5" width="11.85546875" customWidth="1"/>
  </cols>
  <sheetData>
    <row r="2" spans="1:5" x14ac:dyDescent="0.25">
      <c r="C2">
        <v>1</v>
      </c>
      <c r="D2">
        <f>AVERAGE(B4:B33)</f>
        <v>150966.66666666666</v>
      </c>
    </row>
    <row r="3" spans="1:5" x14ac:dyDescent="0.25">
      <c r="A3" s="8" t="s">
        <v>13</v>
      </c>
      <c r="B3" t="s">
        <v>21</v>
      </c>
    </row>
    <row r="4" spans="1:5" x14ac:dyDescent="0.25">
      <c r="A4" s="9">
        <v>44440</v>
      </c>
      <c r="B4" s="10">
        <v>148000</v>
      </c>
      <c r="C4">
        <v>2</v>
      </c>
      <c r="D4">
        <f>MAX(B4:B33)</f>
        <v>230000</v>
      </c>
      <c r="E4" s="9">
        <v>44444</v>
      </c>
    </row>
    <row r="5" spans="1:5" x14ac:dyDescent="0.25">
      <c r="A5" s="9">
        <v>44441</v>
      </c>
      <c r="B5" s="10">
        <v>169500</v>
      </c>
      <c r="C5">
        <v>3</v>
      </c>
      <c r="D5">
        <f>SUM(B4:B33)</f>
        <v>4529000</v>
      </c>
    </row>
    <row r="6" spans="1:5" x14ac:dyDescent="0.25">
      <c r="A6" s="9">
        <v>44442</v>
      </c>
      <c r="B6" s="10">
        <v>225500</v>
      </c>
    </row>
    <row r="7" spans="1:5" x14ac:dyDescent="0.25">
      <c r="A7" s="9">
        <v>44443</v>
      </c>
      <c r="B7" s="10">
        <v>150500</v>
      </c>
    </row>
    <row r="8" spans="1:5" x14ac:dyDescent="0.25">
      <c r="A8" s="9">
        <v>44444</v>
      </c>
      <c r="B8" s="10">
        <v>230000</v>
      </c>
    </row>
    <row r="9" spans="1:5" x14ac:dyDescent="0.25">
      <c r="A9" s="9">
        <v>44445</v>
      </c>
      <c r="B9" s="10">
        <v>189500</v>
      </c>
    </row>
    <row r="10" spans="1:5" x14ac:dyDescent="0.25">
      <c r="A10" s="9">
        <v>44446</v>
      </c>
      <c r="B10" s="10">
        <v>186500</v>
      </c>
    </row>
    <row r="11" spans="1:5" x14ac:dyDescent="0.25">
      <c r="A11" s="9">
        <v>44447</v>
      </c>
      <c r="B11" s="10">
        <v>181500</v>
      </c>
    </row>
    <row r="12" spans="1:5" x14ac:dyDescent="0.25">
      <c r="A12" s="9">
        <v>44448</v>
      </c>
      <c r="B12" s="10">
        <v>155000</v>
      </c>
    </row>
    <row r="13" spans="1:5" x14ac:dyDescent="0.25">
      <c r="A13" s="9">
        <v>44449</v>
      </c>
      <c r="B13" s="10">
        <v>165000</v>
      </c>
    </row>
    <row r="14" spans="1:5" x14ac:dyDescent="0.25">
      <c r="A14" s="9">
        <v>44450</v>
      </c>
      <c r="B14" s="10">
        <v>163500</v>
      </c>
    </row>
    <row r="15" spans="1:5" x14ac:dyDescent="0.25">
      <c r="A15" s="9">
        <v>44451</v>
      </c>
      <c r="B15" s="10">
        <v>36000</v>
      </c>
    </row>
    <row r="16" spans="1:5" x14ac:dyDescent="0.25">
      <c r="A16" s="9">
        <v>44452</v>
      </c>
      <c r="B16" s="10">
        <v>169000</v>
      </c>
    </row>
    <row r="17" spans="1:2" x14ac:dyDescent="0.25">
      <c r="A17" s="9">
        <v>44453</v>
      </c>
      <c r="B17" s="10">
        <v>145000</v>
      </c>
    </row>
    <row r="18" spans="1:2" x14ac:dyDescent="0.25">
      <c r="A18" s="9">
        <v>44454</v>
      </c>
      <c r="B18" s="10">
        <v>91500</v>
      </c>
    </row>
    <row r="19" spans="1:2" x14ac:dyDescent="0.25">
      <c r="A19" s="9">
        <v>44455</v>
      </c>
      <c r="B19" s="10">
        <v>183000</v>
      </c>
    </row>
    <row r="20" spans="1:2" x14ac:dyDescent="0.25">
      <c r="A20" s="9">
        <v>44456</v>
      </c>
      <c r="B20" s="10">
        <v>128000</v>
      </c>
    </row>
    <row r="21" spans="1:2" x14ac:dyDescent="0.25">
      <c r="A21" s="9">
        <v>44457</v>
      </c>
      <c r="B21" s="10">
        <v>124500</v>
      </c>
    </row>
    <row r="22" spans="1:2" x14ac:dyDescent="0.25">
      <c r="A22" s="9">
        <v>44458</v>
      </c>
      <c r="B22" s="10">
        <v>163500</v>
      </c>
    </row>
    <row r="23" spans="1:2" x14ac:dyDescent="0.25">
      <c r="A23" s="9">
        <v>44459</v>
      </c>
      <c r="B23" s="10">
        <v>192500</v>
      </c>
    </row>
    <row r="24" spans="1:2" x14ac:dyDescent="0.25">
      <c r="A24" s="9">
        <v>44460</v>
      </c>
      <c r="B24" s="10">
        <v>101000</v>
      </c>
    </row>
    <row r="25" spans="1:2" x14ac:dyDescent="0.25">
      <c r="A25" s="9">
        <v>44461</v>
      </c>
      <c r="B25" s="10">
        <v>152000</v>
      </c>
    </row>
    <row r="26" spans="1:2" x14ac:dyDescent="0.25">
      <c r="A26" s="9">
        <v>44462</v>
      </c>
      <c r="B26" s="10">
        <v>166000</v>
      </c>
    </row>
    <row r="27" spans="1:2" x14ac:dyDescent="0.25">
      <c r="A27" s="9">
        <v>44463</v>
      </c>
      <c r="B27" s="10">
        <v>166000</v>
      </c>
    </row>
    <row r="28" spans="1:2" x14ac:dyDescent="0.25">
      <c r="A28" s="9">
        <v>44464</v>
      </c>
      <c r="B28" s="10">
        <v>102500</v>
      </c>
    </row>
    <row r="29" spans="1:2" x14ac:dyDescent="0.25">
      <c r="A29" s="9">
        <v>44465</v>
      </c>
      <c r="B29" s="10">
        <v>186000</v>
      </c>
    </row>
    <row r="30" spans="1:2" x14ac:dyDescent="0.25">
      <c r="A30" s="9">
        <v>44466</v>
      </c>
      <c r="B30" s="10">
        <v>76000</v>
      </c>
    </row>
    <row r="31" spans="1:2" x14ac:dyDescent="0.25">
      <c r="A31" s="9">
        <v>44467</v>
      </c>
      <c r="B31" s="10">
        <v>121000</v>
      </c>
    </row>
    <row r="32" spans="1:2" x14ac:dyDescent="0.25">
      <c r="A32" s="9">
        <v>44468</v>
      </c>
      <c r="B32" s="10">
        <v>198500</v>
      </c>
    </row>
    <row r="33" spans="1:2" x14ac:dyDescent="0.25">
      <c r="A33" s="9">
        <v>44469</v>
      </c>
      <c r="B33" s="10">
        <v>62500</v>
      </c>
    </row>
    <row r="34" spans="1:2" x14ac:dyDescent="0.25">
      <c r="A34" s="9" t="s">
        <v>14</v>
      </c>
      <c r="B34" s="10">
        <v>4529000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tabSelected="1" topLeftCell="F7" workbookViewId="0">
      <selection activeCell="P18" sqref="P18"/>
    </sheetView>
  </sheetViews>
  <sheetFormatPr defaultRowHeight="15" x14ac:dyDescent="0.25"/>
  <cols>
    <col min="2" max="2" width="16.140625" customWidth="1"/>
    <col min="3" max="3" width="13.42578125" customWidth="1"/>
    <col min="4" max="4" width="16" customWidth="1"/>
    <col min="5" max="5" width="17.28515625" customWidth="1"/>
    <col min="6" max="6" width="16.5703125" customWidth="1"/>
    <col min="7" max="7" width="16.28515625" customWidth="1"/>
    <col min="10" max="10" width="15.140625" customWidth="1"/>
    <col min="11" max="16" width="15.28515625" customWidth="1"/>
    <col min="17" max="17" width="9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17</v>
      </c>
      <c r="M1" t="s">
        <v>16</v>
      </c>
      <c r="N1" t="s">
        <v>18</v>
      </c>
      <c r="O1" t="s">
        <v>19</v>
      </c>
      <c r="P1" t="s">
        <v>20</v>
      </c>
    </row>
    <row r="2" spans="1:19" x14ac:dyDescent="0.25">
      <c r="A2">
        <v>1</v>
      </c>
      <c r="B2" s="1">
        <v>44440</v>
      </c>
      <c r="C2" s="2">
        <v>0.33333333333333331</v>
      </c>
      <c r="D2" s="1">
        <v>44440</v>
      </c>
      <c r="E2" s="2">
        <v>0.38513888888888892</v>
      </c>
      <c r="F2">
        <v>12</v>
      </c>
      <c r="G2">
        <v>0</v>
      </c>
      <c r="H2" s="2">
        <f>IF(E2-C2&gt;0,E2-C2,1-C2+E2)</f>
        <v>5.1805555555555605E-2</v>
      </c>
      <c r="I2">
        <v>12</v>
      </c>
      <c r="J2" s="3">
        <f>IF(E2&gt;C2,E2-C2,1-C2)</f>
        <v>5.1805555555555605E-2</v>
      </c>
      <c r="K2" s="3">
        <f>IF(E2-C2&gt;0,0,E2)</f>
        <v>0</v>
      </c>
      <c r="L2" s="3">
        <f>J2</f>
        <v>5.1805555555555605E-2</v>
      </c>
      <c r="M2" s="3">
        <v>0</v>
      </c>
      <c r="N2" s="4">
        <f>(F2+G2)*1500</f>
        <v>18000</v>
      </c>
      <c r="O2" s="4">
        <f>IF(I2&lt;10,F2*6000,IF(AND(F2&gt;=10,F2&lt;20),F2*5500,5000*F2))</f>
        <v>66000</v>
      </c>
      <c r="P2" s="4">
        <f>O2-N2</f>
        <v>48000</v>
      </c>
      <c r="R2" s="3">
        <f>MAX(H:H)</f>
        <v>0.18031250000000001</v>
      </c>
      <c r="S2" s="4">
        <f>HOUR(R2)*60+MINUTE(R2)+SECOND(R2)/60</f>
        <v>259.64999999999998</v>
      </c>
    </row>
    <row r="3" spans="1:19" x14ac:dyDescent="0.25">
      <c r="A3">
        <v>2</v>
      </c>
      <c r="B3" s="1">
        <v>44440</v>
      </c>
      <c r="C3" s="2">
        <v>0.42430555555555555</v>
      </c>
      <c r="D3" s="1">
        <v>44440</v>
      </c>
      <c r="E3" s="2">
        <v>0.55934027777777773</v>
      </c>
      <c r="F3">
        <v>11</v>
      </c>
      <c r="G3">
        <v>16</v>
      </c>
      <c r="H3" s="2">
        <f t="shared" ref="H3:H66" si="0">IF(E3-C3&gt;0,E3-C3,1-C3+E3)</f>
        <v>0.13503472222222218</v>
      </c>
      <c r="I3">
        <f>I2-G2+F3</f>
        <v>23</v>
      </c>
      <c r="J3" s="3">
        <f>IF(E3&gt;C3,E3-C3,1-C3)+K2</f>
        <v>0.13503472222222218</v>
      </c>
      <c r="K3" s="3">
        <f t="shared" ref="K3:K66" si="1">IF(E3-C3&gt;0,0,E3)</f>
        <v>0</v>
      </c>
      <c r="L3" s="4">
        <f>J3+L2</f>
        <v>0.18684027777777779</v>
      </c>
      <c r="M3" s="4">
        <f>L3*24</f>
        <v>4.4841666666666669</v>
      </c>
      <c r="N3" s="4">
        <f t="shared" ref="N3:N66" si="2">(F3+G3)*1500</f>
        <v>40500</v>
      </c>
      <c r="O3" s="4">
        <f t="shared" ref="O3:O66" si="3">IF(F3&lt;10,F3*6000,IF(AND(F3&gt;=10,F3&lt;20),F3*5500,5000*F3))</f>
        <v>60500</v>
      </c>
      <c r="P3" s="4">
        <f t="shared" ref="P3:P66" si="4">O3-N3</f>
        <v>20000</v>
      </c>
      <c r="R3">
        <f>COUNTIF(I2:I158,"&gt;40")</f>
        <v>3</v>
      </c>
      <c r="S3">
        <f>COUNTIF(P2:P158,"&lt;0")</f>
        <v>12</v>
      </c>
    </row>
    <row r="4" spans="1:19" x14ac:dyDescent="0.25">
      <c r="A4">
        <v>3</v>
      </c>
      <c r="B4" s="1">
        <v>44440</v>
      </c>
      <c r="C4" s="2">
        <v>0.64613425925925927</v>
      </c>
      <c r="D4" s="1">
        <v>44440</v>
      </c>
      <c r="E4" s="2">
        <v>0.71621527777777771</v>
      </c>
      <c r="F4">
        <v>9</v>
      </c>
      <c r="G4">
        <v>0</v>
      </c>
      <c r="H4" s="2">
        <f t="shared" si="0"/>
        <v>7.0081018518518445E-2</v>
      </c>
      <c r="I4">
        <f t="shared" ref="I4:I67" si="5">I3-G3+F4</f>
        <v>16</v>
      </c>
      <c r="J4" s="3">
        <f t="shared" ref="J4:J67" si="6">IF(E4&gt;C4,E4-C4,1-C4)+K3</f>
        <v>7.0081018518518445E-2</v>
      </c>
      <c r="K4" s="3">
        <f t="shared" si="1"/>
        <v>0</v>
      </c>
      <c r="L4" s="4">
        <f t="shared" ref="L4:L67" si="7">J4+L3</f>
        <v>0.25692129629629623</v>
      </c>
      <c r="M4" s="4">
        <f t="shared" ref="M4:M67" si="8">L4*24</f>
        <v>6.1661111111111095</v>
      </c>
      <c r="N4" s="4">
        <f t="shared" si="2"/>
        <v>13500</v>
      </c>
      <c r="O4" s="4">
        <f t="shared" si="3"/>
        <v>54000</v>
      </c>
      <c r="P4" s="4">
        <f t="shared" si="4"/>
        <v>40500</v>
      </c>
    </row>
    <row r="5" spans="1:19" x14ac:dyDescent="0.25">
      <c r="A5">
        <v>4</v>
      </c>
      <c r="B5" s="1">
        <v>44440</v>
      </c>
      <c r="C5" s="2">
        <v>0.76347222222222222</v>
      </c>
      <c r="D5" s="1">
        <v>44440</v>
      </c>
      <c r="E5" s="2">
        <v>0.91402777777777777</v>
      </c>
      <c r="F5">
        <v>14</v>
      </c>
      <c r="G5">
        <v>11</v>
      </c>
      <c r="H5" s="2">
        <f t="shared" si="0"/>
        <v>0.15055555555555555</v>
      </c>
      <c r="I5">
        <f t="shared" si="5"/>
        <v>30</v>
      </c>
      <c r="J5" s="3">
        <f t="shared" si="6"/>
        <v>0.15055555555555555</v>
      </c>
      <c r="K5" s="3">
        <f t="shared" si="1"/>
        <v>0</v>
      </c>
      <c r="L5" s="4">
        <f t="shared" si="7"/>
        <v>0.40747685185185178</v>
      </c>
      <c r="M5" s="4">
        <f t="shared" si="8"/>
        <v>9.7794444444444437</v>
      </c>
      <c r="N5" s="4">
        <f t="shared" si="2"/>
        <v>37500</v>
      </c>
      <c r="O5" s="4">
        <f t="shared" si="3"/>
        <v>77000</v>
      </c>
      <c r="P5" s="4">
        <f t="shared" si="4"/>
        <v>39500</v>
      </c>
      <c r="R5" s="4">
        <f>MAX(P2:P158)</f>
        <v>71500</v>
      </c>
    </row>
    <row r="6" spans="1:19" x14ac:dyDescent="0.25">
      <c r="A6">
        <v>5</v>
      </c>
      <c r="B6" s="1">
        <v>44441</v>
      </c>
      <c r="C6" s="2">
        <v>0.17721064814814813</v>
      </c>
      <c r="D6" s="1">
        <v>44441</v>
      </c>
      <c r="E6" s="2">
        <v>0.27315972222222223</v>
      </c>
      <c r="F6">
        <v>21</v>
      </c>
      <c r="G6">
        <v>15</v>
      </c>
      <c r="H6" s="2">
        <f t="shared" si="0"/>
        <v>9.5949074074074103E-2</v>
      </c>
      <c r="I6">
        <f t="shared" si="5"/>
        <v>40</v>
      </c>
      <c r="J6" s="3">
        <f t="shared" si="6"/>
        <v>9.5949074074074103E-2</v>
      </c>
      <c r="K6" s="3">
        <f t="shared" si="1"/>
        <v>0</v>
      </c>
      <c r="L6" s="4">
        <f t="shared" si="7"/>
        <v>0.50342592592592594</v>
      </c>
      <c r="M6" s="4">
        <f t="shared" si="8"/>
        <v>12.082222222222223</v>
      </c>
      <c r="N6" s="4">
        <f t="shared" si="2"/>
        <v>54000</v>
      </c>
      <c r="O6" s="4">
        <f t="shared" si="3"/>
        <v>105000</v>
      </c>
      <c r="P6" s="4">
        <f t="shared" si="4"/>
        <v>51000</v>
      </c>
    </row>
    <row r="7" spans="1:19" x14ac:dyDescent="0.25">
      <c r="A7">
        <v>6</v>
      </c>
      <c r="B7" s="1">
        <v>44441</v>
      </c>
      <c r="C7" s="2">
        <v>0.34736111111111106</v>
      </c>
      <c r="D7" s="1">
        <v>44441</v>
      </c>
      <c r="E7" s="2">
        <v>0.42460648148148145</v>
      </c>
      <c r="F7">
        <v>11</v>
      </c>
      <c r="G7">
        <v>24</v>
      </c>
      <c r="H7" s="2">
        <f t="shared" si="0"/>
        <v>7.7245370370370381E-2</v>
      </c>
      <c r="I7">
        <f t="shared" si="5"/>
        <v>36</v>
      </c>
      <c r="J7" s="3">
        <f t="shared" si="6"/>
        <v>7.7245370370370381E-2</v>
      </c>
      <c r="K7" s="3">
        <f t="shared" si="1"/>
        <v>0</v>
      </c>
      <c r="L7" s="4">
        <f t="shared" si="7"/>
        <v>0.58067129629629632</v>
      </c>
      <c r="M7" s="4">
        <f t="shared" si="8"/>
        <v>13.936111111111112</v>
      </c>
      <c r="N7" s="4">
        <f t="shared" si="2"/>
        <v>52500</v>
      </c>
      <c r="O7" s="4">
        <f t="shared" si="3"/>
        <v>60500</v>
      </c>
      <c r="P7" s="4">
        <f t="shared" si="4"/>
        <v>8000</v>
      </c>
    </row>
    <row r="8" spans="1:19" x14ac:dyDescent="0.25">
      <c r="A8">
        <v>7</v>
      </c>
      <c r="B8" s="1">
        <v>44441</v>
      </c>
      <c r="C8" s="2">
        <v>0.48079861111111111</v>
      </c>
      <c r="D8" s="1">
        <v>44441</v>
      </c>
      <c r="E8" s="2">
        <v>0.57214120370370369</v>
      </c>
      <c r="F8">
        <v>19</v>
      </c>
      <c r="G8">
        <v>10</v>
      </c>
      <c r="H8" s="2">
        <f t="shared" si="0"/>
        <v>9.1342592592592586E-2</v>
      </c>
      <c r="I8">
        <f t="shared" si="5"/>
        <v>31</v>
      </c>
      <c r="J8" s="3">
        <f t="shared" si="6"/>
        <v>9.1342592592592586E-2</v>
      </c>
      <c r="K8" s="3">
        <f t="shared" si="1"/>
        <v>0</v>
      </c>
      <c r="L8" s="4">
        <f t="shared" si="7"/>
        <v>0.67201388888888891</v>
      </c>
      <c r="M8" s="4">
        <f t="shared" si="8"/>
        <v>16.128333333333334</v>
      </c>
      <c r="N8" s="4">
        <f t="shared" si="2"/>
        <v>43500</v>
      </c>
      <c r="O8" s="4">
        <f t="shared" si="3"/>
        <v>104500</v>
      </c>
      <c r="P8" s="4">
        <f t="shared" si="4"/>
        <v>61000</v>
      </c>
    </row>
    <row r="9" spans="1:19" x14ac:dyDescent="0.25">
      <c r="A9">
        <v>8</v>
      </c>
      <c r="B9" s="1">
        <v>44441</v>
      </c>
      <c r="C9" s="2">
        <v>0.63290509259259264</v>
      </c>
      <c r="D9" s="1">
        <v>44441</v>
      </c>
      <c r="E9" s="2">
        <v>0.72944444444444445</v>
      </c>
      <c r="F9">
        <v>9</v>
      </c>
      <c r="G9">
        <v>11</v>
      </c>
      <c r="H9" s="2">
        <f t="shared" si="0"/>
        <v>9.6539351851851807E-2</v>
      </c>
      <c r="I9">
        <f t="shared" si="5"/>
        <v>30</v>
      </c>
      <c r="J9" s="3">
        <f t="shared" si="6"/>
        <v>9.6539351851851807E-2</v>
      </c>
      <c r="K9" s="3">
        <f t="shared" si="1"/>
        <v>0</v>
      </c>
      <c r="L9" s="4">
        <f t="shared" si="7"/>
        <v>0.76855324074074072</v>
      </c>
      <c r="M9" s="4">
        <f t="shared" si="8"/>
        <v>18.445277777777775</v>
      </c>
      <c r="N9" s="4">
        <f t="shared" si="2"/>
        <v>30000</v>
      </c>
      <c r="O9" s="4">
        <f t="shared" si="3"/>
        <v>54000</v>
      </c>
      <c r="P9" s="4">
        <f t="shared" si="4"/>
        <v>24000</v>
      </c>
      <c r="S9">
        <f>MAX(F2:F158)</f>
        <v>24</v>
      </c>
    </row>
    <row r="10" spans="1:19" x14ac:dyDescent="0.25">
      <c r="A10">
        <v>9</v>
      </c>
      <c r="B10" s="1">
        <v>44441</v>
      </c>
      <c r="C10" s="2">
        <v>0.80592592592592593</v>
      </c>
      <c r="D10" s="1">
        <v>44441</v>
      </c>
      <c r="E10" s="2">
        <v>0.89690972222222232</v>
      </c>
      <c r="F10">
        <v>12</v>
      </c>
      <c r="G10">
        <v>15</v>
      </c>
      <c r="H10" s="2">
        <f t="shared" si="0"/>
        <v>9.0983796296296382E-2</v>
      </c>
      <c r="I10">
        <f t="shared" si="5"/>
        <v>31</v>
      </c>
      <c r="J10" s="3">
        <f t="shared" si="6"/>
        <v>9.0983796296296382E-2</v>
      </c>
      <c r="K10" s="3">
        <f t="shared" si="1"/>
        <v>0</v>
      </c>
      <c r="L10" s="4">
        <f t="shared" si="7"/>
        <v>0.8595370370370371</v>
      </c>
      <c r="M10" s="4">
        <f t="shared" si="8"/>
        <v>20.628888888888891</v>
      </c>
      <c r="N10" s="4">
        <f t="shared" si="2"/>
        <v>40500</v>
      </c>
      <c r="O10" s="4">
        <f t="shared" si="3"/>
        <v>66000</v>
      </c>
      <c r="P10" s="4">
        <f t="shared" si="4"/>
        <v>25500</v>
      </c>
    </row>
    <row r="11" spans="1:19" x14ac:dyDescent="0.25">
      <c r="A11" s="5">
        <v>10</v>
      </c>
      <c r="B11" s="6">
        <v>44442</v>
      </c>
      <c r="C11" s="7">
        <v>0.13548611111111111</v>
      </c>
      <c r="D11" s="6">
        <v>44442</v>
      </c>
      <c r="E11" s="7">
        <v>0.31579861111111113</v>
      </c>
      <c r="F11" s="5">
        <v>17</v>
      </c>
      <c r="G11" s="5">
        <v>22</v>
      </c>
      <c r="H11" s="7">
        <f t="shared" si="0"/>
        <v>0.18031250000000001</v>
      </c>
      <c r="I11">
        <f t="shared" si="5"/>
        <v>33</v>
      </c>
      <c r="J11" s="3">
        <f t="shared" si="6"/>
        <v>0.18031250000000001</v>
      </c>
      <c r="K11" s="3">
        <f t="shared" si="1"/>
        <v>0</v>
      </c>
      <c r="L11" s="4">
        <f t="shared" si="7"/>
        <v>1.0398495370370371</v>
      </c>
      <c r="M11" s="4">
        <f t="shared" si="8"/>
        <v>24.956388888888888</v>
      </c>
      <c r="N11" s="4">
        <f t="shared" si="2"/>
        <v>58500</v>
      </c>
      <c r="O11" s="4">
        <f t="shared" si="3"/>
        <v>93500</v>
      </c>
      <c r="P11" s="4">
        <f t="shared" si="4"/>
        <v>35000</v>
      </c>
    </row>
    <row r="12" spans="1:19" x14ac:dyDescent="0.25">
      <c r="A12">
        <v>11</v>
      </c>
      <c r="B12" s="1">
        <v>44442</v>
      </c>
      <c r="C12" s="2">
        <v>0.37784722222222222</v>
      </c>
      <c r="D12" s="1">
        <v>44442</v>
      </c>
      <c r="E12" s="2">
        <v>0.46140046296296294</v>
      </c>
      <c r="F12">
        <v>14</v>
      </c>
      <c r="G12">
        <v>10</v>
      </c>
      <c r="H12" s="2">
        <f t="shared" si="0"/>
        <v>8.355324074074072E-2</v>
      </c>
      <c r="I12">
        <f t="shared" si="5"/>
        <v>25</v>
      </c>
      <c r="J12" s="3">
        <f t="shared" si="6"/>
        <v>8.355324074074072E-2</v>
      </c>
      <c r="K12" s="3">
        <f t="shared" si="1"/>
        <v>0</v>
      </c>
      <c r="L12" s="4">
        <f t="shared" si="7"/>
        <v>1.1234027777777778</v>
      </c>
      <c r="M12" s="4">
        <f t="shared" si="8"/>
        <v>26.961666666666666</v>
      </c>
      <c r="N12" s="4">
        <f t="shared" si="2"/>
        <v>36000</v>
      </c>
      <c r="O12" s="4">
        <f t="shared" si="3"/>
        <v>77000</v>
      </c>
      <c r="P12" s="4">
        <f t="shared" si="4"/>
        <v>41000</v>
      </c>
    </row>
    <row r="13" spans="1:19" x14ac:dyDescent="0.25">
      <c r="A13">
        <v>12</v>
      </c>
      <c r="B13" s="1">
        <v>44442</v>
      </c>
      <c r="C13" s="2">
        <v>0.50086805555555558</v>
      </c>
      <c r="D13" s="1">
        <v>44442</v>
      </c>
      <c r="E13" s="2">
        <v>0.63633101851851859</v>
      </c>
      <c r="F13">
        <v>24</v>
      </c>
      <c r="G13">
        <v>19</v>
      </c>
      <c r="H13" s="2">
        <f t="shared" si="0"/>
        <v>0.13546296296296301</v>
      </c>
      <c r="I13">
        <f t="shared" si="5"/>
        <v>39</v>
      </c>
      <c r="J13" s="3">
        <f t="shared" si="6"/>
        <v>0.13546296296296301</v>
      </c>
      <c r="K13" s="3">
        <f t="shared" si="1"/>
        <v>0</v>
      </c>
      <c r="L13" s="4">
        <f t="shared" si="7"/>
        <v>1.2588657407407409</v>
      </c>
      <c r="M13" s="4">
        <f t="shared" si="8"/>
        <v>30.212777777777781</v>
      </c>
      <c r="N13" s="4">
        <f t="shared" si="2"/>
        <v>64500</v>
      </c>
      <c r="O13" s="4">
        <f t="shared" si="3"/>
        <v>120000</v>
      </c>
      <c r="P13" s="4">
        <f t="shared" si="4"/>
        <v>55500</v>
      </c>
    </row>
    <row r="14" spans="1:19" x14ac:dyDescent="0.25">
      <c r="A14">
        <v>13</v>
      </c>
      <c r="B14" s="1">
        <v>44442</v>
      </c>
      <c r="C14" s="2">
        <v>0.7049305555555555</v>
      </c>
      <c r="D14" s="1">
        <v>44442</v>
      </c>
      <c r="E14" s="2">
        <v>0.76827546296296301</v>
      </c>
      <c r="F14">
        <v>16</v>
      </c>
      <c r="G14">
        <v>11</v>
      </c>
      <c r="H14" s="2">
        <f t="shared" si="0"/>
        <v>6.3344907407407502E-2</v>
      </c>
      <c r="I14">
        <f t="shared" si="5"/>
        <v>36</v>
      </c>
      <c r="J14" s="3">
        <f t="shared" si="6"/>
        <v>6.3344907407407502E-2</v>
      </c>
      <c r="K14" s="3">
        <f t="shared" si="1"/>
        <v>0</v>
      </c>
      <c r="L14" s="4">
        <f t="shared" si="7"/>
        <v>1.3222106481481484</v>
      </c>
      <c r="M14" s="4">
        <f t="shared" si="8"/>
        <v>31.733055555555559</v>
      </c>
      <c r="N14" s="4">
        <f t="shared" si="2"/>
        <v>40500</v>
      </c>
      <c r="O14" s="4">
        <f t="shared" si="3"/>
        <v>88000</v>
      </c>
      <c r="P14" s="4">
        <f t="shared" si="4"/>
        <v>47500</v>
      </c>
    </row>
    <row r="15" spans="1:19" x14ac:dyDescent="0.25">
      <c r="A15">
        <v>14</v>
      </c>
      <c r="B15" s="1">
        <v>44442</v>
      </c>
      <c r="C15" s="2">
        <v>0.80994212962962964</v>
      </c>
      <c r="D15" s="1">
        <v>44442</v>
      </c>
      <c r="E15" s="2">
        <v>0.92829861111111101</v>
      </c>
      <c r="F15">
        <v>15</v>
      </c>
      <c r="G15">
        <v>9</v>
      </c>
      <c r="H15" s="2">
        <f t="shared" si="0"/>
        <v>0.11835648148148137</v>
      </c>
      <c r="I15">
        <f t="shared" si="5"/>
        <v>40</v>
      </c>
      <c r="J15" s="3">
        <f t="shared" si="6"/>
        <v>0.11835648148148137</v>
      </c>
      <c r="K15" s="3">
        <f t="shared" si="1"/>
        <v>0</v>
      </c>
      <c r="L15" s="4">
        <f t="shared" si="7"/>
        <v>1.4405671296296299</v>
      </c>
      <c r="M15" s="4">
        <f t="shared" si="8"/>
        <v>34.57361111111112</v>
      </c>
      <c r="N15" s="4">
        <f t="shared" si="2"/>
        <v>36000</v>
      </c>
      <c r="O15" s="4">
        <f t="shared" si="3"/>
        <v>82500</v>
      </c>
      <c r="P15" s="4">
        <f t="shared" si="4"/>
        <v>46500</v>
      </c>
    </row>
    <row r="16" spans="1:19" x14ac:dyDescent="0.25">
      <c r="A16">
        <v>15</v>
      </c>
      <c r="B16" s="1">
        <v>44443</v>
      </c>
      <c r="C16" s="2">
        <v>0.17093749999999999</v>
      </c>
      <c r="D16" s="1">
        <v>44443</v>
      </c>
      <c r="E16" s="2">
        <v>0.25318287037037041</v>
      </c>
      <c r="F16">
        <v>7</v>
      </c>
      <c r="G16">
        <v>16</v>
      </c>
      <c r="H16" s="2">
        <f t="shared" si="0"/>
        <v>8.2245370370370413E-2</v>
      </c>
      <c r="I16">
        <f t="shared" si="5"/>
        <v>38</v>
      </c>
      <c r="J16" s="3">
        <f t="shared" si="6"/>
        <v>8.2245370370370413E-2</v>
      </c>
      <c r="K16" s="3">
        <f t="shared" si="1"/>
        <v>0</v>
      </c>
      <c r="L16" s="4">
        <f t="shared" si="7"/>
        <v>1.5228125000000003</v>
      </c>
      <c r="M16" s="4">
        <f t="shared" si="8"/>
        <v>36.547500000000007</v>
      </c>
      <c r="N16" s="4">
        <f t="shared" si="2"/>
        <v>34500</v>
      </c>
      <c r="O16" s="4">
        <f t="shared" si="3"/>
        <v>42000</v>
      </c>
      <c r="P16" s="4">
        <f t="shared" si="4"/>
        <v>7500</v>
      </c>
    </row>
    <row r="17" spans="1:17" x14ac:dyDescent="0.25">
      <c r="A17">
        <v>16</v>
      </c>
      <c r="B17" s="1">
        <v>44443</v>
      </c>
      <c r="C17" s="2">
        <v>0.29620370370370369</v>
      </c>
      <c r="D17" s="1">
        <v>44443</v>
      </c>
      <c r="E17" s="2">
        <v>0.34704861111111113</v>
      </c>
      <c r="F17">
        <v>9</v>
      </c>
      <c r="G17">
        <v>11</v>
      </c>
      <c r="H17" s="2">
        <f t="shared" si="0"/>
        <v>5.0844907407407436E-2</v>
      </c>
      <c r="I17">
        <f t="shared" si="5"/>
        <v>31</v>
      </c>
      <c r="J17" s="3">
        <f t="shared" si="6"/>
        <v>5.0844907407407436E-2</v>
      </c>
      <c r="K17" s="3">
        <f t="shared" si="1"/>
        <v>0</v>
      </c>
      <c r="L17" s="4">
        <f t="shared" si="7"/>
        <v>1.5736574074074077</v>
      </c>
      <c r="M17" s="4">
        <f t="shared" si="8"/>
        <v>37.767777777777781</v>
      </c>
      <c r="N17" s="4">
        <f t="shared" si="2"/>
        <v>30000</v>
      </c>
      <c r="O17" s="4">
        <f t="shared" si="3"/>
        <v>54000</v>
      </c>
      <c r="P17" s="4">
        <f t="shared" si="4"/>
        <v>24000</v>
      </c>
    </row>
    <row r="18" spans="1:17" x14ac:dyDescent="0.25">
      <c r="A18">
        <v>17</v>
      </c>
      <c r="B18" s="1">
        <v>44443</v>
      </c>
      <c r="C18" s="2">
        <v>0.3578587962962963</v>
      </c>
      <c r="D18" s="1">
        <v>44443</v>
      </c>
      <c r="E18" s="2">
        <v>0.42055555555555557</v>
      </c>
      <c r="F18">
        <v>13</v>
      </c>
      <c r="G18">
        <v>18</v>
      </c>
      <c r="H18" s="2">
        <f t="shared" si="0"/>
        <v>6.2696759259259272E-2</v>
      </c>
      <c r="I18">
        <f t="shared" si="5"/>
        <v>33</v>
      </c>
      <c r="J18" s="3">
        <f t="shared" si="6"/>
        <v>6.2696759259259272E-2</v>
      </c>
      <c r="K18" s="3">
        <f t="shared" si="1"/>
        <v>0</v>
      </c>
      <c r="L18" s="4">
        <f t="shared" si="7"/>
        <v>1.636354166666667</v>
      </c>
      <c r="M18" s="4">
        <f t="shared" si="8"/>
        <v>39.272500000000008</v>
      </c>
      <c r="N18" s="4">
        <f t="shared" si="2"/>
        <v>46500</v>
      </c>
      <c r="O18" s="4">
        <f t="shared" si="3"/>
        <v>71500</v>
      </c>
      <c r="P18" s="4">
        <f t="shared" si="4"/>
        <v>25000</v>
      </c>
    </row>
    <row r="19" spans="1:17" x14ac:dyDescent="0.25">
      <c r="A19">
        <v>18</v>
      </c>
      <c r="B19" s="1">
        <v>44443</v>
      </c>
      <c r="C19" s="2">
        <v>0.48564814814814811</v>
      </c>
      <c r="D19" s="1">
        <v>44443</v>
      </c>
      <c r="E19" s="2">
        <v>0.53831018518518514</v>
      </c>
      <c r="F19">
        <v>22</v>
      </c>
      <c r="G19">
        <v>5</v>
      </c>
      <c r="H19" s="2">
        <f t="shared" si="0"/>
        <v>5.2662037037037035E-2</v>
      </c>
      <c r="I19">
        <f t="shared" si="5"/>
        <v>37</v>
      </c>
      <c r="J19" s="3">
        <f t="shared" si="6"/>
        <v>5.2662037037037035E-2</v>
      </c>
      <c r="K19" s="3">
        <f t="shared" si="1"/>
        <v>0</v>
      </c>
      <c r="L19" s="4">
        <f t="shared" si="7"/>
        <v>1.689016203703704</v>
      </c>
      <c r="M19" s="4">
        <f t="shared" si="8"/>
        <v>40.536388888888894</v>
      </c>
      <c r="N19" s="4">
        <f t="shared" si="2"/>
        <v>40500</v>
      </c>
      <c r="O19" s="4">
        <f t="shared" si="3"/>
        <v>110000</v>
      </c>
      <c r="P19" s="4">
        <f t="shared" si="4"/>
        <v>69500</v>
      </c>
    </row>
    <row r="20" spans="1:17" x14ac:dyDescent="0.25">
      <c r="A20">
        <v>19</v>
      </c>
      <c r="B20" s="1">
        <v>44443</v>
      </c>
      <c r="C20" s="2">
        <v>0.70219907407407411</v>
      </c>
      <c r="D20" s="1">
        <v>44443</v>
      </c>
      <c r="E20" s="2">
        <v>0.7736574074074074</v>
      </c>
      <c r="F20">
        <v>8</v>
      </c>
      <c r="G20">
        <v>23</v>
      </c>
      <c r="H20" s="2">
        <f t="shared" si="0"/>
        <v>7.145833333333329E-2</v>
      </c>
      <c r="I20">
        <f t="shared" si="5"/>
        <v>40</v>
      </c>
      <c r="J20" s="3">
        <f t="shared" si="6"/>
        <v>7.145833333333329E-2</v>
      </c>
      <c r="K20" s="3">
        <f t="shared" si="1"/>
        <v>0</v>
      </c>
      <c r="L20" s="4">
        <f t="shared" si="7"/>
        <v>1.7604745370370374</v>
      </c>
      <c r="M20" s="4">
        <f t="shared" si="8"/>
        <v>42.251388888888897</v>
      </c>
      <c r="N20" s="4">
        <f t="shared" si="2"/>
        <v>46500</v>
      </c>
      <c r="O20" s="4">
        <f t="shared" si="3"/>
        <v>48000</v>
      </c>
      <c r="P20" s="4">
        <f t="shared" si="4"/>
        <v>1500</v>
      </c>
    </row>
    <row r="21" spans="1:17" x14ac:dyDescent="0.25">
      <c r="A21">
        <v>20</v>
      </c>
      <c r="B21" s="1">
        <v>44443</v>
      </c>
      <c r="C21" s="2">
        <v>0.80978009259259265</v>
      </c>
      <c r="D21" s="1">
        <v>44443</v>
      </c>
      <c r="E21" s="2">
        <v>0.96615740740740741</v>
      </c>
      <c r="F21">
        <v>11</v>
      </c>
      <c r="G21">
        <v>14</v>
      </c>
      <c r="H21" s="2">
        <f t="shared" si="0"/>
        <v>0.15637731481481476</v>
      </c>
      <c r="I21">
        <f t="shared" si="5"/>
        <v>28</v>
      </c>
      <c r="J21" s="3">
        <f t="shared" si="6"/>
        <v>0.15637731481481476</v>
      </c>
      <c r="K21" s="3">
        <f t="shared" si="1"/>
        <v>0</v>
      </c>
      <c r="L21" s="4">
        <f t="shared" si="7"/>
        <v>1.916851851851852</v>
      </c>
      <c r="M21" s="4">
        <f t="shared" si="8"/>
        <v>46.004444444444445</v>
      </c>
      <c r="N21" s="4">
        <f t="shared" si="2"/>
        <v>37500</v>
      </c>
      <c r="O21" s="4">
        <f t="shared" si="3"/>
        <v>60500</v>
      </c>
      <c r="P21" s="4">
        <f t="shared" si="4"/>
        <v>23000</v>
      </c>
    </row>
    <row r="22" spans="1:17" x14ac:dyDescent="0.25">
      <c r="A22">
        <v>21</v>
      </c>
      <c r="B22" s="1">
        <v>44444</v>
      </c>
      <c r="C22" s="2">
        <v>0.3027083333333333</v>
      </c>
      <c r="D22" s="1">
        <v>44444</v>
      </c>
      <c r="E22" s="2">
        <v>0.3762152777777778</v>
      </c>
      <c r="F22">
        <v>17</v>
      </c>
      <c r="G22">
        <v>23</v>
      </c>
      <c r="H22" s="2">
        <f t="shared" si="0"/>
        <v>7.35069444444445E-2</v>
      </c>
      <c r="I22">
        <f t="shared" si="5"/>
        <v>31</v>
      </c>
      <c r="J22" s="3">
        <f t="shared" si="6"/>
        <v>7.35069444444445E-2</v>
      </c>
      <c r="K22" s="3">
        <f t="shared" si="1"/>
        <v>0</v>
      </c>
      <c r="L22" s="4">
        <f t="shared" si="7"/>
        <v>1.9903587962962965</v>
      </c>
      <c r="M22" s="4">
        <f t="shared" si="8"/>
        <v>47.768611111111113</v>
      </c>
      <c r="N22" s="4">
        <f t="shared" si="2"/>
        <v>60000</v>
      </c>
      <c r="O22" s="4">
        <f t="shared" si="3"/>
        <v>93500</v>
      </c>
      <c r="P22" s="4">
        <f t="shared" si="4"/>
        <v>33500</v>
      </c>
    </row>
    <row r="23" spans="1:17" x14ac:dyDescent="0.25">
      <c r="A23">
        <v>22</v>
      </c>
      <c r="B23" s="1">
        <v>44444</v>
      </c>
      <c r="C23" s="2">
        <v>0.43002314814814818</v>
      </c>
      <c r="D23" s="1">
        <v>44444</v>
      </c>
      <c r="E23" s="2">
        <v>0.51140046296296293</v>
      </c>
      <c r="F23">
        <v>15</v>
      </c>
      <c r="G23">
        <v>11</v>
      </c>
      <c r="H23" s="2">
        <f t="shared" si="0"/>
        <v>8.137731481481475E-2</v>
      </c>
      <c r="I23">
        <f t="shared" si="5"/>
        <v>23</v>
      </c>
      <c r="J23" s="3">
        <f t="shared" si="6"/>
        <v>8.137731481481475E-2</v>
      </c>
      <c r="K23" s="3">
        <f t="shared" si="1"/>
        <v>0</v>
      </c>
      <c r="L23" s="4">
        <f t="shared" si="7"/>
        <v>2.0717361111111114</v>
      </c>
      <c r="M23" s="4">
        <f t="shared" si="8"/>
        <v>49.721666666666678</v>
      </c>
      <c r="N23" s="4">
        <f t="shared" si="2"/>
        <v>39000</v>
      </c>
      <c r="O23" s="4">
        <f t="shared" si="3"/>
        <v>82500</v>
      </c>
      <c r="P23" s="4">
        <f t="shared" si="4"/>
        <v>43500</v>
      </c>
    </row>
    <row r="24" spans="1:17" x14ac:dyDescent="0.25">
      <c r="A24">
        <v>23</v>
      </c>
      <c r="B24" s="1">
        <v>44444</v>
      </c>
      <c r="C24" s="2">
        <v>0.55909722222222225</v>
      </c>
      <c r="D24" s="1">
        <v>44444</v>
      </c>
      <c r="E24" s="2">
        <v>0.64327546296296301</v>
      </c>
      <c r="F24">
        <v>19</v>
      </c>
      <c r="G24">
        <v>21</v>
      </c>
      <c r="H24" s="2">
        <f t="shared" si="0"/>
        <v>8.4178240740740762E-2</v>
      </c>
      <c r="I24">
        <f t="shared" si="5"/>
        <v>31</v>
      </c>
      <c r="J24" s="3">
        <f t="shared" si="6"/>
        <v>8.4178240740740762E-2</v>
      </c>
      <c r="K24" s="3">
        <f t="shared" si="1"/>
        <v>0</v>
      </c>
      <c r="L24" s="4">
        <f t="shared" si="7"/>
        <v>2.1559143518518522</v>
      </c>
      <c r="M24" s="4">
        <f t="shared" si="8"/>
        <v>51.741944444444457</v>
      </c>
      <c r="N24" s="4">
        <f t="shared" si="2"/>
        <v>60000</v>
      </c>
      <c r="O24" s="4">
        <f t="shared" si="3"/>
        <v>104500</v>
      </c>
      <c r="P24" s="4">
        <f t="shared" si="4"/>
        <v>44500</v>
      </c>
    </row>
    <row r="25" spans="1:17" x14ac:dyDescent="0.25">
      <c r="A25">
        <v>24</v>
      </c>
      <c r="B25" s="1">
        <v>44444</v>
      </c>
      <c r="C25" s="2">
        <v>0.69188657407407417</v>
      </c>
      <c r="D25" s="1">
        <v>44444</v>
      </c>
      <c r="E25" s="2">
        <v>0.73365740740740737</v>
      </c>
      <c r="F25">
        <v>11</v>
      </c>
      <c r="G25">
        <v>9</v>
      </c>
      <c r="H25" s="2">
        <f t="shared" si="0"/>
        <v>4.1770833333333202E-2</v>
      </c>
      <c r="I25">
        <f t="shared" si="5"/>
        <v>21</v>
      </c>
      <c r="J25" s="3">
        <f t="shared" si="6"/>
        <v>4.1770833333333202E-2</v>
      </c>
      <c r="K25" s="3">
        <f t="shared" si="1"/>
        <v>0</v>
      </c>
      <c r="L25" s="4">
        <f t="shared" si="7"/>
        <v>2.1976851851851853</v>
      </c>
      <c r="M25" s="4">
        <f t="shared" si="8"/>
        <v>52.744444444444447</v>
      </c>
      <c r="N25" s="4">
        <f t="shared" si="2"/>
        <v>30000</v>
      </c>
      <c r="O25" s="4">
        <f t="shared" si="3"/>
        <v>60500</v>
      </c>
      <c r="P25" s="4">
        <f t="shared" si="4"/>
        <v>30500</v>
      </c>
      <c r="Q25" s="4">
        <f>SUM(P22:P27)</f>
        <v>230000</v>
      </c>
    </row>
    <row r="26" spans="1:17" x14ac:dyDescent="0.25">
      <c r="A26">
        <v>25</v>
      </c>
      <c r="B26" s="1">
        <v>44444</v>
      </c>
      <c r="C26" s="2">
        <v>0.77118055555555554</v>
      </c>
      <c r="D26" s="1">
        <v>44444</v>
      </c>
      <c r="E26" s="2">
        <v>0.82657407407407402</v>
      </c>
      <c r="F26">
        <v>15</v>
      </c>
      <c r="G26">
        <v>11</v>
      </c>
      <c r="H26" s="2">
        <f t="shared" si="0"/>
        <v>5.5393518518518481E-2</v>
      </c>
      <c r="I26">
        <f t="shared" si="5"/>
        <v>27</v>
      </c>
      <c r="J26" s="3">
        <f t="shared" si="6"/>
        <v>5.5393518518518481E-2</v>
      </c>
      <c r="K26" s="3">
        <f t="shared" si="1"/>
        <v>0</v>
      </c>
      <c r="L26" s="4">
        <f t="shared" si="7"/>
        <v>2.2530787037037037</v>
      </c>
      <c r="M26" s="4">
        <f t="shared" si="8"/>
        <v>54.073888888888888</v>
      </c>
      <c r="N26" s="4">
        <f t="shared" si="2"/>
        <v>39000</v>
      </c>
      <c r="O26" s="4">
        <f t="shared" si="3"/>
        <v>82500</v>
      </c>
      <c r="P26" s="4">
        <f t="shared" si="4"/>
        <v>43500</v>
      </c>
    </row>
    <row r="27" spans="1:17" x14ac:dyDescent="0.25">
      <c r="A27">
        <v>26</v>
      </c>
      <c r="B27" s="1">
        <v>44444</v>
      </c>
      <c r="C27" s="2">
        <v>0.875</v>
      </c>
      <c r="D27" s="1">
        <v>44445</v>
      </c>
      <c r="E27" s="2">
        <v>1.3495370370370371E-2</v>
      </c>
      <c r="F27">
        <v>15</v>
      </c>
      <c r="G27">
        <v>17</v>
      </c>
      <c r="H27" s="2">
        <f t="shared" si="0"/>
        <v>0.13849537037037038</v>
      </c>
      <c r="I27">
        <f t="shared" si="5"/>
        <v>31</v>
      </c>
      <c r="J27" s="3">
        <f t="shared" si="6"/>
        <v>0.125</v>
      </c>
      <c r="K27" s="3">
        <f t="shared" si="1"/>
        <v>1.3495370370370371E-2</v>
      </c>
      <c r="L27" s="4">
        <f t="shared" si="7"/>
        <v>2.3780787037037037</v>
      </c>
      <c r="M27" s="4">
        <f t="shared" si="8"/>
        <v>57.073888888888888</v>
      </c>
      <c r="N27" s="4">
        <f t="shared" si="2"/>
        <v>48000</v>
      </c>
      <c r="O27" s="4">
        <f t="shared" si="3"/>
        <v>82500</v>
      </c>
      <c r="P27" s="4">
        <f t="shared" si="4"/>
        <v>34500</v>
      </c>
    </row>
    <row r="28" spans="1:17" x14ac:dyDescent="0.25">
      <c r="A28">
        <v>27</v>
      </c>
      <c r="B28" s="1">
        <v>44445</v>
      </c>
      <c r="C28" s="2">
        <v>0.2171990740740741</v>
      </c>
      <c r="D28" s="1">
        <v>44445</v>
      </c>
      <c r="E28" s="2">
        <v>0.2976388888888889</v>
      </c>
      <c r="F28">
        <v>9</v>
      </c>
      <c r="G28">
        <v>6</v>
      </c>
      <c r="H28" s="2">
        <f t="shared" si="0"/>
        <v>8.0439814814814797E-2</v>
      </c>
      <c r="I28">
        <f t="shared" si="5"/>
        <v>23</v>
      </c>
      <c r="J28" s="3">
        <f t="shared" si="6"/>
        <v>9.3935185185185163E-2</v>
      </c>
      <c r="K28" s="3">
        <f t="shared" si="1"/>
        <v>0</v>
      </c>
      <c r="L28" s="4">
        <f t="shared" si="7"/>
        <v>2.4720138888888887</v>
      </c>
      <c r="M28" s="4">
        <f t="shared" si="8"/>
        <v>59.328333333333333</v>
      </c>
      <c r="N28" s="4">
        <f t="shared" si="2"/>
        <v>22500</v>
      </c>
      <c r="O28" s="4">
        <f t="shared" si="3"/>
        <v>54000</v>
      </c>
      <c r="P28" s="4">
        <f t="shared" si="4"/>
        <v>31500</v>
      </c>
    </row>
    <row r="29" spans="1:17" x14ac:dyDescent="0.25">
      <c r="A29">
        <v>28</v>
      </c>
      <c r="B29" s="1">
        <v>44445</v>
      </c>
      <c r="C29" s="2">
        <v>0.38305555555555554</v>
      </c>
      <c r="D29" s="1">
        <v>44445</v>
      </c>
      <c r="E29" s="2">
        <v>0.52521990740740743</v>
      </c>
      <c r="F29">
        <v>14</v>
      </c>
      <c r="G29">
        <v>22</v>
      </c>
      <c r="H29" s="2">
        <f t="shared" si="0"/>
        <v>0.14216435185185189</v>
      </c>
      <c r="I29">
        <f t="shared" si="5"/>
        <v>31</v>
      </c>
      <c r="J29" s="3">
        <f t="shared" si="6"/>
        <v>0.14216435185185189</v>
      </c>
      <c r="K29" s="3">
        <f t="shared" si="1"/>
        <v>0</v>
      </c>
      <c r="L29" s="4">
        <f t="shared" si="7"/>
        <v>2.6141782407407406</v>
      </c>
      <c r="M29" s="4">
        <f t="shared" si="8"/>
        <v>62.740277777777777</v>
      </c>
      <c r="N29" s="4">
        <f t="shared" si="2"/>
        <v>54000</v>
      </c>
      <c r="O29" s="4">
        <f t="shared" si="3"/>
        <v>77000</v>
      </c>
      <c r="P29" s="4">
        <f t="shared" si="4"/>
        <v>23000</v>
      </c>
    </row>
    <row r="30" spans="1:17" x14ac:dyDescent="0.25">
      <c r="A30">
        <v>29</v>
      </c>
      <c r="B30" s="1">
        <v>44445</v>
      </c>
      <c r="C30" s="2">
        <v>0.55920138888888882</v>
      </c>
      <c r="D30" s="1">
        <v>44445</v>
      </c>
      <c r="E30" s="2">
        <v>0.62586805555555558</v>
      </c>
      <c r="F30">
        <v>14</v>
      </c>
      <c r="G30">
        <v>3</v>
      </c>
      <c r="H30" s="2">
        <f t="shared" si="0"/>
        <v>6.6666666666666763E-2</v>
      </c>
      <c r="I30">
        <f t="shared" si="5"/>
        <v>23</v>
      </c>
      <c r="J30" s="3">
        <f t="shared" si="6"/>
        <v>6.6666666666666763E-2</v>
      </c>
      <c r="K30" s="3">
        <f t="shared" si="1"/>
        <v>0</v>
      </c>
      <c r="L30" s="4">
        <f t="shared" si="7"/>
        <v>2.6808449074074074</v>
      </c>
      <c r="M30" s="4">
        <f t="shared" si="8"/>
        <v>64.340277777777771</v>
      </c>
      <c r="N30" s="4">
        <f t="shared" si="2"/>
        <v>25500</v>
      </c>
      <c r="O30" s="4">
        <f t="shared" si="3"/>
        <v>77000</v>
      </c>
      <c r="P30" s="4">
        <f t="shared" si="4"/>
        <v>51500</v>
      </c>
    </row>
    <row r="31" spans="1:17" x14ac:dyDescent="0.25">
      <c r="A31">
        <v>30</v>
      </c>
      <c r="B31" s="1">
        <v>44445</v>
      </c>
      <c r="C31" s="2">
        <v>0.7160185185185185</v>
      </c>
      <c r="D31" s="1">
        <v>44445</v>
      </c>
      <c r="E31" s="2">
        <v>0.7631944444444444</v>
      </c>
      <c r="F31">
        <v>18</v>
      </c>
      <c r="G31">
        <v>14</v>
      </c>
      <c r="H31" s="2">
        <f t="shared" si="0"/>
        <v>4.7175925925925899E-2</v>
      </c>
      <c r="I31">
        <f t="shared" si="5"/>
        <v>38</v>
      </c>
      <c r="J31" s="3">
        <f t="shared" si="6"/>
        <v>4.7175925925925899E-2</v>
      </c>
      <c r="K31" s="3">
        <f t="shared" si="1"/>
        <v>0</v>
      </c>
      <c r="L31" s="4">
        <f t="shared" si="7"/>
        <v>2.7280208333333333</v>
      </c>
      <c r="M31" s="4">
        <f t="shared" si="8"/>
        <v>65.472499999999997</v>
      </c>
      <c r="N31" s="4">
        <f t="shared" si="2"/>
        <v>48000</v>
      </c>
      <c r="O31" s="4">
        <f t="shared" si="3"/>
        <v>99000</v>
      </c>
      <c r="P31" s="4">
        <f t="shared" si="4"/>
        <v>51000</v>
      </c>
    </row>
    <row r="32" spans="1:17" x14ac:dyDescent="0.25">
      <c r="A32">
        <v>31</v>
      </c>
      <c r="B32" s="1">
        <v>44445</v>
      </c>
      <c r="C32" s="2">
        <v>0.82097222222222221</v>
      </c>
      <c r="D32" s="1">
        <v>44445</v>
      </c>
      <c r="E32" s="2">
        <v>0.89042824074074067</v>
      </c>
      <c r="F32">
        <v>16</v>
      </c>
      <c r="G32">
        <v>21</v>
      </c>
      <c r="H32" s="2">
        <f t="shared" si="0"/>
        <v>6.9456018518518459E-2</v>
      </c>
      <c r="I32">
        <f t="shared" si="5"/>
        <v>40</v>
      </c>
      <c r="J32" s="3">
        <f t="shared" si="6"/>
        <v>6.9456018518518459E-2</v>
      </c>
      <c r="K32" s="3">
        <f t="shared" si="1"/>
        <v>0</v>
      </c>
      <c r="L32" s="4">
        <f t="shared" si="7"/>
        <v>2.7974768518518518</v>
      </c>
      <c r="M32" s="4">
        <f t="shared" si="8"/>
        <v>67.13944444444445</v>
      </c>
      <c r="N32" s="4">
        <f t="shared" si="2"/>
        <v>55500</v>
      </c>
      <c r="O32" s="4">
        <f t="shared" si="3"/>
        <v>88000</v>
      </c>
      <c r="P32" s="4">
        <f t="shared" si="4"/>
        <v>32500</v>
      </c>
    </row>
    <row r="33" spans="1:16" x14ac:dyDescent="0.25">
      <c r="A33">
        <v>32</v>
      </c>
      <c r="B33" s="1">
        <v>44446</v>
      </c>
      <c r="C33" s="2">
        <v>0.32383101851851853</v>
      </c>
      <c r="D33" s="1">
        <v>44446</v>
      </c>
      <c r="E33" s="2">
        <v>0.40016203703703707</v>
      </c>
      <c r="F33">
        <v>15</v>
      </c>
      <c r="G33">
        <v>14</v>
      </c>
      <c r="H33" s="2">
        <f t="shared" si="0"/>
        <v>7.6331018518518534E-2</v>
      </c>
      <c r="I33">
        <f t="shared" si="5"/>
        <v>34</v>
      </c>
      <c r="J33" s="3">
        <f t="shared" si="6"/>
        <v>7.6331018518518534E-2</v>
      </c>
      <c r="K33" s="3">
        <f t="shared" si="1"/>
        <v>0</v>
      </c>
      <c r="L33" s="4">
        <f t="shared" si="7"/>
        <v>2.8738078703703702</v>
      </c>
      <c r="M33" s="4">
        <f t="shared" si="8"/>
        <v>68.971388888888882</v>
      </c>
      <c r="N33" s="4">
        <f t="shared" si="2"/>
        <v>43500</v>
      </c>
      <c r="O33" s="4">
        <f t="shared" si="3"/>
        <v>82500</v>
      </c>
      <c r="P33" s="4">
        <f t="shared" si="4"/>
        <v>39000</v>
      </c>
    </row>
    <row r="34" spans="1:16" x14ac:dyDescent="0.25">
      <c r="A34">
        <v>33</v>
      </c>
      <c r="B34" s="1">
        <v>44446</v>
      </c>
      <c r="C34" s="2">
        <v>0.46467592592592594</v>
      </c>
      <c r="D34" s="1">
        <v>44446</v>
      </c>
      <c r="E34" s="2">
        <v>0.52171296296296299</v>
      </c>
      <c r="F34">
        <v>12</v>
      </c>
      <c r="G34">
        <v>23</v>
      </c>
      <c r="H34" s="2">
        <f t="shared" si="0"/>
        <v>5.7037037037037053E-2</v>
      </c>
      <c r="I34">
        <f t="shared" si="5"/>
        <v>32</v>
      </c>
      <c r="J34" s="3">
        <f t="shared" si="6"/>
        <v>5.7037037037037053E-2</v>
      </c>
      <c r="K34" s="3">
        <f t="shared" si="1"/>
        <v>0</v>
      </c>
      <c r="L34" s="4">
        <f t="shared" si="7"/>
        <v>2.9308449074074074</v>
      </c>
      <c r="M34" s="4">
        <f t="shared" si="8"/>
        <v>70.340277777777771</v>
      </c>
      <c r="N34" s="4">
        <f t="shared" si="2"/>
        <v>52500</v>
      </c>
      <c r="O34" s="4">
        <f t="shared" si="3"/>
        <v>66000</v>
      </c>
      <c r="P34" s="4">
        <f t="shared" si="4"/>
        <v>13500</v>
      </c>
    </row>
    <row r="35" spans="1:16" x14ac:dyDescent="0.25">
      <c r="A35">
        <v>34</v>
      </c>
      <c r="B35" s="1">
        <v>44446</v>
      </c>
      <c r="C35" s="2">
        <v>0.57347222222222227</v>
      </c>
      <c r="D35" s="1">
        <v>44446</v>
      </c>
      <c r="E35" s="2">
        <v>0.64879629629629632</v>
      </c>
      <c r="F35">
        <v>17</v>
      </c>
      <c r="G35">
        <v>6</v>
      </c>
      <c r="H35" s="2">
        <f t="shared" si="0"/>
        <v>7.5324074074074043E-2</v>
      </c>
      <c r="I35">
        <f t="shared" si="5"/>
        <v>26</v>
      </c>
      <c r="J35" s="3">
        <f t="shared" si="6"/>
        <v>7.5324074074074043E-2</v>
      </c>
      <c r="K35" s="3">
        <f t="shared" si="1"/>
        <v>0</v>
      </c>
      <c r="L35" s="4">
        <f t="shared" si="7"/>
        <v>3.0061689814814816</v>
      </c>
      <c r="M35" s="4">
        <f t="shared" si="8"/>
        <v>72.148055555555558</v>
      </c>
      <c r="N35" s="4">
        <f t="shared" si="2"/>
        <v>34500</v>
      </c>
      <c r="O35" s="4">
        <f t="shared" si="3"/>
        <v>93500</v>
      </c>
      <c r="P35" s="4">
        <f t="shared" si="4"/>
        <v>59000</v>
      </c>
    </row>
    <row r="36" spans="1:16" x14ac:dyDescent="0.25">
      <c r="A36">
        <v>35</v>
      </c>
      <c r="B36" s="1">
        <v>44446</v>
      </c>
      <c r="C36" s="2">
        <v>0.70577546296296301</v>
      </c>
      <c r="D36" s="1">
        <v>44446</v>
      </c>
      <c r="E36" s="2">
        <v>0.7917939814814815</v>
      </c>
      <c r="F36">
        <v>19</v>
      </c>
      <c r="G36">
        <v>16</v>
      </c>
      <c r="H36" s="2">
        <f t="shared" si="0"/>
        <v>8.6018518518518494E-2</v>
      </c>
      <c r="I36">
        <f t="shared" si="5"/>
        <v>39</v>
      </c>
      <c r="J36" s="3">
        <f t="shared" si="6"/>
        <v>8.6018518518518494E-2</v>
      </c>
      <c r="K36" s="3">
        <f t="shared" si="1"/>
        <v>0</v>
      </c>
      <c r="L36" s="4">
        <f t="shared" si="7"/>
        <v>3.0921875000000001</v>
      </c>
      <c r="M36" s="4">
        <f t="shared" si="8"/>
        <v>74.212500000000006</v>
      </c>
      <c r="N36" s="4">
        <f t="shared" si="2"/>
        <v>52500</v>
      </c>
      <c r="O36" s="4">
        <f t="shared" si="3"/>
        <v>104500</v>
      </c>
      <c r="P36" s="4">
        <f t="shared" si="4"/>
        <v>52000</v>
      </c>
    </row>
    <row r="37" spans="1:16" x14ac:dyDescent="0.25">
      <c r="A37">
        <v>36</v>
      </c>
      <c r="B37" s="1">
        <v>44446</v>
      </c>
      <c r="C37" s="2">
        <v>0.84167824074074071</v>
      </c>
      <c r="D37" s="1">
        <v>44446</v>
      </c>
      <c r="E37" s="2">
        <v>0.9406944444444445</v>
      </c>
      <c r="F37">
        <v>11</v>
      </c>
      <c r="G37">
        <v>14</v>
      </c>
      <c r="H37" s="2">
        <f t="shared" si="0"/>
        <v>9.9016203703703787E-2</v>
      </c>
      <c r="I37">
        <f t="shared" si="5"/>
        <v>34</v>
      </c>
      <c r="J37" s="3">
        <f t="shared" si="6"/>
        <v>9.9016203703703787E-2</v>
      </c>
      <c r="K37" s="3">
        <f t="shared" si="1"/>
        <v>0</v>
      </c>
      <c r="L37" s="4">
        <f t="shared" si="7"/>
        <v>3.191203703703704</v>
      </c>
      <c r="M37" s="4">
        <f t="shared" si="8"/>
        <v>76.588888888888903</v>
      </c>
      <c r="N37" s="4">
        <f t="shared" si="2"/>
        <v>37500</v>
      </c>
      <c r="O37" s="4">
        <f t="shared" si="3"/>
        <v>60500</v>
      </c>
      <c r="P37" s="4">
        <f t="shared" si="4"/>
        <v>23000</v>
      </c>
    </row>
    <row r="38" spans="1:16" x14ac:dyDescent="0.25">
      <c r="A38">
        <v>37</v>
      </c>
      <c r="B38" s="1">
        <v>44447</v>
      </c>
      <c r="C38" s="2">
        <v>0.13560185185185183</v>
      </c>
      <c r="D38" s="1">
        <v>44447</v>
      </c>
      <c r="E38" s="3">
        <v>0.26116898148148149</v>
      </c>
      <c r="F38">
        <v>13</v>
      </c>
      <c r="G38">
        <v>22</v>
      </c>
      <c r="H38" s="2">
        <f t="shared" si="0"/>
        <v>0.12556712962962965</v>
      </c>
      <c r="I38">
        <f t="shared" si="5"/>
        <v>33</v>
      </c>
      <c r="J38" s="3">
        <f t="shared" si="6"/>
        <v>0.12556712962962965</v>
      </c>
      <c r="K38" s="3">
        <f t="shared" si="1"/>
        <v>0</v>
      </c>
      <c r="L38" s="4">
        <f t="shared" si="7"/>
        <v>3.3167708333333334</v>
      </c>
      <c r="M38" s="4">
        <f t="shared" si="8"/>
        <v>79.602500000000006</v>
      </c>
      <c r="N38" s="4">
        <f t="shared" si="2"/>
        <v>52500</v>
      </c>
      <c r="O38" s="4">
        <f t="shared" si="3"/>
        <v>71500</v>
      </c>
      <c r="P38" s="4">
        <f t="shared" si="4"/>
        <v>19000</v>
      </c>
    </row>
    <row r="39" spans="1:16" x14ac:dyDescent="0.25">
      <c r="A39">
        <v>38</v>
      </c>
      <c r="B39" s="1">
        <v>44447</v>
      </c>
      <c r="C39" s="2">
        <v>0.32587962962962963</v>
      </c>
      <c r="D39" s="1">
        <v>44447</v>
      </c>
      <c r="E39" s="2">
        <v>0.39796296296296302</v>
      </c>
      <c r="F39">
        <v>11</v>
      </c>
      <c r="G39">
        <v>4</v>
      </c>
      <c r="H39" s="2">
        <f t="shared" si="0"/>
        <v>7.2083333333333388E-2</v>
      </c>
      <c r="I39">
        <f t="shared" si="5"/>
        <v>22</v>
      </c>
      <c r="J39" s="3">
        <f t="shared" si="6"/>
        <v>7.2083333333333388E-2</v>
      </c>
      <c r="K39" s="3">
        <f t="shared" si="1"/>
        <v>0</v>
      </c>
      <c r="L39" s="4">
        <f t="shared" si="7"/>
        <v>3.3888541666666669</v>
      </c>
      <c r="M39" s="4">
        <f t="shared" si="8"/>
        <v>81.33250000000001</v>
      </c>
      <c r="N39" s="4">
        <f t="shared" si="2"/>
        <v>22500</v>
      </c>
      <c r="O39" s="4">
        <f t="shared" si="3"/>
        <v>60500</v>
      </c>
      <c r="P39" s="4">
        <f t="shared" si="4"/>
        <v>38000</v>
      </c>
    </row>
    <row r="40" spans="1:16" x14ac:dyDescent="0.25">
      <c r="A40">
        <v>39</v>
      </c>
      <c r="B40" s="1">
        <v>44447</v>
      </c>
      <c r="C40" s="2">
        <v>0.41761574074074076</v>
      </c>
      <c r="D40" s="1">
        <v>44447</v>
      </c>
      <c r="E40" s="2">
        <v>0.52447916666666672</v>
      </c>
      <c r="F40">
        <v>14</v>
      </c>
      <c r="G40">
        <v>21</v>
      </c>
      <c r="H40" s="2">
        <f t="shared" si="0"/>
        <v>0.10686342592592596</v>
      </c>
      <c r="I40">
        <f t="shared" si="5"/>
        <v>32</v>
      </c>
      <c r="J40" s="3">
        <f t="shared" si="6"/>
        <v>0.10686342592592596</v>
      </c>
      <c r="K40" s="3">
        <f t="shared" si="1"/>
        <v>0</v>
      </c>
      <c r="L40" s="4">
        <f t="shared" si="7"/>
        <v>3.4957175925925927</v>
      </c>
      <c r="M40" s="4">
        <f t="shared" si="8"/>
        <v>83.897222222222226</v>
      </c>
      <c r="N40" s="4">
        <f t="shared" si="2"/>
        <v>52500</v>
      </c>
      <c r="O40" s="4">
        <f t="shared" si="3"/>
        <v>77000</v>
      </c>
      <c r="P40" s="4">
        <f t="shared" si="4"/>
        <v>24500</v>
      </c>
    </row>
    <row r="41" spans="1:16" x14ac:dyDescent="0.25">
      <c r="A41">
        <v>40</v>
      </c>
      <c r="B41" s="1">
        <v>44447</v>
      </c>
      <c r="C41" s="2">
        <v>0.59138888888888885</v>
      </c>
      <c r="D41" s="1">
        <v>44447</v>
      </c>
      <c r="E41" s="2">
        <v>0.68494212962962964</v>
      </c>
      <c r="F41">
        <v>16</v>
      </c>
      <c r="G41">
        <v>9</v>
      </c>
      <c r="H41" s="2">
        <f t="shared" si="0"/>
        <v>9.3553240740740784E-2</v>
      </c>
      <c r="I41">
        <f t="shared" si="5"/>
        <v>27</v>
      </c>
      <c r="J41" s="3">
        <f t="shared" si="6"/>
        <v>9.3553240740740784E-2</v>
      </c>
      <c r="K41" s="3">
        <f t="shared" si="1"/>
        <v>0</v>
      </c>
      <c r="L41" s="4">
        <f t="shared" si="7"/>
        <v>3.5892708333333334</v>
      </c>
      <c r="M41" s="4">
        <f t="shared" si="8"/>
        <v>86.142499999999998</v>
      </c>
      <c r="N41" s="4">
        <f t="shared" si="2"/>
        <v>37500</v>
      </c>
      <c r="O41" s="4">
        <f t="shared" si="3"/>
        <v>88000</v>
      </c>
      <c r="P41" s="4">
        <f t="shared" si="4"/>
        <v>50500</v>
      </c>
    </row>
    <row r="42" spans="1:16" x14ac:dyDescent="0.25">
      <c r="A42">
        <v>41</v>
      </c>
      <c r="B42" s="1">
        <v>44447</v>
      </c>
      <c r="C42" s="2">
        <v>0.7338541666666667</v>
      </c>
      <c r="D42" s="1">
        <v>44447</v>
      </c>
      <c r="E42" s="2">
        <v>0.77248842592592604</v>
      </c>
      <c r="F42">
        <v>12</v>
      </c>
      <c r="G42">
        <v>24</v>
      </c>
      <c r="H42" s="2">
        <f t="shared" si="0"/>
        <v>3.863425925925934E-2</v>
      </c>
      <c r="I42">
        <f t="shared" si="5"/>
        <v>30</v>
      </c>
      <c r="J42" s="3">
        <f t="shared" si="6"/>
        <v>3.863425925925934E-2</v>
      </c>
      <c r="K42" s="3">
        <f t="shared" si="1"/>
        <v>0</v>
      </c>
      <c r="L42" s="4">
        <f t="shared" si="7"/>
        <v>3.6279050925925929</v>
      </c>
      <c r="M42" s="4">
        <f t="shared" si="8"/>
        <v>87.069722222222225</v>
      </c>
      <c r="N42" s="4">
        <f t="shared" si="2"/>
        <v>54000</v>
      </c>
      <c r="O42" s="4">
        <f t="shared" si="3"/>
        <v>66000</v>
      </c>
      <c r="P42" s="4">
        <f t="shared" si="4"/>
        <v>12000</v>
      </c>
    </row>
    <row r="43" spans="1:16" x14ac:dyDescent="0.25">
      <c r="A43">
        <v>42</v>
      </c>
      <c r="B43" s="1">
        <v>44447</v>
      </c>
      <c r="C43" s="2">
        <v>0.83333333333333337</v>
      </c>
      <c r="D43" s="1">
        <v>44447</v>
      </c>
      <c r="E43" s="2">
        <v>0.89694444444444443</v>
      </c>
      <c r="F43">
        <v>9</v>
      </c>
      <c r="G43">
        <v>2</v>
      </c>
      <c r="H43" s="2">
        <f t="shared" si="0"/>
        <v>6.3611111111111063E-2</v>
      </c>
      <c r="I43">
        <f t="shared" si="5"/>
        <v>15</v>
      </c>
      <c r="J43" s="3">
        <f t="shared" si="6"/>
        <v>6.3611111111111063E-2</v>
      </c>
      <c r="K43" s="3">
        <f t="shared" si="1"/>
        <v>0</v>
      </c>
      <c r="L43" s="4">
        <f t="shared" si="7"/>
        <v>3.6915162037037037</v>
      </c>
      <c r="M43" s="4">
        <f t="shared" si="8"/>
        <v>88.596388888888896</v>
      </c>
      <c r="N43" s="4">
        <f t="shared" si="2"/>
        <v>16500</v>
      </c>
      <c r="O43" s="4">
        <f t="shared" si="3"/>
        <v>54000</v>
      </c>
      <c r="P43" s="4">
        <f t="shared" si="4"/>
        <v>37500</v>
      </c>
    </row>
    <row r="44" spans="1:16" x14ac:dyDescent="0.25">
      <c r="A44">
        <v>43</v>
      </c>
      <c r="B44" s="1">
        <v>44448</v>
      </c>
      <c r="C44" s="2">
        <v>0.25793981481481482</v>
      </c>
      <c r="D44" s="1">
        <v>44448</v>
      </c>
      <c r="E44" s="2">
        <v>0.32356481481481481</v>
      </c>
      <c r="F44">
        <v>9</v>
      </c>
      <c r="G44">
        <v>4</v>
      </c>
      <c r="H44" s="2">
        <f t="shared" si="0"/>
        <v>6.5624999999999989E-2</v>
      </c>
      <c r="I44">
        <f t="shared" si="5"/>
        <v>22</v>
      </c>
      <c r="J44" s="3">
        <f t="shared" si="6"/>
        <v>6.5624999999999989E-2</v>
      </c>
      <c r="K44" s="3">
        <f t="shared" si="1"/>
        <v>0</v>
      </c>
      <c r="L44" s="4">
        <f t="shared" si="7"/>
        <v>3.7571412037037035</v>
      </c>
      <c r="M44" s="4">
        <f t="shared" si="8"/>
        <v>90.171388888888885</v>
      </c>
      <c r="N44" s="4">
        <f t="shared" si="2"/>
        <v>19500</v>
      </c>
      <c r="O44" s="4">
        <f t="shared" si="3"/>
        <v>54000</v>
      </c>
      <c r="P44" s="4">
        <f t="shared" si="4"/>
        <v>34500</v>
      </c>
    </row>
    <row r="45" spans="1:16" x14ac:dyDescent="0.25">
      <c r="A45">
        <v>44</v>
      </c>
      <c r="B45" s="1">
        <v>44448</v>
      </c>
      <c r="C45" s="2">
        <v>0.41349537037037037</v>
      </c>
      <c r="D45" s="1">
        <v>44448</v>
      </c>
      <c r="E45" s="2">
        <v>0.45501157407407411</v>
      </c>
      <c r="F45">
        <v>9</v>
      </c>
      <c r="G45">
        <v>14</v>
      </c>
      <c r="H45" s="2">
        <f t="shared" si="0"/>
        <v>4.1516203703703736E-2</v>
      </c>
      <c r="I45">
        <f t="shared" si="5"/>
        <v>27</v>
      </c>
      <c r="J45" s="3">
        <f t="shared" si="6"/>
        <v>4.1516203703703736E-2</v>
      </c>
      <c r="K45" s="3">
        <f t="shared" si="1"/>
        <v>0</v>
      </c>
      <c r="L45" s="4">
        <f t="shared" si="7"/>
        <v>3.7986574074074073</v>
      </c>
      <c r="M45" s="4">
        <f t="shared" si="8"/>
        <v>91.167777777777772</v>
      </c>
      <c r="N45" s="4">
        <f t="shared" si="2"/>
        <v>34500</v>
      </c>
      <c r="O45" s="4">
        <f t="shared" si="3"/>
        <v>54000</v>
      </c>
      <c r="P45" s="4">
        <f t="shared" si="4"/>
        <v>19500</v>
      </c>
    </row>
    <row r="46" spans="1:16" x14ac:dyDescent="0.25">
      <c r="A46">
        <v>45</v>
      </c>
      <c r="B46" s="1">
        <v>44448</v>
      </c>
      <c r="C46" s="2">
        <v>0.50607638888888895</v>
      </c>
      <c r="D46" s="1">
        <v>44448</v>
      </c>
      <c r="E46" s="2">
        <v>0.59107638888888892</v>
      </c>
      <c r="F46">
        <v>12</v>
      </c>
      <c r="G46">
        <v>10</v>
      </c>
      <c r="H46" s="2">
        <f t="shared" si="0"/>
        <v>8.4999999999999964E-2</v>
      </c>
      <c r="I46">
        <f t="shared" si="5"/>
        <v>25</v>
      </c>
      <c r="J46" s="3">
        <f t="shared" si="6"/>
        <v>8.4999999999999964E-2</v>
      </c>
      <c r="K46" s="3">
        <f t="shared" si="1"/>
        <v>0</v>
      </c>
      <c r="L46" s="4">
        <f t="shared" si="7"/>
        <v>3.8836574074074073</v>
      </c>
      <c r="M46" s="4">
        <f t="shared" si="8"/>
        <v>93.207777777777778</v>
      </c>
      <c r="N46" s="4">
        <f t="shared" si="2"/>
        <v>33000</v>
      </c>
      <c r="O46" s="4">
        <f t="shared" si="3"/>
        <v>66000</v>
      </c>
      <c r="P46" s="4">
        <f t="shared" si="4"/>
        <v>33000</v>
      </c>
    </row>
    <row r="47" spans="1:16" x14ac:dyDescent="0.25">
      <c r="A47">
        <v>46</v>
      </c>
      <c r="B47" s="1">
        <v>44448</v>
      </c>
      <c r="C47" s="2">
        <v>0.68482638888888892</v>
      </c>
      <c r="D47" s="1">
        <v>44448</v>
      </c>
      <c r="E47" s="2">
        <v>0.77111111111111119</v>
      </c>
      <c r="F47">
        <v>16</v>
      </c>
      <c r="G47">
        <v>11</v>
      </c>
      <c r="H47" s="2">
        <f t="shared" si="0"/>
        <v>8.6284722222222276E-2</v>
      </c>
      <c r="I47">
        <f t="shared" si="5"/>
        <v>31</v>
      </c>
      <c r="J47" s="3">
        <f t="shared" si="6"/>
        <v>8.6284722222222276E-2</v>
      </c>
      <c r="K47" s="3">
        <f t="shared" si="1"/>
        <v>0</v>
      </c>
      <c r="L47" s="4">
        <f t="shared" si="7"/>
        <v>3.9699421296296293</v>
      </c>
      <c r="M47" s="4">
        <f t="shared" si="8"/>
        <v>95.278611111111104</v>
      </c>
      <c r="N47" s="4">
        <f t="shared" si="2"/>
        <v>40500</v>
      </c>
      <c r="O47" s="4">
        <f t="shared" si="3"/>
        <v>88000</v>
      </c>
      <c r="P47" s="4">
        <f t="shared" si="4"/>
        <v>47500</v>
      </c>
    </row>
    <row r="48" spans="1:16" x14ac:dyDescent="0.25">
      <c r="A48">
        <v>47</v>
      </c>
      <c r="B48" s="1">
        <v>44448</v>
      </c>
      <c r="C48" s="2">
        <v>0.85435185185185192</v>
      </c>
      <c r="D48" s="1">
        <v>44448</v>
      </c>
      <c r="E48" s="2">
        <v>0.89</v>
      </c>
      <c r="F48">
        <v>13</v>
      </c>
      <c r="G48">
        <v>21</v>
      </c>
      <c r="H48" s="2">
        <f t="shared" si="0"/>
        <v>3.5648148148148096E-2</v>
      </c>
      <c r="I48">
        <f t="shared" si="5"/>
        <v>33</v>
      </c>
      <c r="J48" s="3">
        <f t="shared" si="6"/>
        <v>3.5648148148148096E-2</v>
      </c>
      <c r="K48" s="3">
        <f t="shared" si="1"/>
        <v>0</v>
      </c>
      <c r="L48" s="4">
        <f t="shared" si="7"/>
        <v>4.0055902777777774</v>
      </c>
      <c r="M48" s="4">
        <f t="shared" si="8"/>
        <v>96.134166666666658</v>
      </c>
      <c r="N48" s="4">
        <f t="shared" si="2"/>
        <v>51000</v>
      </c>
      <c r="O48" s="4">
        <f t="shared" si="3"/>
        <v>71500</v>
      </c>
      <c r="P48" s="4">
        <f t="shared" si="4"/>
        <v>20500</v>
      </c>
    </row>
    <row r="49" spans="1:16" x14ac:dyDescent="0.25">
      <c r="A49">
        <v>48</v>
      </c>
      <c r="B49" s="1">
        <v>44449</v>
      </c>
      <c r="C49" s="2">
        <v>0.21634259259259259</v>
      </c>
      <c r="D49" s="1">
        <v>44449</v>
      </c>
      <c r="E49" s="2">
        <v>0.30988425925925928</v>
      </c>
      <c r="F49">
        <v>7</v>
      </c>
      <c r="G49">
        <v>15</v>
      </c>
      <c r="H49" s="2">
        <f t="shared" si="0"/>
        <v>9.354166666666669E-2</v>
      </c>
      <c r="I49">
        <f t="shared" si="5"/>
        <v>19</v>
      </c>
      <c r="J49" s="3">
        <f t="shared" si="6"/>
        <v>9.354166666666669E-2</v>
      </c>
      <c r="K49" s="3">
        <f t="shared" si="1"/>
        <v>0</v>
      </c>
      <c r="L49" s="4">
        <f t="shared" si="7"/>
        <v>4.0991319444444443</v>
      </c>
      <c r="M49" s="4">
        <f t="shared" si="8"/>
        <v>98.379166666666663</v>
      </c>
      <c r="N49" s="4">
        <f t="shared" si="2"/>
        <v>33000</v>
      </c>
      <c r="O49" s="4">
        <f t="shared" si="3"/>
        <v>42000</v>
      </c>
      <c r="P49" s="4">
        <f t="shared" si="4"/>
        <v>9000</v>
      </c>
    </row>
    <row r="50" spans="1:16" x14ac:dyDescent="0.25">
      <c r="A50">
        <v>49</v>
      </c>
      <c r="B50" s="1">
        <v>44449</v>
      </c>
      <c r="C50" s="2">
        <v>0.38201388888888888</v>
      </c>
      <c r="D50" s="1">
        <v>44449</v>
      </c>
      <c r="E50" s="3">
        <v>0.44449074074074074</v>
      </c>
      <c r="F50">
        <v>7</v>
      </c>
      <c r="G50">
        <v>0</v>
      </c>
      <c r="H50" s="2">
        <f t="shared" si="0"/>
        <v>6.2476851851851867E-2</v>
      </c>
      <c r="I50">
        <f t="shared" si="5"/>
        <v>11</v>
      </c>
      <c r="J50" s="3">
        <f t="shared" si="6"/>
        <v>6.2476851851851867E-2</v>
      </c>
      <c r="K50" s="3">
        <f t="shared" si="1"/>
        <v>0</v>
      </c>
      <c r="L50" s="4">
        <f t="shared" si="7"/>
        <v>4.1616087962962958</v>
      </c>
      <c r="M50" s="4">
        <f t="shared" si="8"/>
        <v>99.878611111111098</v>
      </c>
      <c r="N50" s="4">
        <f t="shared" si="2"/>
        <v>10500</v>
      </c>
      <c r="O50" s="4">
        <f t="shared" si="3"/>
        <v>42000</v>
      </c>
      <c r="P50" s="4">
        <f t="shared" si="4"/>
        <v>31500</v>
      </c>
    </row>
    <row r="51" spans="1:16" x14ac:dyDescent="0.25">
      <c r="A51">
        <v>50</v>
      </c>
      <c r="B51" s="1">
        <v>44449</v>
      </c>
      <c r="C51" s="2">
        <v>0.49995370370370368</v>
      </c>
      <c r="D51" s="1">
        <v>44449</v>
      </c>
      <c r="E51" s="2">
        <v>0.59361111111111109</v>
      </c>
      <c r="F51">
        <v>7</v>
      </c>
      <c r="G51">
        <v>1</v>
      </c>
      <c r="H51" s="2">
        <f t="shared" si="0"/>
        <v>9.3657407407407411E-2</v>
      </c>
      <c r="I51">
        <f t="shared" si="5"/>
        <v>18</v>
      </c>
      <c r="J51" s="3">
        <f t="shared" si="6"/>
        <v>9.3657407407407411E-2</v>
      </c>
      <c r="K51" s="3">
        <f t="shared" si="1"/>
        <v>0</v>
      </c>
      <c r="L51" s="4">
        <f t="shared" si="7"/>
        <v>4.2552662037037035</v>
      </c>
      <c r="M51" s="4">
        <f t="shared" si="8"/>
        <v>102.12638888888888</v>
      </c>
      <c r="N51" s="4">
        <f t="shared" si="2"/>
        <v>12000</v>
      </c>
      <c r="O51" s="4">
        <f t="shared" si="3"/>
        <v>42000</v>
      </c>
      <c r="P51" s="4">
        <f t="shared" si="4"/>
        <v>30000</v>
      </c>
    </row>
    <row r="52" spans="1:16" x14ac:dyDescent="0.25">
      <c r="A52">
        <v>51</v>
      </c>
      <c r="B52" s="1">
        <v>44449</v>
      </c>
      <c r="C52" s="2">
        <v>0.64993055555555557</v>
      </c>
      <c r="D52" s="1">
        <v>44449</v>
      </c>
      <c r="E52" s="2">
        <v>0.70430555555555552</v>
      </c>
      <c r="F52">
        <v>13</v>
      </c>
      <c r="G52">
        <v>20</v>
      </c>
      <c r="H52" s="2">
        <f t="shared" si="0"/>
        <v>5.4374999999999951E-2</v>
      </c>
      <c r="I52">
        <f t="shared" si="5"/>
        <v>30</v>
      </c>
      <c r="J52" s="3">
        <f t="shared" si="6"/>
        <v>5.4374999999999951E-2</v>
      </c>
      <c r="K52" s="3">
        <f t="shared" si="1"/>
        <v>0</v>
      </c>
      <c r="L52" s="4">
        <f t="shared" si="7"/>
        <v>4.3096412037037037</v>
      </c>
      <c r="M52" s="4">
        <f t="shared" si="8"/>
        <v>103.43138888888889</v>
      </c>
      <c r="N52" s="4">
        <f t="shared" si="2"/>
        <v>49500</v>
      </c>
      <c r="O52" s="4">
        <f t="shared" si="3"/>
        <v>71500</v>
      </c>
      <c r="P52" s="4">
        <f t="shared" si="4"/>
        <v>22000</v>
      </c>
    </row>
    <row r="53" spans="1:16" x14ac:dyDescent="0.25">
      <c r="A53">
        <v>52</v>
      </c>
      <c r="B53" s="1">
        <v>44449</v>
      </c>
      <c r="C53" s="2">
        <v>0.79276620370370365</v>
      </c>
      <c r="D53" s="1">
        <v>44449</v>
      </c>
      <c r="E53" s="2">
        <v>0.82553240740740741</v>
      </c>
      <c r="F53">
        <v>12</v>
      </c>
      <c r="G53">
        <v>4</v>
      </c>
      <c r="H53" s="2">
        <f t="shared" si="0"/>
        <v>3.2766203703703756E-2</v>
      </c>
      <c r="I53">
        <f t="shared" si="5"/>
        <v>22</v>
      </c>
      <c r="J53" s="3">
        <f t="shared" si="6"/>
        <v>3.2766203703703756E-2</v>
      </c>
      <c r="K53" s="3">
        <f t="shared" si="1"/>
        <v>0</v>
      </c>
      <c r="L53" s="4">
        <f t="shared" si="7"/>
        <v>4.342407407407407</v>
      </c>
      <c r="M53" s="4">
        <f t="shared" si="8"/>
        <v>104.21777777777777</v>
      </c>
      <c r="N53" s="4">
        <f t="shared" si="2"/>
        <v>24000</v>
      </c>
      <c r="O53" s="4">
        <f t="shared" si="3"/>
        <v>66000</v>
      </c>
      <c r="P53" s="4">
        <f t="shared" si="4"/>
        <v>42000</v>
      </c>
    </row>
    <row r="54" spans="1:16" x14ac:dyDescent="0.25">
      <c r="A54">
        <v>53</v>
      </c>
      <c r="B54" s="1">
        <v>44449</v>
      </c>
      <c r="C54" s="2">
        <v>0.87574074074074071</v>
      </c>
      <c r="D54" s="1">
        <v>44450</v>
      </c>
      <c r="E54" s="2">
        <v>3.770833333333333E-2</v>
      </c>
      <c r="F54">
        <v>11</v>
      </c>
      <c r="G54">
        <v>9</v>
      </c>
      <c r="H54" s="2">
        <f t="shared" si="0"/>
        <v>0.16196759259259264</v>
      </c>
      <c r="I54">
        <f t="shared" si="5"/>
        <v>29</v>
      </c>
      <c r="J54" s="3">
        <f t="shared" si="6"/>
        <v>0.12425925925925929</v>
      </c>
      <c r="K54" s="3">
        <f t="shared" si="1"/>
        <v>3.770833333333333E-2</v>
      </c>
      <c r="L54" s="4">
        <f t="shared" si="7"/>
        <v>4.4666666666666668</v>
      </c>
      <c r="M54" s="4">
        <f t="shared" si="8"/>
        <v>107.2</v>
      </c>
      <c r="N54" s="4">
        <f t="shared" si="2"/>
        <v>30000</v>
      </c>
      <c r="O54" s="4">
        <f t="shared" si="3"/>
        <v>60500</v>
      </c>
      <c r="P54" s="4">
        <f t="shared" si="4"/>
        <v>30500</v>
      </c>
    </row>
    <row r="55" spans="1:16" x14ac:dyDescent="0.25">
      <c r="A55">
        <v>54</v>
      </c>
      <c r="B55" s="1">
        <v>44450</v>
      </c>
      <c r="C55" s="2">
        <v>0.26106481481481481</v>
      </c>
      <c r="D55" s="1">
        <v>44450</v>
      </c>
      <c r="E55" s="2">
        <v>0.38315972222222222</v>
      </c>
      <c r="F55">
        <v>12</v>
      </c>
      <c r="G55">
        <v>21</v>
      </c>
      <c r="H55" s="2">
        <f t="shared" si="0"/>
        <v>0.12209490740740742</v>
      </c>
      <c r="I55">
        <f t="shared" si="5"/>
        <v>32</v>
      </c>
      <c r="J55" s="3">
        <f t="shared" si="6"/>
        <v>0.15980324074074076</v>
      </c>
      <c r="K55" s="3">
        <f t="shared" si="1"/>
        <v>0</v>
      </c>
      <c r="L55" s="4">
        <f t="shared" si="7"/>
        <v>4.6264699074074072</v>
      </c>
      <c r="M55" s="4">
        <f t="shared" si="8"/>
        <v>111.03527777777776</v>
      </c>
      <c r="N55" s="4">
        <f t="shared" si="2"/>
        <v>49500</v>
      </c>
      <c r="O55" s="4">
        <f t="shared" si="3"/>
        <v>66000</v>
      </c>
      <c r="P55" s="4">
        <f t="shared" si="4"/>
        <v>16500</v>
      </c>
    </row>
    <row r="56" spans="1:16" x14ac:dyDescent="0.25">
      <c r="A56">
        <v>55</v>
      </c>
      <c r="B56" s="1">
        <v>44450</v>
      </c>
      <c r="C56" s="2">
        <v>0.46128472222222222</v>
      </c>
      <c r="D56" s="1">
        <v>44450</v>
      </c>
      <c r="E56" s="2">
        <v>0.50633101851851847</v>
      </c>
      <c r="F56">
        <v>14</v>
      </c>
      <c r="G56">
        <v>2</v>
      </c>
      <c r="H56" s="2">
        <f t="shared" si="0"/>
        <v>4.5046296296296251E-2</v>
      </c>
      <c r="I56">
        <f t="shared" si="5"/>
        <v>25</v>
      </c>
      <c r="J56" s="3">
        <f t="shared" si="6"/>
        <v>4.5046296296296251E-2</v>
      </c>
      <c r="K56" s="3">
        <f t="shared" si="1"/>
        <v>0</v>
      </c>
      <c r="L56" s="4">
        <f t="shared" si="7"/>
        <v>4.6715162037037032</v>
      </c>
      <c r="M56" s="4">
        <f t="shared" si="8"/>
        <v>112.11638888888888</v>
      </c>
      <c r="N56" s="4">
        <f t="shared" si="2"/>
        <v>24000</v>
      </c>
      <c r="O56" s="4">
        <f t="shared" si="3"/>
        <v>77000</v>
      </c>
      <c r="P56" s="4">
        <f t="shared" si="4"/>
        <v>53000</v>
      </c>
    </row>
    <row r="57" spans="1:16" x14ac:dyDescent="0.25">
      <c r="A57">
        <v>56</v>
      </c>
      <c r="B57" s="1">
        <v>44450</v>
      </c>
      <c r="C57" s="2">
        <v>0.56730324074074068</v>
      </c>
      <c r="D57" s="1">
        <v>44450</v>
      </c>
      <c r="E57" s="2">
        <v>0.60193287037037035</v>
      </c>
      <c r="F57">
        <v>17</v>
      </c>
      <c r="G57">
        <v>9</v>
      </c>
      <c r="H57" s="2">
        <f t="shared" si="0"/>
        <v>3.4629629629629677E-2</v>
      </c>
      <c r="I57">
        <f t="shared" si="5"/>
        <v>40</v>
      </c>
      <c r="J57" s="3">
        <f t="shared" si="6"/>
        <v>3.4629629629629677E-2</v>
      </c>
      <c r="K57" s="3">
        <f t="shared" si="1"/>
        <v>0</v>
      </c>
      <c r="L57" s="4">
        <f t="shared" si="7"/>
        <v>4.7061458333333333</v>
      </c>
      <c r="M57" s="4">
        <f t="shared" si="8"/>
        <v>112.94749999999999</v>
      </c>
      <c r="N57" s="4">
        <f t="shared" si="2"/>
        <v>39000</v>
      </c>
      <c r="O57" s="4">
        <f t="shared" si="3"/>
        <v>93500</v>
      </c>
      <c r="P57" s="4">
        <f t="shared" si="4"/>
        <v>54500</v>
      </c>
    </row>
    <row r="58" spans="1:16" x14ac:dyDescent="0.25">
      <c r="A58">
        <v>57</v>
      </c>
      <c r="B58" s="1">
        <v>44450</v>
      </c>
      <c r="C58" s="2">
        <v>0.66475694444444444</v>
      </c>
      <c r="D58" s="1">
        <v>44450</v>
      </c>
      <c r="E58" s="2">
        <v>0.71930555555555553</v>
      </c>
      <c r="F58">
        <v>3</v>
      </c>
      <c r="G58">
        <v>9</v>
      </c>
      <c r="H58" s="2">
        <f t="shared" si="0"/>
        <v>5.4548611111111089E-2</v>
      </c>
      <c r="I58">
        <f t="shared" si="5"/>
        <v>34</v>
      </c>
      <c r="J58" s="3">
        <f t="shared" si="6"/>
        <v>5.4548611111111089E-2</v>
      </c>
      <c r="K58" s="3">
        <f t="shared" si="1"/>
        <v>0</v>
      </c>
      <c r="L58" s="4">
        <f t="shared" si="7"/>
        <v>4.7606944444444448</v>
      </c>
      <c r="M58" s="4">
        <f t="shared" si="8"/>
        <v>114.25666666666667</v>
      </c>
      <c r="N58" s="4">
        <f t="shared" si="2"/>
        <v>18000</v>
      </c>
      <c r="O58" s="4">
        <f t="shared" si="3"/>
        <v>18000</v>
      </c>
      <c r="P58" s="4">
        <f t="shared" si="4"/>
        <v>0</v>
      </c>
    </row>
    <row r="59" spans="1:16" x14ac:dyDescent="0.25">
      <c r="A59">
        <v>58</v>
      </c>
      <c r="B59" s="1">
        <v>44450</v>
      </c>
      <c r="C59" s="2">
        <v>0.79238425925925926</v>
      </c>
      <c r="D59" s="1">
        <v>44450</v>
      </c>
      <c r="E59" s="2">
        <v>0.88265046296296301</v>
      </c>
      <c r="F59">
        <v>11</v>
      </c>
      <c r="G59">
        <v>3</v>
      </c>
      <c r="H59" s="2">
        <f t="shared" si="0"/>
        <v>9.0266203703703751E-2</v>
      </c>
      <c r="I59">
        <f t="shared" si="5"/>
        <v>36</v>
      </c>
      <c r="J59" s="3">
        <f t="shared" si="6"/>
        <v>9.0266203703703751E-2</v>
      </c>
      <c r="K59" s="3">
        <f t="shared" si="1"/>
        <v>0</v>
      </c>
      <c r="L59" s="4">
        <f t="shared" si="7"/>
        <v>4.8509606481481482</v>
      </c>
      <c r="M59" s="4">
        <f t="shared" si="8"/>
        <v>116.42305555555555</v>
      </c>
      <c r="N59" s="4">
        <f t="shared" si="2"/>
        <v>21000</v>
      </c>
      <c r="O59" s="4">
        <f t="shared" si="3"/>
        <v>60500</v>
      </c>
      <c r="P59" s="4">
        <f t="shared" si="4"/>
        <v>39500</v>
      </c>
    </row>
    <row r="60" spans="1:16" x14ac:dyDescent="0.25">
      <c r="A60">
        <v>59</v>
      </c>
      <c r="B60" s="1">
        <v>44451</v>
      </c>
      <c r="C60" s="2">
        <v>0.16666666666666666</v>
      </c>
      <c r="D60" s="1">
        <v>44451</v>
      </c>
      <c r="E60" s="2">
        <v>0.23270833333333332</v>
      </c>
      <c r="F60">
        <v>8</v>
      </c>
      <c r="G60">
        <v>4</v>
      </c>
      <c r="H60" s="2">
        <f t="shared" si="0"/>
        <v>6.6041666666666665E-2</v>
      </c>
      <c r="I60">
        <f t="shared" si="5"/>
        <v>41</v>
      </c>
      <c r="J60" s="3">
        <f t="shared" si="6"/>
        <v>6.6041666666666665E-2</v>
      </c>
      <c r="K60" s="3">
        <f t="shared" si="1"/>
        <v>0</v>
      </c>
      <c r="L60" s="4">
        <f t="shared" si="7"/>
        <v>4.9170023148148152</v>
      </c>
      <c r="M60" s="4">
        <f t="shared" si="8"/>
        <v>118.00805555555556</v>
      </c>
      <c r="N60" s="4">
        <f t="shared" si="2"/>
        <v>18000</v>
      </c>
      <c r="O60" s="4">
        <f t="shared" si="3"/>
        <v>48000</v>
      </c>
      <c r="P60" s="4">
        <f t="shared" si="4"/>
        <v>30000</v>
      </c>
    </row>
    <row r="61" spans="1:16" x14ac:dyDescent="0.25">
      <c r="A61">
        <v>60</v>
      </c>
      <c r="B61" s="1">
        <v>44451</v>
      </c>
      <c r="C61" s="2">
        <v>0.34324074074074074</v>
      </c>
      <c r="D61" s="1">
        <v>44451</v>
      </c>
      <c r="E61" s="2">
        <v>0.42799768518518522</v>
      </c>
      <c r="F61">
        <v>1</v>
      </c>
      <c r="G61">
        <v>6</v>
      </c>
      <c r="H61" s="2">
        <f t="shared" si="0"/>
        <v>8.4756944444444482E-2</v>
      </c>
      <c r="I61">
        <f t="shared" si="5"/>
        <v>38</v>
      </c>
      <c r="J61" s="3">
        <f t="shared" si="6"/>
        <v>8.4756944444444482E-2</v>
      </c>
      <c r="K61" s="3">
        <f t="shared" si="1"/>
        <v>0</v>
      </c>
      <c r="L61" s="4">
        <f t="shared" si="7"/>
        <v>5.0017592592592592</v>
      </c>
      <c r="M61" s="4">
        <f t="shared" si="8"/>
        <v>120.04222222222222</v>
      </c>
      <c r="N61" s="4">
        <f t="shared" si="2"/>
        <v>10500</v>
      </c>
      <c r="O61" s="4">
        <f t="shared" si="3"/>
        <v>6000</v>
      </c>
      <c r="P61" s="4">
        <f t="shared" si="4"/>
        <v>-4500</v>
      </c>
    </row>
    <row r="62" spans="1:16" x14ac:dyDescent="0.25">
      <c r="A62">
        <v>61</v>
      </c>
      <c r="B62" s="1">
        <v>44451</v>
      </c>
      <c r="C62" s="2">
        <v>0.52084490740740741</v>
      </c>
      <c r="D62" s="1">
        <v>44451</v>
      </c>
      <c r="E62" s="2">
        <v>0.59403935185185186</v>
      </c>
      <c r="F62">
        <v>4</v>
      </c>
      <c r="G62">
        <v>21</v>
      </c>
      <c r="H62" s="2">
        <f t="shared" si="0"/>
        <v>7.3194444444444451E-2</v>
      </c>
      <c r="I62">
        <f t="shared" si="5"/>
        <v>36</v>
      </c>
      <c r="J62" s="3">
        <f t="shared" si="6"/>
        <v>7.3194444444444451E-2</v>
      </c>
      <c r="K62" s="3">
        <f t="shared" si="1"/>
        <v>0</v>
      </c>
      <c r="L62" s="4">
        <f t="shared" si="7"/>
        <v>5.074953703703704</v>
      </c>
      <c r="M62" s="4">
        <f t="shared" si="8"/>
        <v>121.7988888888889</v>
      </c>
      <c r="N62" s="4">
        <f t="shared" si="2"/>
        <v>37500</v>
      </c>
      <c r="O62" s="4">
        <f t="shared" si="3"/>
        <v>24000</v>
      </c>
      <c r="P62" s="4">
        <f t="shared" si="4"/>
        <v>-13500</v>
      </c>
    </row>
    <row r="63" spans="1:16" x14ac:dyDescent="0.25">
      <c r="A63">
        <v>62</v>
      </c>
      <c r="B63" s="1">
        <v>44451</v>
      </c>
      <c r="C63" s="2">
        <v>0.73968750000000005</v>
      </c>
      <c r="D63" s="1">
        <v>44451</v>
      </c>
      <c r="E63" s="2">
        <v>0.79862268518518509</v>
      </c>
      <c r="F63">
        <v>9</v>
      </c>
      <c r="G63">
        <v>11</v>
      </c>
      <c r="H63" s="2">
        <f t="shared" si="0"/>
        <v>5.8935185185185035E-2</v>
      </c>
      <c r="I63">
        <f t="shared" si="5"/>
        <v>24</v>
      </c>
      <c r="J63" s="3">
        <f t="shared" si="6"/>
        <v>5.8935185185185035E-2</v>
      </c>
      <c r="K63" s="3">
        <f t="shared" si="1"/>
        <v>0</v>
      </c>
      <c r="L63" s="4">
        <f t="shared" si="7"/>
        <v>5.1338888888888894</v>
      </c>
      <c r="M63" s="4">
        <f t="shared" si="8"/>
        <v>123.21333333333334</v>
      </c>
      <c r="N63" s="4">
        <f t="shared" si="2"/>
        <v>30000</v>
      </c>
      <c r="O63" s="4">
        <f t="shared" si="3"/>
        <v>54000</v>
      </c>
      <c r="P63" s="4">
        <f t="shared" si="4"/>
        <v>24000</v>
      </c>
    </row>
    <row r="64" spans="1:16" x14ac:dyDescent="0.25">
      <c r="A64">
        <v>63</v>
      </c>
      <c r="B64" s="1">
        <v>44452</v>
      </c>
      <c r="C64" s="2">
        <v>0.21440972222222221</v>
      </c>
      <c r="D64" s="1">
        <v>44452</v>
      </c>
      <c r="E64" s="2">
        <v>0.38071759259259258</v>
      </c>
      <c r="F64">
        <v>12</v>
      </c>
      <c r="G64">
        <v>7</v>
      </c>
      <c r="H64" s="2">
        <f t="shared" si="0"/>
        <v>0.16630787037037037</v>
      </c>
      <c r="I64">
        <f t="shared" si="5"/>
        <v>25</v>
      </c>
      <c r="J64" s="3">
        <f t="shared" si="6"/>
        <v>0.16630787037037037</v>
      </c>
      <c r="K64" s="3">
        <f t="shared" si="1"/>
        <v>0</v>
      </c>
      <c r="L64" s="4">
        <f t="shared" si="7"/>
        <v>5.3001967592592596</v>
      </c>
      <c r="M64" s="4">
        <f t="shared" si="8"/>
        <v>127.20472222222223</v>
      </c>
      <c r="N64" s="4">
        <f t="shared" si="2"/>
        <v>28500</v>
      </c>
      <c r="O64" s="4">
        <f t="shared" si="3"/>
        <v>66000</v>
      </c>
      <c r="P64" s="4">
        <f t="shared" si="4"/>
        <v>37500</v>
      </c>
    </row>
    <row r="65" spans="1:16" x14ac:dyDescent="0.25">
      <c r="A65">
        <v>64</v>
      </c>
      <c r="B65" s="1">
        <v>44452</v>
      </c>
      <c r="C65" s="2">
        <v>0.46302083333333338</v>
      </c>
      <c r="D65" s="1">
        <v>44452</v>
      </c>
      <c r="E65" s="2">
        <v>0.53340277777777778</v>
      </c>
      <c r="F65">
        <v>11</v>
      </c>
      <c r="G65">
        <v>13</v>
      </c>
      <c r="H65" s="2">
        <f t="shared" si="0"/>
        <v>7.03819444444444E-2</v>
      </c>
      <c r="I65">
        <f t="shared" si="5"/>
        <v>29</v>
      </c>
      <c r="J65" s="3">
        <f t="shared" si="6"/>
        <v>7.03819444444444E-2</v>
      </c>
      <c r="K65" s="3">
        <f t="shared" si="1"/>
        <v>0</v>
      </c>
      <c r="L65" s="4">
        <f t="shared" si="7"/>
        <v>5.3705787037037043</v>
      </c>
      <c r="M65" s="4">
        <f t="shared" si="8"/>
        <v>128.89388888888891</v>
      </c>
      <c r="N65" s="4">
        <f t="shared" si="2"/>
        <v>36000</v>
      </c>
      <c r="O65" s="4">
        <f t="shared" si="3"/>
        <v>60500</v>
      </c>
      <c r="P65" s="4">
        <f t="shared" si="4"/>
        <v>24500</v>
      </c>
    </row>
    <row r="66" spans="1:16" x14ac:dyDescent="0.25">
      <c r="A66">
        <v>65</v>
      </c>
      <c r="B66" s="1">
        <v>44452</v>
      </c>
      <c r="C66" s="2">
        <v>0.55218749999999994</v>
      </c>
      <c r="D66" s="1">
        <v>44452</v>
      </c>
      <c r="E66" s="2">
        <v>0.62197916666666664</v>
      </c>
      <c r="F66">
        <v>16</v>
      </c>
      <c r="G66">
        <v>21</v>
      </c>
      <c r="H66" s="2">
        <f t="shared" si="0"/>
        <v>6.9791666666666696E-2</v>
      </c>
      <c r="I66">
        <f t="shared" si="5"/>
        <v>32</v>
      </c>
      <c r="J66" s="3">
        <f t="shared" si="6"/>
        <v>6.9791666666666696E-2</v>
      </c>
      <c r="K66" s="3">
        <f t="shared" si="1"/>
        <v>0</v>
      </c>
      <c r="L66" s="4">
        <f t="shared" si="7"/>
        <v>5.4403703703703705</v>
      </c>
      <c r="M66" s="4">
        <f t="shared" si="8"/>
        <v>130.56888888888889</v>
      </c>
      <c r="N66" s="4">
        <f t="shared" si="2"/>
        <v>55500</v>
      </c>
      <c r="O66" s="4">
        <f t="shared" si="3"/>
        <v>88000</v>
      </c>
      <c r="P66" s="4">
        <f t="shared" si="4"/>
        <v>32500</v>
      </c>
    </row>
    <row r="67" spans="1:16" x14ac:dyDescent="0.25">
      <c r="A67">
        <v>66</v>
      </c>
      <c r="B67" s="1">
        <v>44452</v>
      </c>
      <c r="C67" s="2">
        <v>0.6699652777777777</v>
      </c>
      <c r="D67" s="1">
        <v>44452</v>
      </c>
      <c r="E67" s="2">
        <v>0.75</v>
      </c>
      <c r="F67">
        <v>19</v>
      </c>
      <c r="G67">
        <v>10</v>
      </c>
      <c r="H67" s="2">
        <f t="shared" ref="H67:H130" si="9">IF(E67-C67&gt;0,E67-C67,1-C67+E67)</f>
        <v>8.0034722222222299E-2</v>
      </c>
      <c r="I67">
        <f t="shared" si="5"/>
        <v>30</v>
      </c>
      <c r="J67" s="3">
        <f t="shared" si="6"/>
        <v>8.0034722222222299E-2</v>
      </c>
      <c r="K67" s="3">
        <f t="shared" ref="K67:K130" si="10">IF(E67-C67&gt;0,0,E67)</f>
        <v>0</v>
      </c>
      <c r="L67" s="4">
        <f t="shared" si="7"/>
        <v>5.5204050925925925</v>
      </c>
      <c r="M67" s="4">
        <f t="shared" si="8"/>
        <v>132.48972222222221</v>
      </c>
      <c r="N67" s="4">
        <f t="shared" ref="N67:N130" si="11">(F67+G67)*1500</f>
        <v>43500</v>
      </c>
      <c r="O67" s="4">
        <f t="shared" ref="O67:O130" si="12">IF(F67&lt;10,F67*6000,IF(AND(F67&gt;=10,F67&lt;20),F67*5500,5000*F67))</f>
        <v>104500</v>
      </c>
      <c r="P67" s="4">
        <f t="shared" ref="P67:P130" si="13">O67-N67</f>
        <v>61000</v>
      </c>
    </row>
    <row r="68" spans="1:16" x14ac:dyDescent="0.25">
      <c r="A68">
        <v>67</v>
      </c>
      <c r="B68" s="1">
        <v>44452</v>
      </c>
      <c r="C68" s="2">
        <v>0.83971064814814822</v>
      </c>
      <c r="D68" s="1">
        <v>44452</v>
      </c>
      <c r="E68" s="2">
        <v>0.9196643518518518</v>
      </c>
      <c r="F68">
        <v>3</v>
      </c>
      <c r="G68">
        <v>0</v>
      </c>
      <c r="H68" s="2">
        <f t="shared" si="9"/>
        <v>7.9953703703703582E-2</v>
      </c>
      <c r="I68">
        <f t="shared" ref="I68:I131" si="14">I67-G67+F68</f>
        <v>23</v>
      </c>
      <c r="J68" s="3">
        <f t="shared" ref="J68:J131" si="15">IF(E68&gt;C68,E68-C68,1-C68)+K67</f>
        <v>7.9953703703703582E-2</v>
      </c>
      <c r="K68" s="3">
        <f t="shared" si="10"/>
        <v>0</v>
      </c>
      <c r="L68" s="4">
        <f t="shared" ref="L68:L131" si="16">J68+L67</f>
        <v>5.6003587962962964</v>
      </c>
      <c r="M68" s="4">
        <f t="shared" ref="M68:M131" si="17">L68*24</f>
        <v>134.4086111111111</v>
      </c>
      <c r="N68" s="4">
        <f t="shared" si="11"/>
        <v>4500</v>
      </c>
      <c r="O68" s="4">
        <f t="shared" si="12"/>
        <v>18000</v>
      </c>
      <c r="P68" s="4">
        <f t="shared" si="13"/>
        <v>13500</v>
      </c>
    </row>
    <row r="69" spans="1:16" x14ac:dyDescent="0.25">
      <c r="A69">
        <v>68</v>
      </c>
      <c r="B69" s="1">
        <v>44453</v>
      </c>
      <c r="C69" s="2">
        <v>0.17733796296296298</v>
      </c>
      <c r="D69" s="1">
        <v>44453</v>
      </c>
      <c r="E69" s="2">
        <v>0.26</v>
      </c>
      <c r="F69">
        <v>12</v>
      </c>
      <c r="G69">
        <v>21</v>
      </c>
      <c r="H69" s="2">
        <f t="shared" si="9"/>
        <v>8.2662037037037034E-2</v>
      </c>
      <c r="I69">
        <f t="shared" si="14"/>
        <v>35</v>
      </c>
      <c r="J69" s="3">
        <f t="shared" si="15"/>
        <v>8.2662037037037034E-2</v>
      </c>
      <c r="K69" s="3">
        <f t="shared" si="10"/>
        <v>0</v>
      </c>
      <c r="L69" s="4">
        <f t="shared" si="16"/>
        <v>5.6830208333333339</v>
      </c>
      <c r="M69" s="4">
        <f t="shared" si="17"/>
        <v>136.39250000000001</v>
      </c>
      <c r="N69" s="4">
        <f t="shared" si="11"/>
        <v>49500</v>
      </c>
      <c r="O69" s="4">
        <f t="shared" si="12"/>
        <v>66000</v>
      </c>
      <c r="P69" s="4">
        <f t="shared" si="13"/>
        <v>16500</v>
      </c>
    </row>
    <row r="70" spans="1:16" x14ac:dyDescent="0.25">
      <c r="A70">
        <v>69</v>
      </c>
      <c r="B70" s="1">
        <v>44453</v>
      </c>
      <c r="C70" s="2">
        <v>0.34437500000000004</v>
      </c>
      <c r="D70" s="1">
        <v>44453</v>
      </c>
      <c r="E70" s="2">
        <v>0.42008101851851848</v>
      </c>
      <c r="F70">
        <v>17</v>
      </c>
      <c r="G70">
        <v>20</v>
      </c>
      <c r="H70" s="2">
        <f t="shared" si="9"/>
        <v>7.5706018518518436E-2</v>
      </c>
      <c r="I70">
        <f t="shared" si="14"/>
        <v>31</v>
      </c>
      <c r="J70" s="3">
        <f t="shared" si="15"/>
        <v>7.5706018518518436E-2</v>
      </c>
      <c r="K70" s="3">
        <f t="shared" si="10"/>
        <v>0</v>
      </c>
      <c r="L70" s="4">
        <f t="shared" si="16"/>
        <v>5.7587268518518524</v>
      </c>
      <c r="M70" s="4">
        <f t="shared" si="17"/>
        <v>138.20944444444444</v>
      </c>
      <c r="N70" s="4">
        <f t="shared" si="11"/>
        <v>55500</v>
      </c>
      <c r="O70" s="4">
        <f t="shared" si="12"/>
        <v>93500</v>
      </c>
      <c r="P70" s="4">
        <f t="shared" si="13"/>
        <v>38000</v>
      </c>
    </row>
    <row r="71" spans="1:16" x14ac:dyDescent="0.25">
      <c r="A71">
        <v>70</v>
      </c>
      <c r="B71" s="1">
        <v>44453</v>
      </c>
      <c r="C71" s="2">
        <v>0.5</v>
      </c>
      <c r="D71" s="1">
        <v>44453</v>
      </c>
      <c r="E71" s="2">
        <v>0.58119212962962963</v>
      </c>
      <c r="F71">
        <v>11</v>
      </c>
      <c r="G71">
        <v>22</v>
      </c>
      <c r="H71" s="2">
        <f t="shared" si="9"/>
        <v>8.1192129629629628E-2</v>
      </c>
      <c r="I71">
        <f t="shared" si="14"/>
        <v>22</v>
      </c>
      <c r="J71" s="3">
        <f t="shared" si="15"/>
        <v>8.1192129629629628E-2</v>
      </c>
      <c r="K71" s="3">
        <f t="shared" si="10"/>
        <v>0</v>
      </c>
      <c r="L71" s="4">
        <f t="shared" si="16"/>
        <v>5.8399189814814818</v>
      </c>
      <c r="M71" s="4">
        <f t="shared" si="17"/>
        <v>140.15805555555556</v>
      </c>
      <c r="N71" s="4">
        <f t="shared" si="11"/>
        <v>49500</v>
      </c>
      <c r="O71" s="4">
        <f t="shared" si="12"/>
        <v>60500</v>
      </c>
      <c r="P71" s="4">
        <f t="shared" si="13"/>
        <v>11000</v>
      </c>
    </row>
    <row r="72" spans="1:16" x14ac:dyDescent="0.25">
      <c r="A72">
        <v>71</v>
      </c>
      <c r="B72" s="1">
        <v>44453</v>
      </c>
      <c r="C72" s="2">
        <v>0.64340277777777777</v>
      </c>
      <c r="D72" s="1">
        <v>44453</v>
      </c>
      <c r="E72" s="2">
        <v>0.7085069444444444</v>
      </c>
      <c r="F72">
        <v>7</v>
      </c>
      <c r="G72">
        <v>2</v>
      </c>
      <c r="H72" s="2">
        <f t="shared" si="9"/>
        <v>6.510416666666663E-2</v>
      </c>
      <c r="I72">
        <f t="shared" si="14"/>
        <v>7</v>
      </c>
      <c r="J72" s="3">
        <f t="shared" si="15"/>
        <v>6.510416666666663E-2</v>
      </c>
      <c r="K72" s="3">
        <f t="shared" si="10"/>
        <v>0</v>
      </c>
      <c r="L72" s="4">
        <f t="shared" si="16"/>
        <v>5.9050231481481488</v>
      </c>
      <c r="M72" s="4">
        <f t="shared" si="17"/>
        <v>141.72055555555556</v>
      </c>
      <c r="N72" s="4">
        <f t="shared" si="11"/>
        <v>13500</v>
      </c>
      <c r="O72" s="4">
        <f t="shared" si="12"/>
        <v>42000</v>
      </c>
      <c r="P72" s="4">
        <f t="shared" si="13"/>
        <v>28500</v>
      </c>
    </row>
    <row r="73" spans="1:16" x14ac:dyDescent="0.25">
      <c r="A73">
        <v>72</v>
      </c>
      <c r="B73" s="1">
        <v>44453</v>
      </c>
      <c r="C73" s="2">
        <v>0.77552083333333333</v>
      </c>
      <c r="D73" s="1">
        <v>44453</v>
      </c>
      <c r="E73" s="2">
        <v>0.80270833333333336</v>
      </c>
      <c r="F73">
        <v>8</v>
      </c>
      <c r="G73">
        <v>7</v>
      </c>
      <c r="H73" s="2">
        <f t="shared" si="9"/>
        <v>2.7187500000000031E-2</v>
      </c>
      <c r="I73">
        <f t="shared" si="14"/>
        <v>13</v>
      </c>
      <c r="J73" s="3">
        <f t="shared" si="15"/>
        <v>2.7187500000000031E-2</v>
      </c>
      <c r="K73" s="3">
        <f t="shared" si="10"/>
        <v>0</v>
      </c>
      <c r="L73" s="4">
        <f t="shared" si="16"/>
        <v>5.9322106481481489</v>
      </c>
      <c r="M73" s="4">
        <f t="shared" si="17"/>
        <v>142.37305555555557</v>
      </c>
      <c r="N73" s="4">
        <f t="shared" si="11"/>
        <v>22500</v>
      </c>
      <c r="O73" s="4">
        <f t="shared" si="12"/>
        <v>48000</v>
      </c>
      <c r="P73" s="4">
        <f t="shared" si="13"/>
        <v>25500</v>
      </c>
    </row>
    <row r="74" spans="1:16" x14ac:dyDescent="0.25">
      <c r="A74">
        <v>73</v>
      </c>
      <c r="B74" s="1">
        <v>44453</v>
      </c>
      <c r="C74" s="2">
        <v>0.87285879629629637</v>
      </c>
      <c r="D74" s="1">
        <v>44453</v>
      </c>
      <c r="E74" s="2">
        <v>0.91951388888888885</v>
      </c>
      <c r="F74">
        <v>6</v>
      </c>
      <c r="G74">
        <v>1</v>
      </c>
      <c r="H74" s="2">
        <f t="shared" si="9"/>
        <v>4.6655092592592484E-2</v>
      </c>
      <c r="I74">
        <f t="shared" si="14"/>
        <v>12</v>
      </c>
      <c r="J74" s="3">
        <f t="shared" si="15"/>
        <v>4.6655092592592484E-2</v>
      </c>
      <c r="K74" s="3">
        <f t="shared" si="10"/>
        <v>0</v>
      </c>
      <c r="L74" s="4">
        <f t="shared" si="16"/>
        <v>5.9788657407407415</v>
      </c>
      <c r="M74" s="4">
        <f t="shared" si="17"/>
        <v>143.4927777777778</v>
      </c>
      <c r="N74" s="4">
        <f t="shared" si="11"/>
        <v>10500</v>
      </c>
      <c r="O74" s="4">
        <f t="shared" si="12"/>
        <v>36000</v>
      </c>
      <c r="P74" s="4">
        <f t="shared" si="13"/>
        <v>25500</v>
      </c>
    </row>
    <row r="75" spans="1:16" x14ac:dyDescent="0.25">
      <c r="A75">
        <v>74</v>
      </c>
      <c r="B75" s="1">
        <v>44454</v>
      </c>
      <c r="C75" s="2">
        <v>4.2361111111111106E-2</v>
      </c>
      <c r="D75" s="1">
        <v>44454</v>
      </c>
      <c r="E75" s="2">
        <v>0.17298611111111109</v>
      </c>
      <c r="F75">
        <v>0</v>
      </c>
      <c r="G75">
        <v>6</v>
      </c>
      <c r="H75" s="2">
        <f t="shared" si="9"/>
        <v>0.13062499999999999</v>
      </c>
      <c r="I75">
        <f t="shared" si="14"/>
        <v>11</v>
      </c>
      <c r="J75" s="3">
        <f t="shared" si="15"/>
        <v>0.13062499999999999</v>
      </c>
      <c r="K75" s="3">
        <f t="shared" si="10"/>
        <v>0</v>
      </c>
      <c r="L75" s="4">
        <f t="shared" si="16"/>
        <v>6.1094907407407417</v>
      </c>
      <c r="M75" s="4">
        <f t="shared" si="17"/>
        <v>146.62777777777779</v>
      </c>
      <c r="N75" s="4">
        <f t="shared" si="11"/>
        <v>9000</v>
      </c>
      <c r="O75" s="4">
        <f t="shared" si="12"/>
        <v>0</v>
      </c>
      <c r="P75" s="4">
        <f t="shared" si="13"/>
        <v>-9000</v>
      </c>
    </row>
    <row r="76" spans="1:16" x14ac:dyDescent="0.25">
      <c r="A76">
        <v>75</v>
      </c>
      <c r="B76" s="1">
        <v>44454</v>
      </c>
      <c r="C76" s="2">
        <v>0.28885416666666669</v>
      </c>
      <c r="D76" s="1">
        <v>44454</v>
      </c>
      <c r="E76" s="2">
        <v>0.34437500000000004</v>
      </c>
      <c r="F76">
        <v>0</v>
      </c>
      <c r="G76">
        <v>5</v>
      </c>
      <c r="H76" s="2">
        <f t="shared" si="9"/>
        <v>5.5520833333333353E-2</v>
      </c>
      <c r="I76">
        <f t="shared" si="14"/>
        <v>5</v>
      </c>
      <c r="J76" s="3">
        <f t="shared" si="15"/>
        <v>5.5520833333333353E-2</v>
      </c>
      <c r="K76" s="3">
        <f t="shared" si="10"/>
        <v>0</v>
      </c>
      <c r="L76" s="4">
        <f t="shared" si="16"/>
        <v>6.1650115740740752</v>
      </c>
      <c r="M76" s="4">
        <f t="shared" si="17"/>
        <v>147.9602777777778</v>
      </c>
      <c r="N76" s="4">
        <f t="shared" si="11"/>
        <v>7500</v>
      </c>
      <c r="O76" s="4">
        <f t="shared" si="12"/>
        <v>0</v>
      </c>
      <c r="P76" s="4">
        <f t="shared" si="13"/>
        <v>-7500</v>
      </c>
    </row>
    <row r="77" spans="1:16" x14ac:dyDescent="0.25">
      <c r="A77">
        <v>76</v>
      </c>
      <c r="B77" s="1">
        <v>44454</v>
      </c>
      <c r="C77" s="2">
        <v>0.42424768518518513</v>
      </c>
      <c r="D77" s="1">
        <v>44454</v>
      </c>
      <c r="E77" s="2">
        <v>0.53179398148148149</v>
      </c>
      <c r="F77">
        <v>10</v>
      </c>
      <c r="G77">
        <v>1</v>
      </c>
      <c r="H77" s="2">
        <f t="shared" si="9"/>
        <v>0.10754629629629636</v>
      </c>
      <c r="I77">
        <f t="shared" si="14"/>
        <v>10</v>
      </c>
      <c r="J77" s="3">
        <f t="shared" si="15"/>
        <v>0.10754629629629636</v>
      </c>
      <c r="K77" s="3">
        <f t="shared" si="10"/>
        <v>0</v>
      </c>
      <c r="L77" s="4">
        <f t="shared" si="16"/>
        <v>6.2725578703703713</v>
      </c>
      <c r="M77" s="4">
        <f t="shared" si="17"/>
        <v>150.54138888888892</v>
      </c>
      <c r="N77" s="4">
        <f t="shared" si="11"/>
        <v>16500</v>
      </c>
      <c r="O77" s="4">
        <f t="shared" si="12"/>
        <v>55000</v>
      </c>
      <c r="P77" s="4">
        <f t="shared" si="13"/>
        <v>38500</v>
      </c>
    </row>
    <row r="78" spans="1:16" x14ac:dyDescent="0.25">
      <c r="A78">
        <v>77</v>
      </c>
      <c r="B78" s="1">
        <v>44454</v>
      </c>
      <c r="C78" s="2">
        <v>0.5991319444444444</v>
      </c>
      <c r="D78" s="1">
        <v>44454</v>
      </c>
      <c r="E78" s="2">
        <v>0.63361111111111112</v>
      </c>
      <c r="F78">
        <v>14</v>
      </c>
      <c r="G78">
        <v>21</v>
      </c>
      <c r="H78" s="2">
        <f t="shared" si="9"/>
        <v>3.4479166666666727E-2</v>
      </c>
      <c r="I78">
        <f t="shared" si="14"/>
        <v>23</v>
      </c>
      <c r="J78" s="3">
        <f t="shared" si="15"/>
        <v>3.4479166666666727E-2</v>
      </c>
      <c r="K78" s="3">
        <f t="shared" si="10"/>
        <v>0</v>
      </c>
      <c r="L78" s="4">
        <f t="shared" si="16"/>
        <v>6.3070370370370377</v>
      </c>
      <c r="M78" s="4">
        <f t="shared" si="17"/>
        <v>151.3688888888889</v>
      </c>
      <c r="N78" s="4">
        <f t="shared" si="11"/>
        <v>52500</v>
      </c>
      <c r="O78" s="4">
        <f t="shared" si="12"/>
        <v>77000</v>
      </c>
      <c r="P78" s="4">
        <f t="shared" si="13"/>
        <v>24500</v>
      </c>
    </row>
    <row r="79" spans="1:16" x14ac:dyDescent="0.25">
      <c r="A79">
        <v>78</v>
      </c>
      <c r="B79" s="1">
        <v>44454</v>
      </c>
      <c r="C79" s="2">
        <v>0.7228472222222222</v>
      </c>
      <c r="D79" s="1">
        <v>44454</v>
      </c>
      <c r="E79" s="2">
        <v>0.77552083333333333</v>
      </c>
      <c r="F79">
        <v>4</v>
      </c>
      <c r="G79">
        <v>1</v>
      </c>
      <c r="H79" s="2">
        <f t="shared" si="9"/>
        <v>5.2673611111111129E-2</v>
      </c>
      <c r="I79">
        <f t="shared" si="14"/>
        <v>6</v>
      </c>
      <c r="J79" s="3">
        <f t="shared" si="15"/>
        <v>5.2673611111111129E-2</v>
      </c>
      <c r="K79" s="3">
        <f t="shared" si="10"/>
        <v>0</v>
      </c>
      <c r="L79" s="4">
        <f t="shared" si="16"/>
        <v>6.3597106481481491</v>
      </c>
      <c r="M79" s="4">
        <f t="shared" si="17"/>
        <v>152.63305555555559</v>
      </c>
      <c r="N79" s="4">
        <f t="shared" si="11"/>
        <v>7500</v>
      </c>
      <c r="O79" s="4">
        <f t="shared" si="12"/>
        <v>24000</v>
      </c>
      <c r="P79" s="4">
        <f t="shared" si="13"/>
        <v>16500</v>
      </c>
    </row>
    <row r="80" spans="1:16" x14ac:dyDescent="0.25">
      <c r="A80">
        <v>79</v>
      </c>
      <c r="B80" s="1">
        <v>44454</v>
      </c>
      <c r="C80" s="2">
        <v>0.86644675925925929</v>
      </c>
      <c r="D80" s="1">
        <v>44454</v>
      </c>
      <c r="E80" s="2">
        <v>0.90680555555555553</v>
      </c>
      <c r="F80">
        <v>7</v>
      </c>
      <c r="G80">
        <v>2</v>
      </c>
      <c r="H80" s="2">
        <f t="shared" si="9"/>
        <v>4.035879629629624E-2</v>
      </c>
      <c r="I80">
        <f t="shared" si="14"/>
        <v>12</v>
      </c>
      <c r="J80" s="3">
        <f t="shared" si="15"/>
        <v>4.035879629629624E-2</v>
      </c>
      <c r="K80" s="3">
        <f t="shared" si="10"/>
        <v>0</v>
      </c>
      <c r="L80" s="4">
        <f t="shared" si="16"/>
        <v>6.400069444444445</v>
      </c>
      <c r="M80" s="4">
        <f t="shared" si="17"/>
        <v>153.60166666666669</v>
      </c>
      <c r="N80" s="4">
        <f t="shared" si="11"/>
        <v>13500</v>
      </c>
      <c r="O80" s="4">
        <f t="shared" si="12"/>
        <v>42000</v>
      </c>
      <c r="P80" s="4">
        <f t="shared" si="13"/>
        <v>28500</v>
      </c>
    </row>
    <row r="81" spans="1:16" x14ac:dyDescent="0.25">
      <c r="A81">
        <v>80</v>
      </c>
      <c r="B81" s="1">
        <v>44455</v>
      </c>
      <c r="C81" s="2">
        <v>0.13571759259259261</v>
      </c>
      <c r="D81" s="1">
        <v>44455</v>
      </c>
      <c r="E81" s="2">
        <v>0.25288194444444445</v>
      </c>
      <c r="F81">
        <v>13</v>
      </c>
      <c r="G81">
        <v>5</v>
      </c>
      <c r="H81" s="2">
        <f t="shared" si="9"/>
        <v>0.11716435185185184</v>
      </c>
      <c r="I81">
        <f t="shared" si="14"/>
        <v>23</v>
      </c>
      <c r="J81" s="3">
        <f t="shared" si="15"/>
        <v>0.11716435185185184</v>
      </c>
      <c r="K81" s="3">
        <f t="shared" si="10"/>
        <v>0</v>
      </c>
      <c r="L81" s="4">
        <f t="shared" si="16"/>
        <v>6.5172337962962965</v>
      </c>
      <c r="M81" s="4">
        <f t="shared" si="17"/>
        <v>156.41361111111112</v>
      </c>
      <c r="N81" s="4">
        <f t="shared" si="11"/>
        <v>27000</v>
      </c>
      <c r="O81" s="4">
        <f t="shared" si="12"/>
        <v>71500</v>
      </c>
      <c r="P81" s="4">
        <f t="shared" si="13"/>
        <v>44500</v>
      </c>
    </row>
    <row r="82" spans="1:16" x14ac:dyDescent="0.25">
      <c r="A82">
        <v>81</v>
      </c>
      <c r="B82" s="1">
        <v>44455</v>
      </c>
      <c r="C82" s="2">
        <v>0.29960648148148145</v>
      </c>
      <c r="D82" s="1">
        <v>44455</v>
      </c>
      <c r="E82" s="2">
        <v>0.37712962962962965</v>
      </c>
      <c r="F82">
        <v>13</v>
      </c>
      <c r="G82">
        <v>11</v>
      </c>
      <c r="H82" s="2">
        <f t="shared" si="9"/>
        <v>7.7523148148148202E-2</v>
      </c>
      <c r="I82">
        <f t="shared" si="14"/>
        <v>31</v>
      </c>
      <c r="J82" s="3">
        <f t="shared" si="15"/>
        <v>7.7523148148148202E-2</v>
      </c>
      <c r="K82" s="3">
        <f t="shared" si="10"/>
        <v>0</v>
      </c>
      <c r="L82" s="4">
        <f t="shared" si="16"/>
        <v>6.5947569444444447</v>
      </c>
      <c r="M82" s="4">
        <f t="shared" si="17"/>
        <v>158.27416666666667</v>
      </c>
      <c r="N82" s="4">
        <f t="shared" si="11"/>
        <v>36000</v>
      </c>
      <c r="O82" s="4">
        <f t="shared" si="12"/>
        <v>71500</v>
      </c>
      <c r="P82" s="4">
        <f t="shared" si="13"/>
        <v>35500</v>
      </c>
    </row>
    <row r="83" spans="1:16" x14ac:dyDescent="0.25">
      <c r="A83">
        <v>82</v>
      </c>
      <c r="B83" s="1">
        <v>44455</v>
      </c>
      <c r="C83" s="2">
        <v>0.46118055555555554</v>
      </c>
      <c r="D83" s="1">
        <v>44455</v>
      </c>
      <c r="E83" s="2">
        <v>0.5005208333333333</v>
      </c>
      <c r="F83">
        <v>14</v>
      </c>
      <c r="G83">
        <v>9</v>
      </c>
      <c r="H83" s="2">
        <f t="shared" si="9"/>
        <v>3.9340277777777766E-2</v>
      </c>
      <c r="I83">
        <f t="shared" si="14"/>
        <v>34</v>
      </c>
      <c r="J83" s="3">
        <f t="shared" si="15"/>
        <v>3.9340277777777766E-2</v>
      </c>
      <c r="K83" s="3">
        <f t="shared" si="10"/>
        <v>0</v>
      </c>
      <c r="L83" s="4">
        <f t="shared" si="16"/>
        <v>6.6340972222222225</v>
      </c>
      <c r="M83" s="4">
        <f t="shared" si="17"/>
        <v>159.21833333333333</v>
      </c>
      <c r="N83" s="4">
        <f t="shared" si="11"/>
        <v>34500</v>
      </c>
      <c r="O83" s="4">
        <f t="shared" si="12"/>
        <v>77000</v>
      </c>
      <c r="P83" s="4">
        <f t="shared" si="13"/>
        <v>42500</v>
      </c>
    </row>
    <row r="84" spans="1:16" x14ac:dyDescent="0.25">
      <c r="A84">
        <v>83</v>
      </c>
      <c r="B84" s="1">
        <v>44455</v>
      </c>
      <c r="C84" s="2">
        <v>0.57986111111111105</v>
      </c>
      <c r="D84" s="1">
        <v>44455</v>
      </c>
      <c r="E84" s="2">
        <v>0.61469907407407409</v>
      </c>
      <c r="F84">
        <v>14</v>
      </c>
      <c r="G84">
        <v>9</v>
      </c>
      <c r="H84" s="2">
        <f t="shared" si="9"/>
        <v>3.4837962962963043E-2</v>
      </c>
      <c r="I84">
        <f t="shared" si="14"/>
        <v>39</v>
      </c>
      <c r="J84" s="3">
        <f t="shared" si="15"/>
        <v>3.4837962962963043E-2</v>
      </c>
      <c r="K84" s="3">
        <f t="shared" si="10"/>
        <v>0</v>
      </c>
      <c r="L84" s="4">
        <f t="shared" si="16"/>
        <v>6.6689351851851857</v>
      </c>
      <c r="M84" s="4">
        <f t="shared" si="17"/>
        <v>160.05444444444447</v>
      </c>
      <c r="N84" s="4">
        <f t="shared" si="11"/>
        <v>34500</v>
      </c>
      <c r="O84" s="4">
        <f t="shared" si="12"/>
        <v>77000</v>
      </c>
      <c r="P84" s="4">
        <f t="shared" si="13"/>
        <v>42500</v>
      </c>
    </row>
    <row r="85" spans="1:16" x14ac:dyDescent="0.25">
      <c r="A85">
        <v>84</v>
      </c>
      <c r="B85" s="1">
        <v>44455</v>
      </c>
      <c r="C85" s="2">
        <v>0.67444444444444451</v>
      </c>
      <c r="D85" s="1">
        <v>44455</v>
      </c>
      <c r="E85" s="2">
        <v>0.72362268518518524</v>
      </c>
      <c r="F85">
        <v>12</v>
      </c>
      <c r="G85">
        <v>7</v>
      </c>
      <c r="H85" s="2">
        <f t="shared" si="9"/>
        <v>4.9178240740740731E-2</v>
      </c>
      <c r="I85">
        <f t="shared" si="14"/>
        <v>42</v>
      </c>
      <c r="J85" s="3">
        <f t="shared" si="15"/>
        <v>4.9178240740740731E-2</v>
      </c>
      <c r="K85" s="3">
        <f t="shared" si="10"/>
        <v>0</v>
      </c>
      <c r="L85" s="4">
        <f t="shared" si="16"/>
        <v>6.7181134259259263</v>
      </c>
      <c r="M85" s="4">
        <f t="shared" si="17"/>
        <v>161.23472222222222</v>
      </c>
      <c r="N85" s="4">
        <f t="shared" si="11"/>
        <v>28500</v>
      </c>
      <c r="O85" s="4">
        <f t="shared" si="12"/>
        <v>66000</v>
      </c>
      <c r="P85" s="4">
        <f t="shared" si="13"/>
        <v>37500</v>
      </c>
    </row>
    <row r="86" spans="1:16" x14ac:dyDescent="0.25">
      <c r="A86">
        <v>85</v>
      </c>
      <c r="B86" s="1">
        <v>44455</v>
      </c>
      <c r="C86" s="2">
        <v>0.7926157407407407</v>
      </c>
      <c r="D86" s="1">
        <v>44455</v>
      </c>
      <c r="E86" s="2">
        <v>0.86523148148148143</v>
      </c>
      <c r="F86">
        <v>2</v>
      </c>
      <c r="G86">
        <v>19</v>
      </c>
      <c r="H86" s="2">
        <f t="shared" si="9"/>
        <v>7.2615740740740731E-2</v>
      </c>
      <c r="I86">
        <f t="shared" si="14"/>
        <v>37</v>
      </c>
      <c r="J86" s="3">
        <f t="shared" si="15"/>
        <v>7.2615740740740731E-2</v>
      </c>
      <c r="K86" s="3">
        <f t="shared" si="10"/>
        <v>0</v>
      </c>
      <c r="L86" s="4">
        <f t="shared" si="16"/>
        <v>6.7907291666666669</v>
      </c>
      <c r="M86" s="4">
        <f t="shared" si="17"/>
        <v>162.97750000000002</v>
      </c>
      <c r="N86" s="4">
        <f t="shared" si="11"/>
        <v>31500</v>
      </c>
      <c r="O86" s="4">
        <f t="shared" si="12"/>
        <v>12000</v>
      </c>
      <c r="P86" s="4">
        <f t="shared" si="13"/>
        <v>-19500</v>
      </c>
    </row>
    <row r="87" spans="1:16" x14ac:dyDescent="0.25">
      <c r="A87">
        <v>86</v>
      </c>
      <c r="B87" s="1">
        <v>44456</v>
      </c>
      <c r="C87" s="2">
        <v>0.28914351851851855</v>
      </c>
      <c r="D87" s="1">
        <v>44456</v>
      </c>
      <c r="E87" s="2">
        <v>0.33407407407407402</v>
      </c>
      <c r="F87">
        <v>4</v>
      </c>
      <c r="G87">
        <v>11</v>
      </c>
      <c r="H87" s="2">
        <f t="shared" si="9"/>
        <v>4.4930555555555474E-2</v>
      </c>
      <c r="I87">
        <f t="shared" si="14"/>
        <v>22</v>
      </c>
      <c r="J87" s="3">
        <f t="shared" si="15"/>
        <v>4.4930555555555474E-2</v>
      </c>
      <c r="K87" s="3">
        <f t="shared" si="10"/>
        <v>0</v>
      </c>
      <c r="L87" s="4">
        <f t="shared" si="16"/>
        <v>6.8356597222222222</v>
      </c>
      <c r="M87" s="4">
        <f t="shared" si="17"/>
        <v>164.05583333333334</v>
      </c>
      <c r="N87" s="4">
        <f t="shared" si="11"/>
        <v>22500</v>
      </c>
      <c r="O87" s="4">
        <f t="shared" si="12"/>
        <v>24000</v>
      </c>
      <c r="P87" s="4">
        <f t="shared" si="13"/>
        <v>1500</v>
      </c>
    </row>
    <row r="88" spans="1:16" x14ac:dyDescent="0.25">
      <c r="A88">
        <v>87</v>
      </c>
      <c r="B88" s="1">
        <v>44456</v>
      </c>
      <c r="C88" s="2">
        <v>0.45840277777777777</v>
      </c>
      <c r="D88" s="1">
        <v>44456</v>
      </c>
      <c r="E88" s="2">
        <v>0.47927083333333331</v>
      </c>
      <c r="F88">
        <v>21</v>
      </c>
      <c r="G88">
        <v>15</v>
      </c>
      <c r="H88" s="2">
        <f t="shared" si="9"/>
        <v>2.0868055555555542E-2</v>
      </c>
      <c r="I88">
        <f t="shared" si="14"/>
        <v>32</v>
      </c>
      <c r="J88" s="3">
        <f t="shared" si="15"/>
        <v>2.0868055555555542E-2</v>
      </c>
      <c r="K88" s="3">
        <f t="shared" si="10"/>
        <v>0</v>
      </c>
      <c r="L88" s="4">
        <f t="shared" si="16"/>
        <v>6.856527777777778</v>
      </c>
      <c r="M88" s="4">
        <f t="shared" si="17"/>
        <v>164.55666666666667</v>
      </c>
      <c r="N88" s="4">
        <f t="shared" si="11"/>
        <v>54000</v>
      </c>
      <c r="O88" s="4">
        <f t="shared" si="12"/>
        <v>105000</v>
      </c>
      <c r="P88" s="4">
        <f t="shared" si="13"/>
        <v>51000</v>
      </c>
    </row>
    <row r="89" spans="1:16" x14ac:dyDescent="0.25">
      <c r="A89">
        <v>88</v>
      </c>
      <c r="B89" s="1">
        <v>44456</v>
      </c>
      <c r="C89" s="2">
        <v>0.55218749999999994</v>
      </c>
      <c r="D89" s="1">
        <v>44456</v>
      </c>
      <c r="E89" s="2">
        <v>0.62156250000000002</v>
      </c>
      <c r="F89">
        <v>7</v>
      </c>
      <c r="G89">
        <v>13</v>
      </c>
      <c r="H89" s="2">
        <f t="shared" si="9"/>
        <v>6.9375000000000075E-2</v>
      </c>
      <c r="I89">
        <f t="shared" si="14"/>
        <v>24</v>
      </c>
      <c r="J89" s="3">
        <f t="shared" si="15"/>
        <v>6.9375000000000075E-2</v>
      </c>
      <c r="K89" s="3">
        <f t="shared" si="10"/>
        <v>0</v>
      </c>
      <c r="L89" s="4">
        <f t="shared" si="16"/>
        <v>6.925902777777778</v>
      </c>
      <c r="M89" s="4">
        <f t="shared" si="17"/>
        <v>166.22166666666666</v>
      </c>
      <c r="N89" s="4">
        <f t="shared" si="11"/>
        <v>30000</v>
      </c>
      <c r="O89" s="4">
        <f t="shared" si="12"/>
        <v>42000</v>
      </c>
      <c r="P89" s="4">
        <f t="shared" si="13"/>
        <v>12000</v>
      </c>
    </row>
    <row r="90" spans="1:16" x14ac:dyDescent="0.25">
      <c r="A90">
        <v>89</v>
      </c>
      <c r="B90" s="1">
        <v>44456</v>
      </c>
      <c r="C90" s="2">
        <v>0.64994212962962961</v>
      </c>
      <c r="D90" s="1">
        <v>44456</v>
      </c>
      <c r="E90" s="2">
        <v>0.71797453703703706</v>
      </c>
      <c r="F90">
        <v>14</v>
      </c>
      <c r="G90">
        <v>16</v>
      </c>
      <c r="H90" s="2">
        <f t="shared" si="9"/>
        <v>6.8032407407407458E-2</v>
      </c>
      <c r="I90">
        <f t="shared" si="14"/>
        <v>25</v>
      </c>
      <c r="J90" s="3">
        <f t="shared" si="15"/>
        <v>6.8032407407407458E-2</v>
      </c>
      <c r="K90" s="3">
        <f t="shared" si="10"/>
        <v>0</v>
      </c>
      <c r="L90" s="4">
        <f t="shared" si="16"/>
        <v>6.993935185185185</v>
      </c>
      <c r="M90" s="4">
        <f t="shared" si="17"/>
        <v>167.85444444444443</v>
      </c>
      <c r="N90" s="4">
        <f t="shared" si="11"/>
        <v>45000</v>
      </c>
      <c r="O90" s="4">
        <f t="shared" si="12"/>
        <v>77000</v>
      </c>
      <c r="P90" s="4">
        <f t="shared" si="13"/>
        <v>32000</v>
      </c>
    </row>
    <row r="91" spans="1:16" x14ac:dyDescent="0.25">
      <c r="A91">
        <v>90</v>
      </c>
      <c r="B91" s="1">
        <v>44456</v>
      </c>
      <c r="C91" s="2">
        <v>0.80049768518518516</v>
      </c>
      <c r="D91" s="1">
        <v>44456</v>
      </c>
      <c r="E91" s="2">
        <v>0.86509259259259252</v>
      </c>
      <c r="F91">
        <v>7</v>
      </c>
      <c r="G91">
        <v>0</v>
      </c>
      <c r="H91" s="2">
        <f t="shared" si="9"/>
        <v>6.4594907407407365E-2</v>
      </c>
      <c r="I91">
        <f t="shared" si="14"/>
        <v>16</v>
      </c>
      <c r="J91" s="3">
        <f t="shared" si="15"/>
        <v>6.4594907407407365E-2</v>
      </c>
      <c r="K91" s="3">
        <f t="shared" si="10"/>
        <v>0</v>
      </c>
      <c r="L91" s="4">
        <f t="shared" si="16"/>
        <v>7.0585300925925925</v>
      </c>
      <c r="M91" s="4">
        <f t="shared" si="17"/>
        <v>169.40472222222223</v>
      </c>
      <c r="N91" s="4">
        <f t="shared" si="11"/>
        <v>10500</v>
      </c>
      <c r="O91" s="4">
        <f t="shared" si="12"/>
        <v>42000</v>
      </c>
      <c r="P91" s="4">
        <f t="shared" si="13"/>
        <v>31500</v>
      </c>
    </row>
    <row r="92" spans="1:16" x14ac:dyDescent="0.25">
      <c r="A92">
        <v>91</v>
      </c>
      <c r="B92" s="1">
        <v>44457</v>
      </c>
      <c r="C92" s="2">
        <v>0.21187500000000001</v>
      </c>
      <c r="D92" s="1">
        <v>44457</v>
      </c>
      <c r="E92" s="2">
        <v>0.26673611111111112</v>
      </c>
      <c r="F92">
        <v>17</v>
      </c>
      <c r="G92">
        <v>15</v>
      </c>
      <c r="H92" s="2">
        <f t="shared" si="9"/>
        <v>5.486111111111111E-2</v>
      </c>
      <c r="I92">
        <f t="shared" si="14"/>
        <v>33</v>
      </c>
      <c r="J92" s="3">
        <f t="shared" si="15"/>
        <v>5.486111111111111E-2</v>
      </c>
      <c r="K92" s="3">
        <f t="shared" si="10"/>
        <v>0</v>
      </c>
      <c r="L92" s="4">
        <f t="shared" si="16"/>
        <v>7.1133912037037037</v>
      </c>
      <c r="M92" s="4">
        <f t="shared" si="17"/>
        <v>170.7213888888889</v>
      </c>
      <c r="N92" s="4">
        <f t="shared" si="11"/>
        <v>48000</v>
      </c>
      <c r="O92" s="4">
        <f t="shared" si="12"/>
        <v>93500</v>
      </c>
      <c r="P92" s="4">
        <f t="shared" si="13"/>
        <v>45500</v>
      </c>
    </row>
    <row r="93" spans="1:16" x14ac:dyDescent="0.25">
      <c r="A93">
        <v>92</v>
      </c>
      <c r="B93" s="1">
        <v>44457</v>
      </c>
      <c r="C93" s="2">
        <v>0.38490740740740742</v>
      </c>
      <c r="D93" s="1">
        <v>44457</v>
      </c>
      <c r="E93" s="2">
        <v>0.41679398148148145</v>
      </c>
      <c r="F93">
        <v>5</v>
      </c>
      <c r="G93">
        <v>8</v>
      </c>
      <c r="H93" s="2">
        <f t="shared" si="9"/>
        <v>3.1886574074074026E-2</v>
      </c>
      <c r="I93">
        <f t="shared" si="14"/>
        <v>23</v>
      </c>
      <c r="J93" s="3">
        <f t="shared" si="15"/>
        <v>3.1886574074074026E-2</v>
      </c>
      <c r="K93" s="3">
        <f t="shared" si="10"/>
        <v>0</v>
      </c>
      <c r="L93" s="4">
        <f t="shared" si="16"/>
        <v>7.1452777777777774</v>
      </c>
      <c r="M93" s="4">
        <f t="shared" si="17"/>
        <v>171.48666666666665</v>
      </c>
      <c r="N93" s="4">
        <f t="shared" si="11"/>
        <v>19500</v>
      </c>
      <c r="O93" s="4">
        <f t="shared" si="12"/>
        <v>30000</v>
      </c>
      <c r="P93" s="4">
        <f t="shared" si="13"/>
        <v>10500</v>
      </c>
    </row>
    <row r="94" spans="1:16" x14ac:dyDescent="0.25">
      <c r="A94">
        <v>93</v>
      </c>
      <c r="B94" s="1">
        <v>44457</v>
      </c>
      <c r="C94" s="2">
        <v>0.47458333333333336</v>
      </c>
      <c r="D94" s="1">
        <v>44457</v>
      </c>
      <c r="E94" s="2">
        <v>0.5599884259259259</v>
      </c>
      <c r="F94">
        <v>14</v>
      </c>
      <c r="G94">
        <v>9</v>
      </c>
      <c r="H94" s="2">
        <f t="shared" si="9"/>
        <v>8.5405092592592546E-2</v>
      </c>
      <c r="I94">
        <f t="shared" si="14"/>
        <v>29</v>
      </c>
      <c r="J94" s="3">
        <f t="shared" si="15"/>
        <v>8.5405092592592546E-2</v>
      </c>
      <c r="K94" s="3">
        <f t="shared" si="10"/>
        <v>0</v>
      </c>
      <c r="L94" s="4">
        <f t="shared" si="16"/>
        <v>7.2306828703703703</v>
      </c>
      <c r="M94" s="4">
        <f t="shared" si="17"/>
        <v>173.53638888888889</v>
      </c>
      <c r="N94" s="4">
        <f t="shared" si="11"/>
        <v>34500</v>
      </c>
      <c r="O94" s="4">
        <f t="shared" si="12"/>
        <v>77000</v>
      </c>
      <c r="P94" s="4">
        <f t="shared" si="13"/>
        <v>42500</v>
      </c>
    </row>
    <row r="95" spans="1:16" x14ac:dyDescent="0.25">
      <c r="A95">
        <v>94</v>
      </c>
      <c r="B95" s="1">
        <v>44457</v>
      </c>
      <c r="C95" s="2">
        <v>0.62175925925925923</v>
      </c>
      <c r="D95" s="1">
        <v>44457</v>
      </c>
      <c r="E95" s="2">
        <v>0.64258101851851845</v>
      </c>
      <c r="F95">
        <v>11</v>
      </c>
      <c r="G95">
        <v>17</v>
      </c>
      <c r="H95" s="2">
        <f t="shared" si="9"/>
        <v>2.082175925925922E-2</v>
      </c>
      <c r="I95">
        <f t="shared" si="14"/>
        <v>31</v>
      </c>
      <c r="J95" s="3">
        <f t="shared" si="15"/>
        <v>2.082175925925922E-2</v>
      </c>
      <c r="K95" s="3">
        <f t="shared" si="10"/>
        <v>0</v>
      </c>
      <c r="L95" s="4">
        <f t="shared" si="16"/>
        <v>7.2515046296296291</v>
      </c>
      <c r="M95" s="4">
        <f t="shared" si="17"/>
        <v>174.0361111111111</v>
      </c>
      <c r="N95" s="4">
        <f t="shared" si="11"/>
        <v>42000</v>
      </c>
      <c r="O95" s="4">
        <f t="shared" si="12"/>
        <v>60500</v>
      </c>
      <c r="P95" s="4">
        <f t="shared" si="13"/>
        <v>18500</v>
      </c>
    </row>
    <row r="96" spans="1:16" x14ac:dyDescent="0.25">
      <c r="A96">
        <v>95</v>
      </c>
      <c r="B96" s="1">
        <v>44457</v>
      </c>
      <c r="C96" s="2">
        <v>0.72517361111111101</v>
      </c>
      <c r="D96" s="1">
        <v>44457</v>
      </c>
      <c r="E96" s="2">
        <v>0.78138888888888891</v>
      </c>
      <c r="F96">
        <v>7</v>
      </c>
      <c r="G96">
        <v>16</v>
      </c>
      <c r="H96" s="2">
        <f t="shared" si="9"/>
        <v>5.6215277777777906E-2</v>
      </c>
      <c r="I96">
        <f t="shared" si="14"/>
        <v>21</v>
      </c>
      <c r="J96" s="3">
        <f t="shared" si="15"/>
        <v>5.6215277777777906E-2</v>
      </c>
      <c r="K96" s="3">
        <f t="shared" si="10"/>
        <v>0</v>
      </c>
      <c r="L96" s="4">
        <f t="shared" si="16"/>
        <v>7.3077199074074066</v>
      </c>
      <c r="M96" s="4">
        <f t="shared" si="17"/>
        <v>175.38527777777776</v>
      </c>
      <c r="N96" s="4">
        <f t="shared" si="11"/>
        <v>34500</v>
      </c>
      <c r="O96" s="4">
        <f t="shared" si="12"/>
        <v>42000</v>
      </c>
      <c r="P96" s="4">
        <f t="shared" si="13"/>
        <v>7500</v>
      </c>
    </row>
    <row r="97" spans="1:16" x14ac:dyDescent="0.25">
      <c r="A97">
        <v>96</v>
      </c>
      <c r="B97" s="1">
        <v>44458</v>
      </c>
      <c r="C97" s="2">
        <v>0.37921296296296297</v>
      </c>
      <c r="D97" s="1">
        <v>44458</v>
      </c>
      <c r="E97" s="2">
        <v>0.44873842592592594</v>
      </c>
      <c r="F97">
        <v>5</v>
      </c>
      <c r="G97">
        <v>1</v>
      </c>
      <c r="H97" s="2">
        <f t="shared" si="9"/>
        <v>6.9525462962962969E-2</v>
      </c>
      <c r="I97">
        <f t="shared" si="14"/>
        <v>10</v>
      </c>
      <c r="J97" s="3">
        <f t="shared" si="15"/>
        <v>6.9525462962962969E-2</v>
      </c>
      <c r="K97" s="3">
        <f t="shared" si="10"/>
        <v>0</v>
      </c>
      <c r="L97" s="4">
        <f t="shared" si="16"/>
        <v>7.3772453703703693</v>
      </c>
      <c r="M97" s="4">
        <f t="shared" si="17"/>
        <v>177.05388888888888</v>
      </c>
      <c r="N97" s="4">
        <f t="shared" si="11"/>
        <v>9000</v>
      </c>
      <c r="O97" s="4">
        <f t="shared" si="12"/>
        <v>30000</v>
      </c>
      <c r="P97" s="4">
        <f t="shared" si="13"/>
        <v>21000</v>
      </c>
    </row>
    <row r="98" spans="1:16" x14ac:dyDescent="0.25">
      <c r="A98">
        <v>97</v>
      </c>
      <c r="B98" s="1">
        <v>44458</v>
      </c>
      <c r="C98" s="2">
        <v>0.58005787037037038</v>
      </c>
      <c r="D98" s="1">
        <v>44458</v>
      </c>
      <c r="E98" s="2">
        <v>0.62572916666666667</v>
      </c>
      <c r="F98">
        <v>14</v>
      </c>
      <c r="G98">
        <v>7</v>
      </c>
      <c r="H98" s="2">
        <f t="shared" si="9"/>
        <v>4.5671296296296293E-2</v>
      </c>
      <c r="I98">
        <f t="shared" si="14"/>
        <v>23</v>
      </c>
      <c r="J98" s="3">
        <f t="shared" si="15"/>
        <v>4.5671296296296293E-2</v>
      </c>
      <c r="K98" s="3">
        <f t="shared" si="10"/>
        <v>0</v>
      </c>
      <c r="L98" s="4">
        <f t="shared" si="16"/>
        <v>7.4229166666666657</v>
      </c>
      <c r="M98" s="4">
        <f t="shared" si="17"/>
        <v>178.14999999999998</v>
      </c>
      <c r="N98" s="4">
        <f t="shared" si="11"/>
        <v>31500</v>
      </c>
      <c r="O98" s="4">
        <f t="shared" si="12"/>
        <v>77000</v>
      </c>
      <c r="P98" s="4">
        <f t="shared" si="13"/>
        <v>45500</v>
      </c>
    </row>
    <row r="99" spans="1:16" x14ac:dyDescent="0.25">
      <c r="A99">
        <v>98</v>
      </c>
      <c r="B99" s="1">
        <v>44458</v>
      </c>
      <c r="C99" s="2">
        <v>0.67716435185185186</v>
      </c>
      <c r="D99" s="1">
        <v>44458</v>
      </c>
      <c r="E99" s="2">
        <v>0.73178240740740741</v>
      </c>
      <c r="F99">
        <v>12</v>
      </c>
      <c r="G99">
        <v>9</v>
      </c>
      <c r="H99" s="2">
        <f t="shared" si="9"/>
        <v>5.4618055555555545E-2</v>
      </c>
      <c r="I99">
        <f t="shared" si="14"/>
        <v>28</v>
      </c>
      <c r="J99" s="3">
        <f t="shared" si="15"/>
        <v>5.4618055555555545E-2</v>
      </c>
      <c r="K99" s="3">
        <f t="shared" si="10"/>
        <v>0</v>
      </c>
      <c r="L99" s="4">
        <f t="shared" si="16"/>
        <v>7.477534722222221</v>
      </c>
      <c r="M99" s="4">
        <f t="shared" si="17"/>
        <v>179.46083333333331</v>
      </c>
      <c r="N99" s="4">
        <f t="shared" si="11"/>
        <v>31500</v>
      </c>
      <c r="O99" s="4">
        <f t="shared" si="12"/>
        <v>66000</v>
      </c>
      <c r="P99" s="4">
        <f t="shared" si="13"/>
        <v>34500</v>
      </c>
    </row>
    <row r="100" spans="1:16" x14ac:dyDescent="0.25">
      <c r="A100">
        <v>99</v>
      </c>
      <c r="B100" s="1">
        <v>44458</v>
      </c>
      <c r="C100" s="2">
        <v>0.81361111111111117</v>
      </c>
      <c r="D100" s="1">
        <v>44458</v>
      </c>
      <c r="E100" s="2">
        <v>0.84862268518518524</v>
      </c>
      <c r="F100">
        <v>11</v>
      </c>
      <c r="G100">
        <v>9</v>
      </c>
      <c r="H100" s="2">
        <f t="shared" si="9"/>
        <v>3.501157407407407E-2</v>
      </c>
      <c r="I100">
        <f t="shared" si="14"/>
        <v>30</v>
      </c>
      <c r="J100" s="3">
        <f t="shared" si="15"/>
        <v>3.501157407407407E-2</v>
      </c>
      <c r="K100" s="3">
        <f t="shared" si="10"/>
        <v>0</v>
      </c>
      <c r="L100" s="4">
        <f t="shared" si="16"/>
        <v>7.5125462962962954</v>
      </c>
      <c r="M100" s="4">
        <f t="shared" si="17"/>
        <v>180.30111111111108</v>
      </c>
      <c r="N100" s="4">
        <f t="shared" si="11"/>
        <v>30000</v>
      </c>
      <c r="O100" s="4">
        <f t="shared" si="12"/>
        <v>60500</v>
      </c>
      <c r="P100" s="4">
        <f t="shared" si="13"/>
        <v>30500</v>
      </c>
    </row>
    <row r="101" spans="1:16" x14ac:dyDescent="0.25">
      <c r="A101">
        <v>100</v>
      </c>
      <c r="B101" s="1">
        <v>44458</v>
      </c>
      <c r="C101" s="2">
        <v>0.95554398148148145</v>
      </c>
      <c r="D101" s="1">
        <v>44459</v>
      </c>
      <c r="E101" s="2">
        <v>5.0520833333333327E-2</v>
      </c>
      <c r="F101">
        <v>11</v>
      </c>
      <c r="G101">
        <v>8</v>
      </c>
      <c r="H101" s="2">
        <f t="shared" si="9"/>
        <v>9.4976851851851868E-2</v>
      </c>
      <c r="I101">
        <f t="shared" si="14"/>
        <v>32</v>
      </c>
      <c r="J101" s="3">
        <f t="shared" si="15"/>
        <v>4.4456018518518547E-2</v>
      </c>
      <c r="K101" s="3">
        <f t="shared" si="10"/>
        <v>5.0520833333333327E-2</v>
      </c>
      <c r="L101" s="4">
        <f t="shared" si="16"/>
        <v>7.557002314814814</v>
      </c>
      <c r="M101" s="4">
        <f t="shared" si="17"/>
        <v>181.36805555555554</v>
      </c>
      <c r="N101" s="4">
        <f t="shared" si="11"/>
        <v>28500</v>
      </c>
      <c r="O101" s="4">
        <f t="shared" si="12"/>
        <v>60500</v>
      </c>
      <c r="P101" s="4">
        <f t="shared" si="13"/>
        <v>32000</v>
      </c>
    </row>
    <row r="102" spans="1:16" x14ac:dyDescent="0.25">
      <c r="A102">
        <v>101</v>
      </c>
      <c r="B102" s="1">
        <v>44459</v>
      </c>
      <c r="C102" s="2">
        <v>0.3830324074074074</v>
      </c>
      <c r="D102" s="1">
        <v>44459</v>
      </c>
      <c r="E102" s="2">
        <v>0.44746527777777773</v>
      </c>
      <c r="F102">
        <v>12</v>
      </c>
      <c r="G102">
        <v>3</v>
      </c>
      <c r="H102" s="2">
        <f t="shared" si="9"/>
        <v>6.4432870370370321E-2</v>
      </c>
      <c r="I102">
        <f t="shared" si="14"/>
        <v>36</v>
      </c>
      <c r="J102" s="3">
        <f t="shared" si="15"/>
        <v>0.11495370370370364</v>
      </c>
      <c r="K102" s="3">
        <f t="shared" si="10"/>
        <v>0</v>
      </c>
      <c r="L102" s="4">
        <f t="shared" si="16"/>
        <v>7.6719560185185181</v>
      </c>
      <c r="M102" s="4">
        <f t="shared" si="17"/>
        <v>184.12694444444443</v>
      </c>
      <c r="N102" s="4">
        <f t="shared" si="11"/>
        <v>22500</v>
      </c>
      <c r="O102" s="4">
        <f t="shared" si="12"/>
        <v>66000</v>
      </c>
      <c r="P102" s="4">
        <f t="shared" si="13"/>
        <v>43500</v>
      </c>
    </row>
    <row r="103" spans="1:16" x14ac:dyDescent="0.25">
      <c r="A103">
        <v>102</v>
      </c>
      <c r="B103" s="1">
        <v>44459</v>
      </c>
      <c r="C103" s="2">
        <v>0.47513888888888883</v>
      </c>
      <c r="D103" s="1">
        <v>44459</v>
      </c>
      <c r="E103" s="2">
        <v>0.52998842592592588</v>
      </c>
      <c r="F103">
        <v>7</v>
      </c>
      <c r="G103">
        <v>12</v>
      </c>
      <c r="H103" s="2">
        <f t="shared" si="9"/>
        <v>5.4849537037037044E-2</v>
      </c>
      <c r="I103">
        <f t="shared" si="14"/>
        <v>40</v>
      </c>
      <c r="J103" s="3">
        <f t="shared" si="15"/>
        <v>5.4849537037037044E-2</v>
      </c>
      <c r="K103" s="3">
        <f t="shared" si="10"/>
        <v>0</v>
      </c>
      <c r="L103" s="4">
        <f t="shared" si="16"/>
        <v>7.726805555555555</v>
      </c>
      <c r="M103" s="4">
        <f t="shared" si="17"/>
        <v>185.44333333333333</v>
      </c>
      <c r="N103" s="4">
        <f t="shared" si="11"/>
        <v>28500</v>
      </c>
      <c r="O103" s="4">
        <f t="shared" si="12"/>
        <v>42000</v>
      </c>
      <c r="P103" s="4">
        <f t="shared" si="13"/>
        <v>13500</v>
      </c>
    </row>
    <row r="104" spans="1:16" x14ac:dyDescent="0.25">
      <c r="A104">
        <v>103</v>
      </c>
      <c r="B104" s="1">
        <v>44459</v>
      </c>
      <c r="C104" s="2">
        <v>0.54886574074074079</v>
      </c>
      <c r="D104" s="1">
        <v>44459</v>
      </c>
      <c r="E104" s="2">
        <v>0.59329861111111104</v>
      </c>
      <c r="F104">
        <v>9</v>
      </c>
      <c r="G104">
        <v>14</v>
      </c>
      <c r="H104" s="2">
        <f t="shared" si="9"/>
        <v>4.4432870370370248E-2</v>
      </c>
      <c r="I104">
        <f t="shared" si="14"/>
        <v>37</v>
      </c>
      <c r="J104" s="3">
        <f t="shared" si="15"/>
        <v>4.4432870370370248E-2</v>
      </c>
      <c r="K104" s="3">
        <f t="shared" si="10"/>
        <v>0</v>
      </c>
      <c r="L104" s="4">
        <f t="shared" si="16"/>
        <v>7.7712384259259251</v>
      </c>
      <c r="M104" s="4">
        <f t="shared" si="17"/>
        <v>186.50972222222219</v>
      </c>
      <c r="N104" s="4">
        <f t="shared" si="11"/>
        <v>34500</v>
      </c>
      <c r="O104" s="4">
        <f t="shared" si="12"/>
        <v>54000</v>
      </c>
      <c r="P104" s="4">
        <f t="shared" si="13"/>
        <v>19500</v>
      </c>
    </row>
    <row r="105" spans="1:16" x14ac:dyDescent="0.25">
      <c r="A105">
        <v>104</v>
      </c>
      <c r="B105" s="1">
        <v>44459</v>
      </c>
      <c r="C105" s="2">
        <v>0.63266203703703705</v>
      </c>
      <c r="D105" s="1">
        <v>44459</v>
      </c>
      <c r="E105" s="2">
        <v>0.67504629629629631</v>
      </c>
      <c r="F105">
        <v>8</v>
      </c>
      <c r="G105">
        <v>19</v>
      </c>
      <c r="H105" s="2">
        <f t="shared" si="9"/>
        <v>4.238425925925926E-2</v>
      </c>
      <c r="I105">
        <f t="shared" si="14"/>
        <v>31</v>
      </c>
      <c r="J105" s="3">
        <f t="shared" si="15"/>
        <v>4.238425925925926E-2</v>
      </c>
      <c r="K105" s="3">
        <f t="shared" si="10"/>
        <v>0</v>
      </c>
      <c r="L105" s="4">
        <f t="shared" si="16"/>
        <v>7.8136226851851847</v>
      </c>
      <c r="M105" s="4">
        <f t="shared" si="17"/>
        <v>187.52694444444444</v>
      </c>
      <c r="N105" s="4">
        <f t="shared" si="11"/>
        <v>40500</v>
      </c>
      <c r="O105" s="4">
        <f t="shared" si="12"/>
        <v>48000</v>
      </c>
      <c r="P105" s="4">
        <f t="shared" si="13"/>
        <v>7500</v>
      </c>
    </row>
    <row r="106" spans="1:16" x14ac:dyDescent="0.25">
      <c r="A106">
        <v>105</v>
      </c>
      <c r="B106" s="1">
        <v>44459</v>
      </c>
      <c r="C106" s="2">
        <v>0.70928240740740733</v>
      </c>
      <c r="D106" s="1">
        <v>44459</v>
      </c>
      <c r="E106" s="2">
        <v>0.72917824074074078</v>
      </c>
      <c r="F106">
        <v>23</v>
      </c>
      <c r="G106">
        <v>14</v>
      </c>
      <c r="H106" s="2">
        <f t="shared" si="9"/>
        <v>1.9895833333333446E-2</v>
      </c>
      <c r="I106">
        <f t="shared" si="14"/>
        <v>35</v>
      </c>
      <c r="J106" s="3">
        <f t="shared" si="15"/>
        <v>1.9895833333333446E-2</v>
      </c>
      <c r="K106" s="3">
        <f t="shared" si="10"/>
        <v>0</v>
      </c>
      <c r="L106" s="4">
        <f t="shared" si="16"/>
        <v>7.8335185185185185</v>
      </c>
      <c r="M106" s="4">
        <f t="shared" si="17"/>
        <v>188.00444444444446</v>
      </c>
      <c r="N106" s="4">
        <f t="shared" si="11"/>
        <v>55500</v>
      </c>
      <c r="O106" s="4">
        <f t="shared" si="12"/>
        <v>115000</v>
      </c>
      <c r="P106" s="4">
        <f t="shared" si="13"/>
        <v>59500</v>
      </c>
    </row>
    <row r="107" spans="1:16" x14ac:dyDescent="0.25">
      <c r="A107">
        <v>106</v>
      </c>
      <c r="B107" s="1">
        <v>44459</v>
      </c>
      <c r="C107" s="2">
        <v>0.74663194444444436</v>
      </c>
      <c r="D107" s="1">
        <v>44459</v>
      </c>
      <c r="E107" s="2">
        <v>0.78163194444444439</v>
      </c>
      <c r="F107">
        <v>19</v>
      </c>
      <c r="G107">
        <v>9</v>
      </c>
      <c r="H107" s="2">
        <f t="shared" si="9"/>
        <v>3.5000000000000031E-2</v>
      </c>
      <c r="I107">
        <f t="shared" si="14"/>
        <v>40</v>
      </c>
      <c r="J107" s="3">
        <f t="shared" si="15"/>
        <v>3.5000000000000031E-2</v>
      </c>
      <c r="K107" s="3">
        <f t="shared" si="10"/>
        <v>0</v>
      </c>
      <c r="L107" s="4">
        <f t="shared" si="16"/>
        <v>7.8685185185185187</v>
      </c>
      <c r="M107" s="4">
        <f t="shared" si="17"/>
        <v>188.84444444444443</v>
      </c>
      <c r="N107" s="4">
        <f t="shared" si="11"/>
        <v>42000</v>
      </c>
      <c r="O107" s="4">
        <f t="shared" si="12"/>
        <v>104500</v>
      </c>
      <c r="P107" s="4">
        <f t="shared" si="13"/>
        <v>62500</v>
      </c>
    </row>
    <row r="108" spans="1:16" x14ac:dyDescent="0.25">
      <c r="A108">
        <v>107</v>
      </c>
      <c r="B108" s="1">
        <v>44459</v>
      </c>
      <c r="C108" s="2">
        <v>0.82415509259259256</v>
      </c>
      <c r="D108" s="1">
        <v>44459</v>
      </c>
      <c r="E108" s="2">
        <v>0.91810185185185178</v>
      </c>
      <c r="F108">
        <v>0</v>
      </c>
      <c r="G108">
        <v>6</v>
      </c>
      <c r="H108" s="2">
        <f t="shared" si="9"/>
        <v>9.3946759259259216E-2</v>
      </c>
      <c r="I108">
        <f t="shared" si="14"/>
        <v>31</v>
      </c>
      <c r="J108" s="3">
        <f t="shared" si="15"/>
        <v>9.3946759259259216E-2</v>
      </c>
      <c r="K108" s="3">
        <f t="shared" si="10"/>
        <v>0</v>
      </c>
      <c r="L108" s="4">
        <f t="shared" si="16"/>
        <v>7.9624652777777776</v>
      </c>
      <c r="M108" s="4">
        <f t="shared" si="17"/>
        <v>191.09916666666666</v>
      </c>
      <c r="N108" s="4">
        <f t="shared" si="11"/>
        <v>9000</v>
      </c>
      <c r="O108" s="4">
        <f t="shared" si="12"/>
        <v>0</v>
      </c>
      <c r="P108" s="4">
        <f t="shared" si="13"/>
        <v>-9000</v>
      </c>
    </row>
    <row r="109" spans="1:16" x14ac:dyDescent="0.25">
      <c r="A109">
        <v>108</v>
      </c>
      <c r="B109" s="1">
        <v>44459</v>
      </c>
      <c r="C109" s="2">
        <v>0.97640046296296301</v>
      </c>
      <c r="D109" s="1">
        <v>44460</v>
      </c>
      <c r="E109" s="2">
        <v>5.7824074074074076E-2</v>
      </c>
      <c r="F109">
        <v>4</v>
      </c>
      <c r="G109">
        <v>15</v>
      </c>
      <c r="H109" s="2">
        <f t="shared" si="9"/>
        <v>8.1423611111111072E-2</v>
      </c>
      <c r="I109">
        <f t="shared" si="14"/>
        <v>29</v>
      </c>
      <c r="J109" s="3">
        <f t="shared" si="15"/>
        <v>2.3599537037036988E-2</v>
      </c>
      <c r="K109" s="3">
        <f t="shared" si="10"/>
        <v>5.7824074074074076E-2</v>
      </c>
      <c r="L109" s="4">
        <f t="shared" si="16"/>
        <v>7.9860648148148146</v>
      </c>
      <c r="M109" s="4">
        <f t="shared" si="17"/>
        <v>191.66555555555556</v>
      </c>
      <c r="N109" s="4">
        <f t="shared" si="11"/>
        <v>28500</v>
      </c>
      <c r="O109" s="4">
        <f t="shared" si="12"/>
        <v>24000</v>
      </c>
      <c r="P109" s="4">
        <f t="shared" si="13"/>
        <v>-4500</v>
      </c>
    </row>
    <row r="110" spans="1:16" x14ac:dyDescent="0.25">
      <c r="A110">
        <v>109</v>
      </c>
      <c r="B110" s="1">
        <v>44460</v>
      </c>
      <c r="C110" s="2">
        <v>0.29172453703703705</v>
      </c>
      <c r="D110" s="1">
        <v>44460</v>
      </c>
      <c r="E110" s="2">
        <v>0.33641203703703698</v>
      </c>
      <c r="F110">
        <v>11</v>
      </c>
      <c r="G110">
        <v>0</v>
      </c>
      <c r="H110" s="2">
        <f t="shared" si="9"/>
        <v>4.4687499999999936E-2</v>
      </c>
      <c r="I110">
        <f t="shared" si="14"/>
        <v>25</v>
      </c>
      <c r="J110" s="3">
        <f t="shared" si="15"/>
        <v>0.10251157407407402</v>
      </c>
      <c r="K110" s="3">
        <f t="shared" si="10"/>
        <v>0</v>
      </c>
      <c r="L110" s="4">
        <f t="shared" si="16"/>
        <v>8.0885763888888889</v>
      </c>
      <c r="M110" s="4">
        <f t="shared" si="17"/>
        <v>194.12583333333333</v>
      </c>
      <c r="N110" s="4">
        <f t="shared" si="11"/>
        <v>16500</v>
      </c>
      <c r="O110" s="4">
        <f t="shared" si="12"/>
        <v>60500</v>
      </c>
      <c r="P110" s="4">
        <f t="shared" si="13"/>
        <v>44000</v>
      </c>
    </row>
    <row r="111" spans="1:16" x14ac:dyDescent="0.25">
      <c r="A111">
        <v>110</v>
      </c>
      <c r="B111" s="1">
        <v>44460</v>
      </c>
      <c r="C111" s="2">
        <v>0.42815972222222221</v>
      </c>
      <c r="D111" s="1">
        <v>44460</v>
      </c>
      <c r="E111" s="2">
        <v>0.58225694444444442</v>
      </c>
      <c r="F111">
        <v>9</v>
      </c>
      <c r="G111">
        <v>4</v>
      </c>
      <c r="H111" s="2">
        <f t="shared" si="9"/>
        <v>0.15409722222222222</v>
      </c>
      <c r="I111">
        <f t="shared" si="14"/>
        <v>34</v>
      </c>
      <c r="J111" s="3">
        <f t="shared" si="15"/>
        <v>0.15409722222222222</v>
      </c>
      <c r="K111" s="3">
        <f t="shared" si="10"/>
        <v>0</v>
      </c>
      <c r="L111" s="4">
        <f t="shared" si="16"/>
        <v>8.2426736111111119</v>
      </c>
      <c r="M111" s="4">
        <f t="shared" si="17"/>
        <v>197.82416666666668</v>
      </c>
      <c r="N111" s="4">
        <f t="shared" si="11"/>
        <v>19500</v>
      </c>
      <c r="O111" s="4">
        <f t="shared" si="12"/>
        <v>54000</v>
      </c>
      <c r="P111" s="4">
        <f t="shared" si="13"/>
        <v>34500</v>
      </c>
    </row>
    <row r="112" spans="1:16" x14ac:dyDescent="0.25">
      <c r="A112">
        <v>111</v>
      </c>
      <c r="B112" s="1">
        <v>44460</v>
      </c>
      <c r="C112" s="2">
        <v>0.62174768518518519</v>
      </c>
      <c r="D112" s="1">
        <v>44460</v>
      </c>
      <c r="E112" s="2">
        <v>0.66903935185185182</v>
      </c>
      <c r="F112">
        <v>9</v>
      </c>
      <c r="G112">
        <v>28</v>
      </c>
      <c r="H112" s="2">
        <f t="shared" si="9"/>
        <v>4.7291666666666621E-2</v>
      </c>
      <c r="I112">
        <f t="shared" si="14"/>
        <v>39</v>
      </c>
      <c r="J112" s="3">
        <f t="shared" si="15"/>
        <v>4.7291666666666621E-2</v>
      </c>
      <c r="K112" s="3">
        <f t="shared" si="10"/>
        <v>0</v>
      </c>
      <c r="L112" s="4">
        <f t="shared" si="16"/>
        <v>8.2899652777777781</v>
      </c>
      <c r="M112" s="4">
        <f t="shared" si="17"/>
        <v>198.95916666666668</v>
      </c>
      <c r="N112" s="4">
        <f t="shared" si="11"/>
        <v>55500</v>
      </c>
      <c r="O112" s="4">
        <f t="shared" si="12"/>
        <v>54000</v>
      </c>
      <c r="P112" s="4">
        <f t="shared" si="13"/>
        <v>-1500</v>
      </c>
    </row>
    <row r="113" spans="1:16" x14ac:dyDescent="0.25">
      <c r="A113">
        <v>112</v>
      </c>
      <c r="B113" s="1">
        <v>44460</v>
      </c>
      <c r="C113" s="2">
        <v>0.71136574074074066</v>
      </c>
      <c r="D113" s="6">
        <v>44460</v>
      </c>
      <c r="E113" s="7">
        <v>0.76173611111111106</v>
      </c>
      <c r="F113" s="5">
        <v>0</v>
      </c>
      <c r="G113" s="5">
        <v>10</v>
      </c>
      <c r="H113" s="7">
        <f t="shared" si="9"/>
        <v>5.0370370370370399E-2</v>
      </c>
      <c r="I113" s="5">
        <f t="shared" si="14"/>
        <v>11</v>
      </c>
      <c r="J113" s="13">
        <f t="shared" si="15"/>
        <v>5.0370370370370399E-2</v>
      </c>
      <c r="K113" s="13">
        <f t="shared" si="10"/>
        <v>0</v>
      </c>
      <c r="L113" s="12">
        <f t="shared" si="16"/>
        <v>8.3403356481481481</v>
      </c>
      <c r="M113" s="12">
        <f t="shared" si="17"/>
        <v>200.16805555555555</v>
      </c>
      <c r="N113" s="4">
        <f t="shared" si="11"/>
        <v>15000</v>
      </c>
      <c r="O113" s="4">
        <f t="shared" si="12"/>
        <v>0</v>
      </c>
      <c r="P113" s="4">
        <f t="shared" si="13"/>
        <v>-15000</v>
      </c>
    </row>
    <row r="114" spans="1:16" x14ac:dyDescent="0.25">
      <c r="A114">
        <v>113</v>
      </c>
      <c r="B114" s="1">
        <v>44460</v>
      </c>
      <c r="C114" s="2">
        <v>0.83270833333333327</v>
      </c>
      <c r="D114" s="1">
        <v>44460</v>
      </c>
      <c r="E114" s="2">
        <v>0.9375</v>
      </c>
      <c r="F114">
        <v>12</v>
      </c>
      <c r="G114">
        <v>6</v>
      </c>
      <c r="H114" s="2">
        <f t="shared" si="9"/>
        <v>0.10479166666666673</v>
      </c>
      <c r="I114">
        <f t="shared" si="14"/>
        <v>13</v>
      </c>
      <c r="J114" s="3">
        <f t="shared" si="15"/>
        <v>0.10479166666666673</v>
      </c>
      <c r="K114" s="3">
        <f t="shared" si="10"/>
        <v>0</v>
      </c>
      <c r="L114" s="4">
        <f t="shared" si="16"/>
        <v>8.4451273148148154</v>
      </c>
      <c r="M114" s="4">
        <f t="shared" si="17"/>
        <v>202.68305555555557</v>
      </c>
      <c r="N114" s="4">
        <f t="shared" si="11"/>
        <v>27000</v>
      </c>
      <c r="O114" s="4">
        <f t="shared" si="12"/>
        <v>66000</v>
      </c>
      <c r="P114" s="4">
        <f t="shared" si="13"/>
        <v>39000</v>
      </c>
    </row>
    <row r="115" spans="1:16" x14ac:dyDescent="0.25">
      <c r="A115">
        <v>114</v>
      </c>
      <c r="B115" s="1">
        <v>44461</v>
      </c>
      <c r="C115" s="2">
        <v>0.29829861111111111</v>
      </c>
      <c r="D115" s="1">
        <v>44461</v>
      </c>
      <c r="E115" s="2">
        <v>0.3449652777777778</v>
      </c>
      <c r="F115">
        <v>11</v>
      </c>
      <c r="G115">
        <v>5</v>
      </c>
      <c r="H115" s="2">
        <f t="shared" si="9"/>
        <v>4.666666666666669E-2</v>
      </c>
      <c r="I115">
        <f t="shared" si="14"/>
        <v>18</v>
      </c>
      <c r="J115" s="3">
        <f t="shared" si="15"/>
        <v>4.666666666666669E-2</v>
      </c>
      <c r="K115" s="3">
        <f t="shared" si="10"/>
        <v>0</v>
      </c>
      <c r="L115" s="4">
        <f t="shared" si="16"/>
        <v>8.4917939814814822</v>
      </c>
      <c r="M115" s="4">
        <f t="shared" si="17"/>
        <v>203.80305555555557</v>
      </c>
      <c r="N115" s="4">
        <f t="shared" si="11"/>
        <v>24000</v>
      </c>
      <c r="O115" s="4">
        <f t="shared" si="12"/>
        <v>60500</v>
      </c>
      <c r="P115" s="4">
        <f t="shared" si="13"/>
        <v>36500</v>
      </c>
    </row>
    <row r="116" spans="1:16" x14ac:dyDescent="0.25">
      <c r="A116">
        <v>115</v>
      </c>
      <c r="B116" s="1">
        <v>44461</v>
      </c>
      <c r="C116" s="2">
        <v>0.38718750000000002</v>
      </c>
      <c r="D116" s="1">
        <v>44461</v>
      </c>
      <c r="E116" s="2">
        <v>0.46149305555555559</v>
      </c>
      <c r="F116">
        <v>13</v>
      </c>
      <c r="G116">
        <v>9</v>
      </c>
      <c r="H116" s="2">
        <f t="shared" si="9"/>
        <v>7.4305555555555569E-2</v>
      </c>
      <c r="I116">
        <f t="shared" si="14"/>
        <v>26</v>
      </c>
      <c r="J116" s="3">
        <f t="shared" si="15"/>
        <v>7.4305555555555569E-2</v>
      </c>
      <c r="K116" s="3">
        <f t="shared" si="10"/>
        <v>0</v>
      </c>
      <c r="L116" s="4">
        <f t="shared" si="16"/>
        <v>8.5660995370370383</v>
      </c>
      <c r="M116" s="4">
        <f t="shared" si="17"/>
        <v>205.58638888888891</v>
      </c>
      <c r="N116" s="4">
        <f t="shared" si="11"/>
        <v>33000</v>
      </c>
      <c r="O116" s="4">
        <f t="shared" si="12"/>
        <v>71500</v>
      </c>
      <c r="P116" s="4">
        <f t="shared" si="13"/>
        <v>38500</v>
      </c>
    </row>
    <row r="117" spans="1:16" x14ac:dyDescent="0.25">
      <c r="A117">
        <v>116</v>
      </c>
      <c r="B117" s="1">
        <v>44461</v>
      </c>
      <c r="C117" s="2">
        <v>0.60652777777777778</v>
      </c>
      <c r="D117" s="1">
        <v>44461</v>
      </c>
      <c r="E117" s="2">
        <v>0.63285879629629627</v>
      </c>
      <c r="F117">
        <v>14</v>
      </c>
      <c r="G117">
        <v>11</v>
      </c>
      <c r="H117" s="2">
        <f t="shared" si="9"/>
        <v>2.633101851851849E-2</v>
      </c>
      <c r="I117">
        <f t="shared" si="14"/>
        <v>31</v>
      </c>
      <c r="J117" s="3">
        <f t="shared" si="15"/>
        <v>2.633101851851849E-2</v>
      </c>
      <c r="K117" s="3">
        <f t="shared" si="10"/>
        <v>0</v>
      </c>
      <c r="L117" s="4">
        <f t="shared" si="16"/>
        <v>8.5924305555555573</v>
      </c>
      <c r="M117" s="4">
        <f t="shared" si="17"/>
        <v>206.21833333333336</v>
      </c>
      <c r="N117" s="4">
        <f t="shared" si="11"/>
        <v>37500</v>
      </c>
      <c r="O117" s="4">
        <f t="shared" si="12"/>
        <v>77000</v>
      </c>
      <c r="P117" s="4">
        <f t="shared" si="13"/>
        <v>39500</v>
      </c>
    </row>
    <row r="118" spans="1:16" x14ac:dyDescent="0.25">
      <c r="A118">
        <v>117</v>
      </c>
      <c r="B118" s="1">
        <v>44461</v>
      </c>
      <c r="C118" s="2">
        <v>0.64589120370370368</v>
      </c>
      <c r="D118" s="1">
        <v>44461</v>
      </c>
      <c r="E118" s="2">
        <v>0.70006944444444441</v>
      </c>
      <c r="F118">
        <v>2</v>
      </c>
      <c r="G118">
        <v>0</v>
      </c>
      <c r="H118" s="2">
        <f t="shared" si="9"/>
        <v>5.4178240740740735E-2</v>
      </c>
      <c r="I118">
        <f t="shared" si="14"/>
        <v>22</v>
      </c>
      <c r="J118" s="3">
        <f t="shared" si="15"/>
        <v>5.4178240740740735E-2</v>
      </c>
      <c r="K118" s="3">
        <f t="shared" si="10"/>
        <v>0</v>
      </c>
      <c r="L118" s="4">
        <f t="shared" si="16"/>
        <v>8.6466087962962987</v>
      </c>
      <c r="M118" s="4">
        <f t="shared" si="17"/>
        <v>207.51861111111117</v>
      </c>
      <c r="N118" s="4">
        <f t="shared" si="11"/>
        <v>3000</v>
      </c>
      <c r="O118" s="4">
        <f t="shared" si="12"/>
        <v>12000</v>
      </c>
      <c r="P118" s="4">
        <f t="shared" si="13"/>
        <v>9000</v>
      </c>
    </row>
    <row r="119" spans="1:16" x14ac:dyDescent="0.25">
      <c r="A119">
        <v>118</v>
      </c>
      <c r="B119" s="1">
        <v>44461</v>
      </c>
      <c r="C119" s="2">
        <v>0.76406249999999998</v>
      </c>
      <c r="D119" s="1">
        <v>44461</v>
      </c>
      <c r="E119" s="2">
        <v>0.84799768518518526</v>
      </c>
      <c r="F119">
        <v>6</v>
      </c>
      <c r="G119">
        <v>0</v>
      </c>
      <c r="H119" s="2">
        <f t="shared" si="9"/>
        <v>8.3935185185185279E-2</v>
      </c>
      <c r="I119">
        <f t="shared" si="14"/>
        <v>28</v>
      </c>
      <c r="J119" s="3">
        <f t="shared" si="15"/>
        <v>8.3935185185185279E-2</v>
      </c>
      <c r="K119" s="3">
        <f t="shared" si="10"/>
        <v>0</v>
      </c>
      <c r="L119" s="4">
        <f t="shared" si="16"/>
        <v>8.7305439814814836</v>
      </c>
      <c r="M119" s="4">
        <f t="shared" si="17"/>
        <v>209.53305555555562</v>
      </c>
      <c r="N119" s="4">
        <f t="shared" si="11"/>
        <v>9000</v>
      </c>
      <c r="O119" s="4">
        <f t="shared" si="12"/>
        <v>36000</v>
      </c>
      <c r="P119" s="4">
        <f t="shared" si="13"/>
        <v>27000</v>
      </c>
    </row>
    <row r="120" spans="1:16" x14ac:dyDescent="0.25">
      <c r="A120">
        <v>119</v>
      </c>
      <c r="B120" s="1">
        <v>44461</v>
      </c>
      <c r="C120" s="2">
        <v>0.98342592592592604</v>
      </c>
      <c r="D120" s="1">
        <v>44462</v>
      </c>
      <c r="E120" s="2">
        <v>4.2638888888888893E-2</v>
      </c>
      <c r="F120">
        <v>4</v>
      </c>
      <c r="G120">
        <v>11</v>
      </c>
      <c r="H120" s="2">
        <f t="shared" si="9"/>
        <v>5.9212962962962856E-2</v>
      </c>
      <c r="I120">
        <f t="shared" si="14"/>
        <v>32</v>
      </c>
      <c r="J120" s="3">
        <f t="shared" si="15"/>
        <v>1.6574074074073963E-2</v>
      </c>
      <c r="K120" s="3">
        <f t="shared" si="10"/>
        <v>4.2638888888888893E-2</v>
      </c>
      <c r="L120" s="4">
        <f t="shared" si="16"/>
        <v>8.747118055555557</v>
      </c>
      <c r="M120" s="4">
        <f t="shared" si="17"/>
        <v>209.93083333333337</v>
      </c>
      <c r="N120" s="4">
        <f t="shared" si="11"/>
        <v>22500</v>
      </c>
      <c r="O120" s="4">
        <f t="shared" si="12"/>
        <v>24000</v>
      </c>
      <c r="P120" s="4">
        <f t="shared" si="13"/>
        <v>1500</v>
      </c>
    </row>
    <row r="121" spans="1:16" x14ac:dyDescent="0.25">
      <c r="A121" s="5">
        <v>120</v>
      </c>
      <c r="B121" s="6">
        <v>44462</v>
      </c>
      <c r="C121" s="7">
        <v>0.29726851851851849</v>
      </c>
      <c r="D121" s="6">
        <v>44462</v>
      </c>
      <c r="E121" s="7">
        <v>0.39068287037037036</v>
      </c>
      <c r="F121" s="5">
        <v>19</v>
      </c>
      <c r="G121" s="5">
        <v>3</v>
      </c>
      <c r="H121" s="7">
        <f t="shared" si="9"/>
        <v>9.3414351851851873E-2</v>
      </c>
      <c r="I121" s="5">
        <f t="shared" si="14"/>
        <v>40</v>
      </c>
      <c r="J121" s="13">
        <f t="shared" si="15"/>
        <v>0.13605324074074077</v>
      </c>
      <c r="K121" s="13">
        <f t="shared" si="10"/>
        <v>0</v>
      </c>
      <c r="L121" s="12">
        <f t="shared" si="16"/>
        <v>8.8831712962962985</v>
      </c>
      <c r="M121" s="12">
        <f t="shared" si="17"/>
        <v>213.19611111111118</v>
      </c>
      <c r="N121" s="12">
        <f t="shared" si="11"/>
        <v>33000</v>
      </c>
      <c r="O121" s="12">
        <f t="shared" si="12"/>
        <v>104500</v>
      </c>
      <c r="P121" s="12">
        <f t="shared" si="13"/>
        <v>71500</v>
      </c>
    </row>
    <row r="122" spans="1:16" x14ac:dyDescent="0.25">
      <c r="A122">
        <v>121</v>
      </c>
      <c r="B122" s="1">
        <v>44462</v>
      </c>
      <c r="C122" s="2">
        <v>0.43444444444444441</v>
      </c>
      <c r="D122" s="1">
        <v>44462</v>
      </c>
      <c r="E122" s="2">
        <v>0.51065972222222222</v>
      </c>
      <c r="F122">
        <v>3</v>
      </c>
      <c r="G122">
        <v>21</v>
      </c>
      <c r="H122" s="2">
        <f t="shared" si="9"/>
        <v>7.6215277777777812E-2</v>
      </c>
      <c r="I122">
        <f t="shared" si="14"/>
        <v>40</v>
      </c>
      <c r="J122" s="3">
        <f t="shared" si="15"/>
        <v>7.6215277777777812E-2</v>
      </c>
      <c r="K122" s="3">
        <f t="shared" si="10"/>
        <v>0</v>
      </c>
      <c r="L122" s="4">
        <f t="shared" si="16"/>
        <v>8.9593865740740757</v>
      </c>
      <c r="M122" s="4">
        <f t="shared" si="17"/>
        <v>215.02527777777783</v>
      </c>
      <c r="N122" s="4">
        <f t="shared" si="11"/>
        <v>36000</v>
      </c>
      <c r="O122" s="4">
        <f t="shared" si="12"/>
        <v>18000</v>
      </c>
      <c r="P122" s="4">
        <f t="shared" si="13"/>
        <v>-18000</v>
      </c>
    </row>
    <row r="123" spans="1:16" x14ac:dyDescent="0.25">
      <c r="A123">
        <v>122</v>
      </c>
      <c r="B123" s="1">
        <v>44462</v>
      </c>
      <c r="C123" s="2">
        <v>0.54518518518518522</v>
      </c>
      <c r="D123" s="1">
        <v>44462</v>
      </c>
      <c r="E123" s="2">
        <v>0.58775462962962965</v>
      </c>
      <c r="F123">
        <v>19</v>
      </c>
      <c r="G123">
        <v>22</v>
      </c>
      <c r="H123" s="2">
        <f t="shared" si="9"/>
        <v>4.2569444444444438E-2</v>
      </c>
      <c r="I123">
        <f t="shared" si="14"/>
        <v>38</v>
      </c>
      <c r="J123" s="3">
        <f t="shared" si="15"/>
        <v>4.2569444444444438E-2</v>
      </c>
      <c r="K123" s="3">
        <f t="shared" si="10"/>
        <v>0</v>
      </c>
      <c r="L123" s="4">
        <f t="shared" si="16"/>
        <v>9.0019560185185199</v>
      </c>
      <c r="M123" s="4">
        <f t="shared" si="17"/>
        <v>216.04694444444448</v>
      </c>
      <c r="N123" s="4">
        <f t="shared" si="11"/>
        <v>61500</v>
      </c>
      <c r="O123" s="4">
        <f t="shared" si="12"/>
        <v>104500</v>
      </c>
      <c r="P123" s="4">
        <f t="shared" si="13"/>
        <v>43000</v>
      </c>
    </row>
    <row r="124" spans="1:16" x14ac:dyDescent="0.25">
      <c r="A124">
        <v>123</v>
      </c>
      <c r="B124" s="1">
        <v>44462</v>
      </c>
      <c r="C124" s="2">
        <v>0.63270833333333332</v>
      </c>
      <c r="D124" s="1">
        <v>44462</v>
      </c>
      <c r="E124" s="2">
        <v>0.74785879629629637</v>
      </c>
      <c r="F124">
        <v>13</v>
      </c>
      <c r="G124">
        <v>14</v>
      </c>
      <c r="H124" s="2">
        <f t="shared" si="9"/>
        <v>0.11515046296296305</v>
      </c>
      <c r="I124">
        <f t="shared" si="14"/>
        <v>29</v>
      </c>
      <c r="J124" s="3">
        <f t="shared" si="15"/>
        <v>0.11515046296296305</v>
      </c>
      <c r="K124" s="3">
        <f t="shared" si="10"/>
        <v>0</v>
      </c>
      <c r="L124" s="4">
        <f t="shared" si="16"/>
        <v>9.1171064814814837</v>
      </c>
      <c r="M124" s="4">
        <f t="shared" si="17"/>
        <v>218.8105555555556</v>
      </c>
      <c r="N124" s="4">
        <f t="shared" si="11"/>
        <v>40500</v>
      </c>
      <c r="O124" s="4">
        <f t="shared" si="12"/>
        <v>71500</v>
      </c>
      <c r="P124" s="4">
        <f t="shared" si="13"/>
        <v>31000</v>
      </c>
    </row>
    <row r="125" spans="1:16" x14ac:dyDescent="0.25">
      <c r="A125">
        <v>124</v>
      </c>
      <c r="B125" s="1">
        <v>44462</v>
      </c>
      <c r="C125" s="2">
        <v>0.78940972222222217</v>
      </c>
      <c r="D125" s="1">
        <v>44462</v>
      </c>
      <c r="E125" s="2">
        <v>0.88962962962962966</v>
      </c>
      <c r="F125">
        <v>19</v>
      </c>
      <c r="G125">
        <v>25</v>
      </c>
      <c r="H125" s="2">
        <f t="shared" si="9"/>
        <v>0.10021990740740749</v>
      </c>
      <c r="I125">
        <f t="shared" si="14"/>
        <v>34</v>
      </c>
      <c r="J125" s="3">
        <f t="shared" si="15"/>
        <v>0.10021990740740749</v>
      </c>
      <c r="K125" s="3">
        <f t="shared" si="10"/>
        <v>0</v>
      </c>
      <c r="L125" s="4">
        <f t="shared" si="16"/>
        <v>9.2173263888888908</v>
      </c>
      <c r="M125" s="4">
        <f t="shared" si="17"/>
        <v>221.21583333333336</v>
      </c>
      <c r="N125" s="4">
        <f t="shared" si="11"/>
        <v>66000</v>
      </c>
      <c r="O125" s="4">
        <f t="shared" si="12"/>
        <v>104500</v>
      </c>
      <c r="P125" s="4">
        <f t="shared" si="13"/>
        <v>38500</v>
      </c>
    </row>
    <row r="126" spans="1:16" x14ac:dyDescent="0.25">
      <c r="A126">
        <v>125</v>
      </c>
      <c r="B126" s="1">
        <v>44463</v>
      </c>
      <c r="C126" s="2">
        <v>0.17437499999999997</v>
      </c>
      <c r="D126" s="1">
        <v>44463</v>
      </c>
      <c r="E126" s="2">
        <v>0.30024305555555558</v>
      </c>
      <c r="F126">
        <v>19</v>
      </c>
      <c r="G126">
        <v>11</v>
      </c>
      <c r="H126" s="2">
        <f t="shared" si="9"/>
        <v>0.12586805555555561</v>
      </c>
      <c r="I126">
        <f t="shared" si="14"/>
        <v>28</v>
      </c>
      <c r="J126" s="3">
        <f t="shared" si="15"/>
        <v>0.12586805555555561</v>
      </c>
      <c r="K126" s="3">
        <f t="shared" si="10"/>
        <v>0</v>
      </c>
      <c r="L126" s="4">
        <f t="shared" si="16"/>
        <v>9.3431944444444461</v>
      </c>
      <c r="M126" s="4">
        <f t="shared" si="17"/>
        <v>224.23666666666671</v>
      </c>
      <c r="N126" s="4">
        <f t="shared" si="11"/>
        <v>45000</v>
      </c>
      <c r="O126" s="4">
        <f t="shared" si="12"/>
        <v>104500</v>
      </c>
      <c r="P126" s="4">
        <f t="shared" si="13"/>
        <v>59500</v>
      </c>
    </row>
    <row r="127" spans="1:16" x14ac:dyDescent="0.25">
      <c r="A127">
        <v>126</v>
      </c>
      <c r="B127" s="1">
        <v>44463</v>
      </c>
      <c r="C127" s="2">
        <v>0.45619212962962963</v>
      </c>
      <c r="D127" s="1">
        <v>44463</v>
      </c>
      <c r="E127" s="2">
        <v>0.59104166666666669</v>
      </c>
      <c r="F127">
        <v>13</v>
      </c>
      <c r="G127">
        <v>4</v>
      </c>
      <c r="H127" s="2">
        <f t="shared" si="9"/>
        <v>0.13484953703703706</v>
      </c>
      <c r="I127">
        <f t="shared" si="14"/>
        <v>30</v>
      </c>
      <c r="J127" s="3">
        <f t="shared" si="15"/>
        <v>0.13484953703703706</v>
      </c>
      <c r="K127" s="3">
        <f t="shared" si="10"/>
        <v>0</v>
      </c>
      <c r="L127" s="4">
        <f t="shared" si="16"/>
        <v>9.4780439814814841</v>
      </c>
      <c r="M127" s="4">
        <f t="shared" si="17"/>
        <v>227.47305555555562</v>
      </c>
      <c r="N127" s="4">
        <f t="shared" si="11"/>
        <v>25500</v>
      </c>
      <c r="O127" s="4">
        <f t="shared" si="12"/>
        <v>71500</v>
      </c>
      <c r="P127" s="4">
        <f t="shared" si="13"/>
        <v>46000</v>
      </c>
    </row>
    <row r="128" spans="1:16" x14ac:dyDescent="0.25">
      <c r="A128">
        <v>127</v>
      </c>
      <c r="B128" s="1">
        <v>44463</v>
      </c>
      <c r="C128" s="2">
        <v>0.72642361111111109</v>
      </c>
      <c r="D128" s="1">
        <v>44463</v>
      </c>
      <c r="E128" s="2">
        <v>0.78383101851851855</v>
      </c>
      <c r="F128">
        <v>13</v>
      </c>
      <c r="G128">
        <v>9</v>
      </c>
      <c r="H128" s="2">
        <f t="shared" si="9"/>
        <v>5.7407407407407463E-2</v>
      </c>
      <c r="I128">
        <f t="shared" si="14"/>
        <v>39</v>
      </c>
      <c r="J128" s="3">
        <f t="shared" si="15"/>
        <v>5.7407407407407463E-2</v>
      </c>
      <c r="K128" s="3">
        <f t="shared" si="10"/>
        <v>0</v>
      </c>
      <c r="L128" s="4">
        <f t="shared" si="16"/>
        <v>9.535451388888891</v>
      </c>
      <c r="M128" s="4">
        <f t="shared" si="17"/>
        <v>228.85083333333338</v>
      </c>
      <c r="N128" s="4">
        <f t="shared" si="11"/>
        <v>33000</v>
      </c>
      <c r="O128" s="4">
        <f t="shared" si="12"/>
        <v>71500</v>
      </c>
      <c r="P128" s="4">
        <f t="shared" si="13"/>
        <v>38500</v>
      </c>
    </row>
    <row r="129" spans="1:16" x14ac:dyDescent="0.25">
      <c r="A129">
        <v>128</v>
      </c>
      <c r="B129" s="1">
        <v>44463</v>
      </c>
      <c r="C129" s="2">
        <v>0.8197106481481482</v>
      </c>
      <c r="D129" s="1">
        <v>44463</v>
      </c>
      <c r="E129" s="2">
        <v>0.88407407407407401</v>
      </c>
      <c r="F129">
        <v>10</v>
      </c>
      <c r="G129">
        <v>12</v>
      </c>
      <c r="H129" s="2">
        <f t="shared" si="9"/>
        <v>6.436342592592581E-2</v>
      </c>
      <c r="I129">
        <f t="shared" si="14"/>
        <v>40</v>
      </c>
      <c r="J129" s="3">
        <f t="shared" si="15"/>
        <v>6.436342592592581E-2</v>
      </c>
      <c r="K129" s="3">
        <f t="shared" si="10"/>
        <v>0</v>
      </c>
      <c r="L129" s="4">
        <f t="shared" si="16"/>
        <v>9.5998148148148168</v>
      </c>
      <c r="M129" s="4">
        <f t="shared" si="17"/>
        <v>230.3955555555556</v>
      </c>
      <c r="N129" s="4">
        <f t="shared" si="11"/>
        <v>33000</v>
      </c>
      <c r="O129" s="4">
        <f t="shared" si="12"/>
        <v>55000</v>
      </c>
      <c r="P129" s="4">
        <f t="shared" si="13"/>
        <v>22000</v>
      </c>
    </row>
    <row r="130" spans="1:16" x14ac:dyDescent="0.25">
      <c r="A130">
        <v>129</v>
      </c>
      <c r="B130" s="1">
        <v>44464</v>
      </c>
      <c r="C130" s="2">
        <v>0.29473379629629631</v>
      </c>
      <c r="D130" s="1">
        <v>44464</v>
      </c>
      <c r="E130" s="2">
        <v>0.3518634259259259</v>
      </c>
      <c r="F130">
        <v>9</v>
      </c>
      <c r="G130">
        <v>11</v>
      </c>
      <c r="H130" s="2">
        <f t="shared" si="9"/>
        <v>5.7129629629629586E-2</v>
      </c>
      <c r="I130">
        <f t="shared" si="14"/>
        <v>37</v>
      </c>
      <c r="J130" s="3">
        <f t="shared" si="15"/>
        <v>5.7129629629629586E-2</v>
      </c>
      <c r="K130" s="3">
        <f t="shared" si="10"/>
        <v>0</v>
      </c>
      <c r="L130" s="4">
        <f t="shared" si="16"/>
        <v>9.6569444444444468</v>
      </c>
      <c r="M130" s="4">
        <f t="shared" si="17"/>
        <v>231.76666666666671</v>
      </c>
      <c r="N130" s="4">
        <f t="shared" si="11"/>
        <v>30000</v>
      </c>
      <c r="O130" s="4">
        <f t="shared" si="12"/>
        <v>54000</v>
      </c>
      <c r="P130" s="4">
        <f t="shared" si="13"/>
        <v>24000</v>
      </c>
    </row>
    <row r="131" spans="1:16" x14ac:dyDescent="0.25">
      <c r="A131">
        <v>130</v>
      </c>
      <c r="B131" s="1">
        <v>44464</v>
      </c>
      <c r="C131" s="2">
        <v>0.42454861111111114</v>
      </c>
      <c r="D131" s="1">
        <v>44464</v>
      </c>
      <c r="E131" s="2">
        <v>0.50074074074074071</v>
      </c>
      <c r="F131">
        <v>14</v>
      </c>
      <c r="G131">
        <v>20</v>
      </c>
      <c r="H131" s="2">
        <f t="shared" ref="H131:H158" si="18">IF(E131-C131&gt;0,E131-C131,1-C131+E131)</f>
        <v>7.6192129629629568E-2</v>
      </c>
      <c r="I131">
        <f t="shared" si="14"/>
        <v>40</v>
      </c>
      <c r="J131" s="3">
        <f t="shared" si="15"/>
        <v>7.6192129629629568E-2</v>
      </c>
      <c r="K131" s="3">
        <f t="shared" ref="K131:K158" si="19">IF(E131-C131&gt;0,0,E131)</f>
        <v>0</v>
      </c>
      <c r="L131" s="4">
        <f t="shared" si="16"/>
        <v>9.7331365740740772</v>
      </c>
      <c r="M131" s="4">
        <f t="shared" si="17"/>
        <v>233.59527777777785</v>
      </c>
      <c r="N131" s="4">
        <f t="shared" ref="N131:N158" si="20">(F131+G131)*1500</f>
        <v>51000</v>
      </c>
      <c r="O131" s="4">
        <f t="shared" ref="O131:O158" si="21">IF(F131&lt;10,F131*6000,IF(AND(F131&gt;=10,F131&lt;20),F131*5500,5000*F131))</f>
        <v>77000</v>
      </c>
      <c r="P131" s="4">
        <f t="shared" ref="P131:P158" si="22">O131-N131</f>
        <v>26000</v>
      </c>
    </row>
    <row r="132" spans="1:16" x14ac:dyDescent="0.25">
      <c r="A132">
        <v>131</v>
      </c>
      <c r="B132" s="1">
        <v>44464</v>
      </c>
      <c r="C132" s="2">
        <v>0.5447453703703703</v>
      </c>
      <c r="D132" s="1">
        <v>44464</v>
      </c>
      <c r="E132" s="2">
        <v>0.57574074074074078</v>
      </c>
      <c r="F132">
        <v>1</v>
      </c>
      <c r="G132">
        <v>3</v>
      </c>
      <c r="H132" s="2">
        <f t="shared" si="18"/>
        <v>3.0995370370370479E-2</v>
      </c>
      <c r="I132">
        <f t="shared" ref="I132:I158" si="23">I131-G131+F132</f>
        <v>21</v>
      </c>
      <c r="J132" s="3">
        <f t="shared" ref="J132:J158" si="24">IF(E132&gt;C132,E132-C132,1-C132)+K131</f>
        <v>3.0995370370370479E-2</v>
      </c>
      <c r="K132" s="3">
        <f t="shared" si="19"/>
        <v>0</v>
      </c>
      <c r="L132" s="4">
        <f t="shared" ref="L132:L158" si="25">J132+L131</f>
        <v>9.764131944444447</v>
      </c>
      <c r="M132" s="4">
        <f t="shared" ref="M132:M158" si="26">L132*24</f>
        <v>234.33916666666673</v>
      </c>
      <c r="N132" s="4">
        <f t="shared" si="20"/>
        <v>6000</v>
      </c>
      <c r="O132" s="4">
        <f t="shared" si="21"/>
        <v>6000</v>
      </c>
      <c r="P132" s="4">
        <f t="shared" si="22"/>
        <v>0</v>
      </c>
    </row>
    <row r="133" spans="1:16" x14ac:dyDescent="0.25">
      <c r="A133">
        <v>132</v>
      </c>
      <c r="B133" s="1">
        <v>44464</v>
      </c>
      <c r="C133" s="2">
        <v>0.63065972222222222</v>
      </c>
      <c r="D133" s="1">
        <v>44464</v>
      </c>
      <c r="E133" s="2">
        <v>0.66954861111111119</v>
      </c>
      <c r="F133">
        <v>5</v>
      </c>
      <c r="G133">
        <v>6</v>
      </c>
      <c r="H133" s="2">
        <f t="shared" si="18"/>
        <v>3.8888888888888973E-2</v>
      </c>
      <c r="I133">
        <f t="shared" si="23"/>
        <v>23</v>
      </c>
      <c r="J133" s="3">
        <f t="shared" si="24"/>
        <v>3.8888888888888973E-2</v>
      </c>
      <c r="K133" s="3">
        <f t="shared" si="19"/>
        <v>0</v>
      </c>
      <c r="L133" s="4">
        <f t="shared" si="25"/>
        <v>9.8030208333333366</v>
      </c>
      <c r="M133" s="4">
        <f t="shared" si="26"/>
        <v>235.27250000000009</v>
      </c>
      <c r="N133" s="4">
        <f t="shared" si="20"/>
        <v>16500</v>
      </c>
      <c r="O133" s="4">
        <f t="shared" si="21"/>
        <v>30000</v>
      </c>
      <c r="P133" s="4">
        <f t="shared" si="22"/>
        <v>13500</v>
      </c>
    </row>
    <row r="134" spans="1:16" x14ac:dyDescent="0.25">
      <c r="A134">
        <v>133</v>
      </c>
      <c r="B134" s="1">
        <v>44464</v>
      </c>
      <c r="C134" s="2">
        <v>0.71141203703703704</v>
      </c>
      <c r="D134" s="1">
        <v>44464</v>
      </c>
      <c r="E134" s="2">
        <v>0.75629629629629624</v>
      </c>
      <c r="F134">
        <v>12</v>
      </c>
      <c r="G134">
        <v>6</v>
      </c>
      <c r="H134" s="2">
        <f t="shared" si="18"/>
        <v>4.4884259259259207E-2</v>
      </c>
      <c r="I134">
        <f t="shared" si="23"/>
        <v>29</v>
      </c>
      <c r="J134" s="3">
        <f t="shared" si="24"/>
        <v>4.4884259259259207E-2</v>
      </c>
      <c r="K134" s="3">
        <f t="shared" si="19"/>
        <v>0</v>
      </c>
      <c r="L134" s="4">
        <f t="shared" si="25"/>
        <v>9.8479050925925957</v>
      </c>
      <c r="M134" s="4">
        <f t="shared" si="26"/>
        <v>236.34972222222228</v>
      </c>
      <c r="N134" s="4">
        <f t="shared" si="20"/>
        <v>27000</v>
      </c>
      <c r="O134" s="4">
        <f t="shared" si="21"/>
        <v>66000</v>
      </c>
      <c r="P134" s="4">
        <f t="shared" si="22"/>
        <v>39000</v>
      </c>
    </row>
    <row r="135" spans="1:16" x14ac:dyDescent="0.25">
      <c r="A135">
        <v>134</v>
      </c>
      <c r="B135" s="1">
        <v>44465</v>
      </c>
      <c r="C135" s="2">
        <v>0.26834490740740741</v>
      </c>
      <c r="D135" s="1">
        <v>44465</v>
      </c>
      <c r="E135" s="2">
        <v>0.33027777777777778</v>
      </c>
      <c r="F135">
        <v>13</v>
      </c>
      <c r="G135">
        <v>24</v>
      </c>
      <c r="H135" s="2">
        <f t="shared" si="18"/>
        <v>6.1932870370370374E-2</v>
      </c>
      <c r="I135">
        <f t="shared" si="23"/>
        <v>36</v>
      </c>
      <c r="J135" s="3">
        <f t="shared" si="24"/>
        <v>6.1932870370370374E-2</v>
      </c>
      <c r="K135" s="3">
        <f t="shared" si="19"/>
        <v>0</v>
      </c>
      <c r="L135" s="4">
        <f t="shared" si="25"/>
        <v>9.9098379629629658</v>
      </c>
      <c r="M135" s="4">
        <f t="shared" si="26"/>
        <v>237.83611111111117</v>
      </c>
      <c r="N135" s="4">
        <f t="shared" si="20"/>
        <v>55500</v>
      </c>
      <c r="O135" s="4">
        <f t="shared" si="21"/>
        <v>71500</v>
      </c>
      <c r="P135" s="4">
        <f t="shared" si="22"/>
        <v>16000</v>
      </c>
    </row>
    <row r="136" spans="1:16" x14ac:dyDescent="0.25">
      <c r="A136">
        <v>135</v>
      </c>
      <c r="B136" s="1">
        <v>44465</v>
      </c>
      <c r="C136" s="2">
        <v>0.38269675925925922</v>
      </c>
      <c r="D136" s="1">
        <v>44465</v>
      </c>
      <c r="E136" s="2">
        <v>0.42315972222222226</v>
      </c>
      <c r="F136">
        <v>9</v>
      </c>
      <c r="G136">
        <v>2</v>
      </c>
      <c r="H136" s="2">
        <f t="shared" si="18"/>
        <v>4.0462962962963034E-2</v>
      </c>
      <c r="I136">
        <f t="shared" si="23"/>
        <v>21</v>
      </c>
      <c r="J136" s="3">
        <f t="shared" si="24"/>
        <v>4.0462962962963034E-2</v>
      </c>
      <c r="K136" s="3">
        <f t="shared" si="19"/>
        <v>0</v>
      </c>
      <c r="L136" s="4">
        <f t="shared" si="25"/>
        <v>9.9503009259259283</v>
      </c>
      <c r="M136" s="4">
        <f t="shared" si="26"/>
        <v>238.80722222222226</v>
      </c>
      <c r="N136" s="4">
        <f t="shared" si="20"/>
        <v>16500</v>
      </c>
      <c r="O136" s="4">
        <f t="shared" si="21"/>
        <v>54000</v>
      </c>
      <c r="P136" s="4">
        <f t="shared" si="22"/>
        <v>37500</v>
      </c>
    </row>
    <row r="137" spans="1:16" x14ac:dyDescent="0.25">
      <c r="A137">
        <v>136</v>
      </c>
      <c r="B137" s="1">
        <v>44465</v>
      </c>
      <c r="C137" s="2">
        <v>0.45490740740740737</v>
      </c>
      <c r="D137" s="1">
        <v>44465</v>
      </c>
      <c r="E137" s="2">
        <v>0.49594907407407413</v>
      </c>
      <c r="F137">
        <v>11</v>
      </c>
      <c r="G137">
        <v>6</v>
      </c>
      <c r="H137" s="2">
        <f t="shared" si="18"/>
        <v>4.1041666666666754E-2</v>
      </c>
      <c r="I137">
        <f t="shared" si="23"/>
        <v>30</v>
      </c>
      <c r="J137" s="3">
        <f t="shared" si="24"/>
        <v>4.1041666666666754E-2</v>
      </c>
      <c r="K137" s="3">
        <f t="shared" si="19"/>
        <v>0</v>
      </c>
      <c r="L137" s="4">
        <f t="shared" si="25"/>
        <v>9.9913425925925949</v>
      </c>
      <c r="M137" s="4">
        <f t="shared" si="26"/>
        <v>239.79222222222228</v>
      </c>
      <c r="N137" s="4">
        <f t="shared" si="20"/>
        <v>25500</v>
      </c>
      <c r="O137" s="4">
        <f t="shared" si="21"/>
        <v>60500</v>
      </c>
      <c r="P137" s="4">
        <f t="shared" si="22"/>
        <v>35000</v>
      </c>
    </row>
    <row r="138" spans="1:16" x14ac:dyDescent="0.25">
      <c r="A138">
        <v>137</v>
      </c>
      <c r="B138" s="1">
        <v>44465</v>
      </c>
      <c r="C138" s="2">
        <v>0.54450231481481481</v>
      </c>
      <c r="D138" s="1">
        <v>44465</v>
      </c>
      <c r="E138" s="2">
        <v>0.58751157407407406</v>
      </c>
      <c r="F138">
        <v>11</v>
      </c>
      <c r="G138">
        <v>9</v>
      </c>
      <c r="H138" s="2">
        <f t="shared" si="18"/>
        <v>4.3009259259259247E-2</v>
      </c>
      <c r="I138">
        <f t="shared" si="23"/>
        <v>35</v>
      </c>
      <c r="J138" s="3">
        <f t="shared" si="24"/>
        <v>4.3009259259259247E-2</v>
      </c>
      <c r="K138" s="3">
        <f t="shared" si="19"/>
        <v>0</v>
      </c>
      <c r="L138" s="4">
        <f t="shared" si="25"/>
        <v>10.034351851851854</v>
      </c>
      <c r="M138" s="4">
        <f t="shared" si="26"/>
        <v>240.82444444444451</v>
      </c>
      <c r="N138" s="4">
        <f t="shared" si="20"/>
        <v>30000</v>
      </c>
      <c r="O138" s="4">
        <f t="shared" si="21"/>
        <v>60500</v>
      </c>
      <c r="P138" s="4">
        <f t="shared" si="22"/>
        <v>30500</v>
      </c>
    </row>
    <row r="139" spans="1:16" x14ac:dyDescent="0.25">
      <c r="A139">
        <v>138</v>
      </c>
      <c r="B139" s="1">
        <v>44465</v>
      </c>
      <c r="C139" s="2">
        <v>0.67274305555555547</v>
      </c>
      <c r="D139" s="1">
        <v>44465</v>
      </c>
      <c r="E139" s="2">
        <v>0.74657407407407417</v>
      </c>
      <c r="F139">
        <v>13</v>
      </c>
      <c r="G139">
        <v>24</v>
      </c>
      <c r="H139" s="2">
        <f t="shared" si="18"/>
        <v>7.3831018518518698E-2</v>
      </c>
      <c r="I139">
        <f t="shared" si="23"/>
        <v>39</v>
      </c>
      <c r="J139" s="3">
        <f t="shared" si="24"/>
        <v>7.3831018518518698E-2</v>
      </c>
      <c r="K139" s="3">
        <f t="shared" si="19"/>
        <v>0</v>
      </c>
      <c r="L139" s="4">
        <f t="shared" si="25"/>
        <v>10.108182870370372</v>
      </c>
      <c r="M139" s="4">
        <f t="shared" si="26"/>
        <v>242.59638888888895</v>
      </c>
      <c r="N139" s="4">
        <f t="shared" si="20"/>
        <v>55500</v>
      </c>
      <c r="O139" s="4">
        <f t="shared" si="21"/>
        <v>71500</v>
      </c>
      <c r="P139" s="4">
        <f t="shared" si="22"/>
        <v>16000</v>
      </c>
    </row>
    <row r="140" spans="1:16" x14ac:dyDescent="0.25">
      <c r="A140">
        <v>139</v>
      </c>
      <c r="B140" s="1">
        <v>44465</v>
      </c>
      <c r="C140" s="2">
        <v>0.79449074074074078</v>
      </c>
      <c r="D140" s="1">
        <v>44465</v>
      </c>
      <c r="E140" s="2">
        <v>0.85421296296296301</v>
      </c>
      <c r="F140">
        <v>15</v>
      </c>
      <c r="G140">
        <v>6</v>
      </c>
      <c r="H140" s="2">
        <f t="shared" si="18"/>
        <v>5.9722222222222232E-2</v>
      </c>
      <c r="I140">
        <f t="shared" si="23"/>
        <v>30</v>
      </c>
      <c r="J140" s="3">
        <f t="shared" si="24"/>
        <v>5.9722222222222232E-2</v>
      </c>
      <c r="K140" s="3">
        <f t="shared" si="19"/>
        <v>0</v>
      </c>
      <c r="L140" s="4">
        <f t="shared" si="25"/>
        <v>10.167905092592594</v>
      </c>
      <c r="M140" s="4">
        <f t="shared" si="26"/>
        <v>244.02972222222226</v>
      </c>
      <c r="N140" s="4">
        <f t="shared" si="20"/>
        <v>31500</v>
      </c>
      <c r="O140" s="4">
        <f t="shared" si="21"/>
        <v>82500</v>
      </c>
      <c r="P140" s="4">
        <f t="shared" si="22"/>
        <v>51000</v>
      </c>
    </row>
    <row r="141" spans="1:16" x14ac:dyDescent="0.25">
      <c r="A141">
        <v>140</v>
      </c>
      <c r="B141" s="1">
        <v>44466</v>
      </c>
      <c r="C141" s="2">
        <v>0.25283564814814813</v>
      </c>
      <c r="D141" s="1">
        <v>44466</v>
      </c>
      <c r="E141" s="2">
        <v>0.33119212962962963</v>
      </c>
      <c r="F141">
        <v>15</v>
      </c>
      <c r="G141">
        <v>9</v>
      </c>
      <c r="H141" s="2">
        <f t="shared" si="18"/>
        <v>7.8356481481481499E-2</v>
      </c>
      <c r="I141">
        <f t="shared" si="23"/>
        <v>39</v>
      </c>
      <c r="J141" s="3">
        <f t="shared" si="24"/>
        <v>7.8356481481481499E-2</v>
      </c>
      <c r="K141" s="3">
        <f t="shared" si="19"/>
        <v>0</v>
      </c>
      <c r="L141" s="4">
        <f t="shared" si="25"/>
        <v>10.246261574074076</v>
      </c>
      <c r="M141" s="4">
        <f t="shared" si="26"/>
        <v>245.91027777777782</v>
      </c>
      <c r="N141" s="4">
        <f t="shared" si="20"/>
        <v>36000</v>
      </c>
      <c r="O141" s="4">
        <f t="shared" si="21"/>
        <v>82500</v>
      </c>
      <c r="P141" s="4">
        <f t="shared" si="22"/>
        <v>46500</v>
      </c>
    </row>
    <row r="142" spans="1:16" x14ac:dyDescent="0.25">
      <c r="A142">
        <v>141</v>
      </c>
      <c r="B142" s="1">
        <v>44466</v>
      </c>
      <c r="C142" s="2">
        <v>0.38195601851851851</v>
      </c>
      <c r="D142" s="1">
        <v>44466</v>
      </c>
      <c r="E142" s="2">
        <v>0.42439814814814819</v>
      </c>
      <c r="F142">
        <v>10</v>
      </c>
      <c r="G142">
        <v>19</v>
      </c>
      <c r="H142" s="2">
        <f t="shared" si="18"/>
        <v>4.2442129629629677E-2</v>
      </c>
      <c r="I142">
        <f t="shared" si="23"/>
        <v>40</v>
      </c>
      <c r="J142" s="3">
        <f t="shared" si="24"/>
        <v>4.2442129629629677E-2</v>
      </c>
      <c r="K142" s="3">
        <f t="shared" si="19"/>
        <v>0</v>
      </c>
      <c r="L142" s="4">
        <f t="shared" si="25"/>
        <v>10.288703703703705</v>
      </c>
      <c r="M142" s="4">
        <f t="shared" si="26"/>
        <v>246.92888888888893</v>
      </c>
      <c r="N142" s="4">
        <f t="shared" si="20"/>
        <v>43500</v>
      </c>
      <c r="O142" s="4">
        <f t="shared" si="21"/>
        <v>55000</v>
      </c>
      <c r="P142" s="4">
        <f t="shared" si="22"/>
        <v>11500</v>
      </c>
    </row>
    <row r="143" spans="1:16" x14ac:dyDescent="0.25">
      <c r="A143">
        <v>142</v>
      </c>
      <c r="B143" s="1">
        <v>44466</v>
      </c>
      <c r="C143" s="2">
        <v>0.54520833333333341</v>
      </c>
      <c r="D143" s="1">
        <v>44466</v>
      </c>
      <c r="E143" s="2">
        <v>0.62854166666666667</v>
      </c>
      <c r="F143">
        <v>1</v>
      </c>
      <c r="G143">
        <v>0</v>
      </c>
      <c r="H143" s="2">
        <f t="shared" si="18"/>
        <v>8.3333333333333259E-2</v>
      </c>
      <c r="I143">
        <f t="shared" si="23"/>
        <v>22</v>
      </c>
      <c r="J143" s="3">
        <f t="shared" si="24"/>
        <v>8.3333333333333259E-2</v>
      </c>
      <c r="K143" s="3">
        <f t="shared" si="19"/>
        <v>0</v>
      </c>
      <c r="L143" s="4">
        <f t="shared" si="25"/>
        <v>10.372037037037039</v>
      </c>
      <c r="M143" s="4">
        <f t="shared" si="26"/>
        <v>248.92888888888893</v>
      </c>
      <c r="N143" s="4">
        <f t="shared" si="20"/>
        <v>1500</v>
      </c>
      <c r="O143" s="4">
        <f t="shared" si="21"/>
        <v>6000</v>
      </c>
      <c r="P143" s="4">
        <f t="shared" si="22"/>
        <v>4500</v>
      </c>
    </row>
    <row r="144" spans="1:16" x14ac:dyDescent="0.25">
      <c r="A144">
        <v>143</v>
      </c>
      <c r="B144" s="1">
        <v>44466</v>
      </c>
      <c r="C144" s="2">
        <v>0.71118055555555548</v>
      </c>
      <c r="D144" s="1">
        <v>44466</v>
      </c>
      <c r="E144" s="2">
        <v>0.79310185185185178</v>
      </c>
      <c r="F144">
        <v>3</v>
      </c>
      <c r="G144">
        <v>0</v>
      </c>
      <c r="H144" s="2">
        <f t="shared" si="18"/>
        <v>8.1921296296296298E-2</v>
      </c>
      <c r="I144">
        <f t="shared" si="23"/>
        <v>25</v>
      </c>
      <c r="J144" s="3">
        <f t="shared" si="24"/>
        <v>8.1921296296296298E-2</v>
      </c>
      <c r="K144" s="3">
        <f t="shared" si="19"/>
        <v>0</v>
      </c>
      <c r="L144" s="4">
        <f t="shared" si="25"/>
        <v>10.453958333333336</v>
      </c>
      <c r="M144" s="4">
        <f t="shared" si="26"/>
        <v>250.89500000000007</v>
      </c>
      <c r="N144" s="4">
        <f t="shared" si="20"/>
        <v>4500</v>
      </c>
      <c r="O144" s="4">
        <f t="shared" si="21"/>
        <v>18000</v>
      </c>
      <c r="P144" s="4">
        <f t="shared" si="22"/>
        <v>13500</v>
      </c>
    </row>
    <row r="145" spans="1:16" x14ac:dyDescent="0.25">
      <c r="A145">
        <v>144</v>
      </c>
      <c r="B145" s="1">
        <v>44467</v>
      </c>
      <c r="C145" s="2">
        <v>0.41951388888888891</v>
      </c>
      <c r="D145" s="1">
        <v>44467</v>
      </c>
      <c r="E145" s="2">
        <v>0.4959027777777778</v>
      </c>
      <c r="F145">
        <v>9</v>
      </c>
      <c r="G145">
        <v>14</v>
      </c>
      <c r="H145" s="2">
        <f t="shared" si="18"/>
        <v>7.6388888888888895E-2</v>
      </c>
      <c r="I145">
        <f t="shared" si="23"/>
        <v>34</v>
      </c>
      <c r="J145" s="3">
        <f t="shared" si="24"/>
        <v>7.6388888888888895E-2</v>
      </c>
      <c r="K145" s="3">
        <f t="shared" si="19"/>
        <v>0</v>
      </c>
      <c r="L145" s="4">
        <f t="shared" si="25"/>
        <v>10.530347222222225</v>
      </c>
      <c r="M145" s="4">
        <f t="shared" si="26"/>
        <v>252.72833333333341</v>
      </c>
      <c r="N145" s="4">
        <f t="shared" si="20"/>
        <v>34500</v>
      </c>
      <c r="O145" s="4">
        <f t="shared" si="21"/>
        <v>54000</v>
      </c>
      <c r="P145" s="4">
        <f t="shared" si="22"/>
        <v>19500</v>
      </c>
    </row>
    <row r="146" spans="1:16" x14ac:dyDescent="0.25">
      <c r="A146">
        <v>145</v>
      </c>
      <c r="B146" s="1">
        <v>44467</v>
      </c>
      <c r="C146" s="2">
        <v>0.54101851851851845</v>
      </c>
      <c r="D146" s="1">
        <v>44467</v>
      </c>
      <c r="E146" s="2">
        <v>0.62842592592592594</v>
      </c>
      <c r="F146">
        <v>11</v>
      </c>
      <c r="G146">
        <v>13</v>
      </c>
      <c r="H146" s="2">
        <f t="shared" si="18"/>
        <v>8.7407407407407489E-2</v>
      </c>
      <c r="I146">
        <f t="shared" si="23"/>
        <v>31</v>
      </c>
      <c r="J146" s="3">
        <f t="shared" si="24"/>
        <v>8.7407407407407489E-2</v>
      </c>
      <c r="K146" s="3">
        <f t="shared" si="19"/>
        <v>0</v>
      </c>
      <c r="L146" s="4">
        <f t="shared" si="25"/>
        <v>10.617754629629633</v>
      </c>
      <c r="M146" s="4">
        <f t="shared" si="26"/>
        <v>254.8261111111112</v>
      </c>
      <c r="N146" s="4">
        <f t="shared" si="20"/>
        <v>36000</v>
      </c>
      <c r="O146" s="4">
        <f t="shared" si="21"/>
        <v>60500</v>
      </c>
      <c r="P146" s="4">
        <f t="shared" si="22"/>
        <v>24500</v>
      </c>
    </row>
    <row r="147" spans="1:16" x14ac:dyDescent="0.25">
      <c r="A147">
        <v>146</v>
      </c>
      <c r="B147" s="1">
        <v>44467</v>
      </c>
      <c r="C147" s="2">
        <v>0.7125462962962964</v>
      </c>
      <c r="D147" s="1">
        <v>44467</v>
      </c>
      <c r="E147" s="2">
        <v>0.75473379629629633</v>
      </c>
      <c r="F147">
        <v>12</v>
      </c>
      <c r="G147">
        <v>9</v>
      </c>
      <c r="H147" s="2">
        <f t="shared" si="18"/>
        <v>4.2187499999999933E-2</v>
      </c>
      <c r="I147">
        <f t="shared" si="23"/>
        <v>30</v>
      </c>
      <c r="J147" s="3">
        <f t="shared" si="24"/>
        <v>4.2187499999999933E-2</v>
      </c>
      <c r="K147" s="3">
        <f t="shared" si="19"/>
        <v>0</v>
      </c>
      <c r="L147" s="4">
        <f t="shared" si="25"/>
        <v>10.659942129629634</v>
      </c>
      <c r="M147" s="4">
        <f t="shared" si="26"/>
        <v>255.83861111111122</v>
      </c>
      <c r="N147" s="4">
        <f t="shared" si="20"/>
        <v>31500</v>
      </c>
      <c r="O147" s="4">
        <f t="shared" si="21"/>
        <v>66000</v>
      </c>
      <c r="P147" s="4">
        <f t="shared" si="22"/>
        <v>34500</v>
      </c>
    </row>
    <row r="148" spans="1:16" x14ac:dyDescent="0.25">
      <c r="A148">
        <v>147</v>
      </c>
      <c r="B148" s="1">
        <v>44467</v>
      </c>
      <c r="C148" s="2">
        <v>0.79166666666666663</v>
      </c>
      <c r="D148" s="1">
        <v>44467</v>
      </c>
      <c r="E148" s="2">
        <v>0.87570601851851848</v>
      </c>
      <c r="F148">
        <v>14</v>
      </c>
      <c r="G148">
        <v>9</v>
      </c>
      <c r="H148" s="2">
        <f t="shared" si="18"/>
        <v>8.4039351851851851E-2</v>
      </c>
      <c r="I148">
        <f t="shared" si="23"/>
        <v>35</v>
      </c>
      <c r="J148" s="3">
        <f t="shared" si="24"/>
        <v>8.4039351851851851E-2</v>
      </c>
      <c r="K148" s="3">
        <f t="shared" si="19"/>
        <v>0</v>
      </c>
      <c r="L148" s="4">
        <f t="shared" si="25"/>
        <v>10.743981481481486</v>
      </c>
      <c r="M148" s="4">
        <f t="shared" si="26"/>
        <v>257.85555555555567</v>
      </c>
      <c r="N148" s="4">
        <f t="shared" si="20"/>
        <v>34500</v>
      </c>
      <c r="O148" s="4">
        <f t="shared" si="21"/>
        <v>77000</v>
      </c>
      <c r="P148" s="4">
        <f t="shared" si="22"/>
        <v>42500</v>
      </c>
    </row>
    <row r="149" spans="1:16" x14ac:dyDescent="0.25">
      <c r="A149">
        <v>148</v>
      </c>
      <c r="B149" s="1">
        <v>44468</v>
      </c>
      <c r="C149" s="2">
        <v>0.29934027777777777</v>
      </c>
      <c r="D149" s="1">
        <v>44468</v>
      </c>
      <c r="E149" s="2">
        <v>0.37398148148148147</v>
      </c>
      <c r="F149">
        <v>12</v>
      </c>
      <c r="G149">
        <v>16</v>
      </c>
      <c r="H149" s="2">
        <f t="shared" si="18"/>
        <v>7.4641203703703696E-2</v>
      </c>
      <c r="I149">
        <f t="shared" si="23"/>
        <v>38</v>
      </c>
      <c r="J149" s="3">
        <f t="shared" si="24"/>
        <v>7.4641203703703696E-2</v>
      </c>
      <c r="K149" s="3">
        <f t="shared" si="19"/>
        <v>0</v>
      </c>
      <c r="L149" s="4">
        <f t="shared" si="25"/>
        <v>10.81862268518519</v>
      </c>
      <c r="M149" s="4">
        <f t="shared" si="26"/>
        <v>259.64694444444456</v>
      </c>
      <c r="N149" s="4">
        <f t="shared" si="20"/>
        <v>42000</v>
      </c>
      <c r="O149" s="4">
        <f t="shared" si="21"/>
        <v>66000</v>
      </c>
      <c r="P149" s="4">
        <f t="shared" si="22"/>
        <v>24000</v>
      </c>
    </row>
    <row r="150" spans="1:16" x14ac:dyDescent="0.25">
      <c r="A150">
        <v>149</v>
      </c>
      <c r="B150" s="1">
        <v>44468</v>
      </c>
      <c r="C150" s="2">
        <v>0.41740740740740739</v>
      </c>
      <c r="D150" s="1">
        <v>44468</v>
      </c>
      <c r="E150" s="2">
        <v>0.50071759259259252</v>
      </c>
      <c r="F150">
        <v>9</v>
      </c>
      <c r="G150">
        <v>21</v>
      </c>
      <c r="H150" s="2">
        <f t="shared" si="18"/>
        <v>8.3310185185185126E-2</v>
      </c>
      <c r="I150">
        <f t="shared" si="23"/>
        <v>31</v>
      </c>
      <c r="J150" s="3">
        <f t="shared" si="24"/>
        <v>8.3310185185185126E-2</v>
      </c>
      <c r="K150" s="3">
        <f t="shared" si="19"/>
        <v>0</v>
      </c>
      <c r="L150" s="4">
        <f t="shared" si="25"/>
        <v>10.901932870370375</v>
      </c>
      <c r="M150" s="4">
        <f t="shared" si="26"/>
        <v>261.64638888888902</v>
      </c>
      <c r="N150" s="4">
        <f t="shared" si="20"/>
        <v>45000</v>
      </c>
      <c r="O150" s="4">
        <f t="shared" si="21"/>
        <v>54000</v>
      </c>
      <c r="P150" s="4">
        <f t="shared" si="22"/>
        <v>9000</v>
      </c>
    </row>
    <row r="151" spans="1:16" x14ac:dyDescent="0.25">
      <c r="A151">
        <v>150</v>
      </c>
      <c r="B151" s="1">
        <v>44468</v>
      </c>
      <c r="C151" s="2">
        <v>0.55636574074074074</v>
      </c>
      <c r="D151" s="1">
        <v>44468</v>
      </c>
      <c r="E151" s="2">
        <v>0.61332175925925925</v>
      </c>
      <c r="F151">
        <v>15</v>
      </c>
      <c r="G151">
        <v>9</v>
      </c>
      <c r="H151" s="2">
        <f t="shared" si="18"/>
        <v>5.6956018518518503E-2</v>
      </c>
      <c r="I151">
        <f t="shared" si="23"/>
        <v>25</v>
      </c>
      <c r="J151" s="3">
        <f t="shared" si="24"/>
        <v>5.6956018518518503E-2</v>
      </c>
      <c r="K151" s="3">
        <f t="shared" si="19"/>
        <v>0</v>
      </c>
      <c r="L151" s="4">
        <f t="shared" si="25"/>
        <v>10.958888888888893</v>
      </c>
      <c r="M151" s="4">
        <f t="shared" si="26"/>
        <v>263.01333333333343</v>
      </c>
      <c r="N151" s="4">
        <f t="shared" si="20"/>
        <v>36000</v>
      </c>
      <c r="O151" s="4">
        <f t="shared" si="21"/>
        <v>82500</v>
      </c>
      <c r="P151" s="4">
        <f t="shared" si="22"/>
        <v>46500</v>
      </c>
    </row>
    <row r="152" spans="1:16" x14ac:dyDescent="0.25">
      <c r="A152">
        <v>151</v>
      </c>
      <c r="B152" s="1">
        <v>44468</v>
      </c>
      <c r="C152" s="2">
        <v>0.67305555555555552</v>
      </c>
      <c r="D152" s="1">
        <v>44468</v>
      </c>
      <c r="E152" s="2">
        <v>0.73208333333333331</v>
      </c>
      <c r="F152">
        <v>14</v>
      </c>
      <c r="G152">
        <v>8</v>
      </c>
      <c r="H152" s="2">
        <f t="shared" si="18"/>
        <v>5.902777777777779E-2</v>
      </c>
      <c r="I152">
        <f t="shared" si="23"/>
        <v>30</v>
      </c>
      <c r="J152" s="3">
        <f t="shared" si="24"/>
        <v>5.902777777777779E-2</v>
      </c>
      <c r="K152" s="3">
        <f t="shared" si="19"/>
        <v>0</v>
      </c>
      <c r="L152" s="4">
        <f t="shared" si="25"/>
        <v>11.017916666666672</v>
      </c>
      <c r="M152" s="4">
        <f t="shared" si="26"/>
        <v>264.43000000000012</v>
      </c>
      <c r="N152" s="4">
        <f t="shared" si="20"/>
        <v>33000</v>
      </c>
      <c r="O152" s="4">
        <f t="shared" si="21"/>
        <v>77000</v>
      </c>
      <c r="P152" s="4">
        <f t="shared" si="22"/>
        <v>44000</v>
      </c>
    </row>
    <row r="153" spans="1:16" x14ac:dyDescent="0.25">
      <c r="A153">
        <v>152</v>
      </c>
      <c r="B153" s="1">
        <v>44468</v>
      </c>
      <c r="C153" s="2">
        <v>0.79931712962962964</v>
      </c>
      <c r="D153" s="1">
        <v>44468</v>
      </c>
      <c r="E153" s="2">
        <v>0.84817129629629628</v>
      </c>
      <c r="F153">
        <v>16</v>
      </c>
      <c r="G153">
        <v>21</v>
      </c>
      <c r="H153" s="2">
        <f t="shared" si="18"/>
        <v>4.8854166666666643E-2</v>
      </c>
      <c r="I153">
        <f t="shared" si="23"/>
        <v>38</v>
      </c>
      <c r="J153" s="3">
        <f t="shared" si="24"/>
        <v>4.8854166666666643E-2</v>
      </c>
      <c r="K153" s="3">
        <f t="shared" si="19"/>
        <v>0</v>
      </c>
      <c r="L153" s="4">
        <f t="shared" si="25"/>
        <v>11.066770833333338</v>
      </c>
      <c r="M153" s="4">
        <f t="shared" si="26"/>
        <v>265.60250000000013</v>
      </c>
      <c r="N153" s="4">
        <f t="shared" si="20"/>
        <v>55500</v>
      </c>
      <c r="O153" s="4">
        <f t="shared" si="21"/>
        <v>88000</v>
      </c>
      <c r="P153" s="4">
        <f t="shared" si="22"/>
        <v>32500</v>
      </c>
    </row>
    <row r="154" spans="1:16" x14ac:dyDescent="0.25">
      <c r="A154">
        <v>153</v>
      </c>
      <c r="B154" s="1">
        <v>44468</v>
      </c>
      <c r="C154" s="2">
        <v>0.9611574074074074</v>
      </c>
      <c r="D154" s="1">
        <v>44469</v>
      </c>
      <c r="E154" s="2">
        <v>3.9629629629629633E-2</v>
      </c>
      <c r="F154">
        <v>14</v>
      </c>
      <c r="G154">
        <v>9</v>
      </c>
      <c r="H154" s="2">
        <f t="shared" si="18"/>
        <v>7.8472222222222221E-2</v>
      </c>
      <c r="I154">
        <f t="shared" si="23"/>
        <v>31</v>
      </c>
      <c r="J154" s="3">
        <f t="shared" si="24"/>
        <v>3.8842592592592595E-2</v>
      </c>
      <c r="K154" s="3">
        <f t="shared" si="19"/>
        <v>3.9629629629629633E-2</v>
      </c>
      <c r="L154" s="4">
        <f t="shared" si="25"/>
        <v>11.105613425925931</v>
      </c>
      <c r="M154" s="4">
        <f t="shared" si="26"/>
        <v>266.53472222222234</v>
      </c>
      <c r="N154" s="4">
        <f t="shared" si="20"/>
        <v>34500</v>
      </c>
      <c r="O154" s="4">
        <f t="shared" si="21"/>
        <v>77000</v>
      </c>
      <c r="P154" s="4">
        <f t="shared" si="22"/>
        <v>42500</v>
      </c>
    </row>
    <row r="155" spans="1:16" x14ac:dyDescent="0.25">
      <c r="A155">
        <v>154</v>
      </c>
      <c r="B155" s="1">
        <v>44469</v>
      </c>
      <c r="C155" s="2">
        <v>0.3125</v>
      </c>
      <c r="D155" s="1">
        <v>44469</v>
      </c>
      <c r="E155" s="2">
        <v>0.33385416666666662</v>
      </c>
      <c r="F155">
        <v>17</v>
      </c>
      <c r="G155">
        <v>3</v>
      </c>
      <c r="H155" s="2">
        <f t="shared" si="18"/>
        <v>2.1354166666666619E-2</v>
      </c>
      <c r="I155">
        <f t="shared" si="23"/>
        <v>39</v>
      </c>
      <c r="J155" s="3">
        <f t="shared" si="24"/>
        <v>6.0983796296296251E-2</v>
      </c>
      <c r="K155" s="3">
        <f t="shared" si="19"/>
        <v>0</v>
      </c>
      <c r="L155" s="4">
        <f t="shared" si="25"/>
        <v>11.166597222222228</v>
      </c>
      <c r="M155" s="4">
        <f t="shared" si="26"/>
        <v>267.99833333333345</v>
      </c>
      <c r="N155" s="4">
        <f t="shared" si="20"/>
        <v>30000</v>
      </c>
      <c r="O155" s="4">
        <f t="shared" si="21"/>
        <v>93500</v>
      </c>
      <c r="P155" s="4">
        <f t="shared" si="22"/>
        <v>63500</v>
      </c>
    </row>
    <row r="156" spans="1:16" x14ac:dyDescent="0.25">
      <c r="A156">
        <v>155</v>
      </c>
      <c r="B156" s="1">
        <v>44469</v>
      </c>
      <c r="C156" s="2">
        <v>0.44229166666666669</v>
      </c>
      <c r="D156" s="1">
        <v>44469</v>
      </c>
      <c r="E156" s="2">
        <v>0.50074074074074071</v>
      </c>
      <c r="F156">
        <v>0</v>
      </c>
      <c r="G156">
        <v>9</v>
      </c>
      <c r="H156" s="2">
        <f t="shared" si="18"/>
        <v>5.8449074074074014E-2</v>
      </c>
      <c r="I156">
        <f t="shared" si="23"/>
        <v>36</v>
      </c>
      <c r="J156" s="3">
        <f t="shared" si="24"/>
        <v>5.8449074074074014E-2</v>
      </c>
      <c r="K156" s="3">
        <f t="shared" si="19"/>
        <v>0</v>
      </c>
      <c r="L156" s="4">
        <f t="shared" si="25"/>
        <v>11.225046296296302</v>
      </c>
      <c r="M156" s="4">
        <f t="shared" si="26"/>
        <v>269.40111111111128</v>
      </c>
      <c r="N156" s="4">
        <f t="shared" si="20"/>
        <v>13500</v>
      </c>
      <c r="O156" s="4">
        <f t="shared" si="21"/>
        <v>0</v>
      </c>
      <c r="P156" s="4">
        <f t="shared" si="22"/>
        <v>-13500</v>
      </c>
    </row>
    <row r="157" spans="1:16" x14ac:dyDescent="0.25">
      <c r="A157">
        <v>156</v>
      </c>
      <c r="B157" s="1">
        <v>44469</v>
      </c>
      <c r="C157" s="2">
        <v>0.59045138888888882</v>
      </c>
      <c r="D157" s="1">
        <v>44469</v>
      </c>
      <c r="E157" s="2">
        <v>0.63065972222222222</v>
      </c>
      <c r="F157">
        <v>14</v>
      </c>
      <c r="G157">
        <v>8</v>
      </c>
      <c r="H157" s="2">
        <f t="shared" si="18"/>
        <v>4.0208333333333401E-2</v>
      </c>
      <c r="I157">
        <f t="shared" si="23"/>
        <v>41</v>
      </c>
      <c r="J157" s="3">
        <f t="shared" si="24"/>
        <v>4.0208333333333401E-2</v>
      </c>
      <c r="K157" s="3">
        <f t="shared" si="19"/>
        <v>0</v>
      </c>
      <c r="L157" s="4">
        <f t="shared" si="25"/>
        <v>11.265254629629636</v>
      </c>
      <c r="M157" s="4">
        <f t="shared" si="26"/>
        <v>270.36611111111125</v>
      </c>
      <c r="N157" s="4">
        <f t="shared" si="20"/>
        <v>33000</v>
      </c>
      <c r="O157" s="4">
        <f t="shared" si="21"/>
        <v>77000</v>
      </c>
      <c r="P157" s="4">
        <f t="shared" si="22"/>
        <v>44000</v>
      </c>
    </row>
    <row r="158" spans="1:16" x14ac:dyDescent="0.25">
      <c r="A158">
        <v>157</v>
      </c>
      <c r="B158" s="1">
        <v>44469</v>
      </c>
      <c r="C158" s="2">
        <v>0.7142708333333333</v>
      </c>
      <c r="D158" s="1">
        <v>44469</v>
      </c>
      <c r="E158" s="2">
        <v>0.789525462962963</v>
      </c>
      <c r="F158">
        <v>6</v>
      </c>
      <c r="G158">
        <v>39</v>
      </c>
      <c r="H158" s="2">
        <f t="shared" si="18"/>
        <v>7.5254629629629699E-2</v>
      </c>
      <c r="I158">
        <f t="shared" si="23"/>
        <v>39</v>
      </c>
      <c r="J158" s="3">
        <f t="shared" si="24"/>
        <v>7.5254629629629699E-2</v>
      </c>
      <c r="K158" s="3">
        <f t="shared" si="19"/>
        <v>0</v>
      </c>
      <c r="L158" s="4">
        <f t="shared" si="25"/>
        <v>11.340509259259266</v>
      </c>
      <c r="M158" s="4">
        <f t="shared" si="26"/>
        <v>272.17222222222239</v>
      </c>
      <c r="N158" s="4">
        <f t="shared" si="20"/>
        <v>67500</v>
      </c>
      <c r="O158" s="4">
        <f t="shared" si="21"/>
        <v>36000</v>
      </c>
      <c r="P158" s="4">
        <f t="shared" si="22"/>
        <v>-31500</v>
      </c>
    </row>
  </sheetData>
  <conditionalFormatting sqref="P2:P158">
    <cfRule type="cellIs" dxfId="0" priority="1" operator="equal">
      <formula>$R$5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1</vt:i4>
      </vt:variant>
    </vt:vector>
  </HeadingPairs>
  <TitlesOfParts>
    <vt:vector size="6" baseType="lpstr">
      <vt:lpstr>Arkusz1</vt:lpstr>
      <vt:lpstr>Arkusz6</vt:lpstr>
      <vt:lpstr>Arkusz7</vt:lpstr>
      <vt:lpstr>Arkusz2</vt:lpstr>
      <vt:lpstr>Arkusz3</vt:lpstr>
      <vt:lpstr>Arkusz1!loty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CRF</dc:creator>
  <cp:lastModifiedBy>CRF</cp:lastModifiedBy>
  <dcterms:created xsi:type="dcterms:W3CDTF">2023-01-17T15:08:20Z</dcterms:created>
  <dcterms:modified xsi:type="dcterms:W3CDTF">2023-01-17T17:52:54Z</dcterms:modified>
</cp:coreProperties>
</file>