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 activeTab="2"/>
  </bookViews>
  <sheets>
    <sheet name="Arkusz4" sheetId="4" r:id="rId1"/>
    <sheet name="Arkusz5" sheetId="5" r:id="rId2"/>
    <sheet name="Arkusz1" sheetId="1" r:id="rId3"/>
    <sheet name="Arkusz2" sheetId="2" r:id="rId4"/>
    <sheet name="Arkusz3" sheetId="3" r:id="rId5"/>
  </sheets>
  <definedNames>
    <definedName name="place" localSheetId="2">Arkusz1!$A$1:$E$41</definedName>
    <definedName name="place" localSheetId="3">Arkusz2!$A$1:$E$41</definedName>
  </definedNames>
  <calcPr calcId="144525"/>
  <pivotCaches>
    <pivotCache cacheId="2" r:id="rId6"/>
    <pivotCache cacheId="5" r:id="rId7"/>
    <pivotCache cacheId="8" r:id="rId8"/>
  </pivotCaches>
</workbook>
</file>

<file path=xl/calcChain.xml><?xml version="1.0" encoding="utf-8"?>
<calcChain xmlns="http://schemas.openxmlformats.org/spreadsheetml/2006/main">
  <c r="O5" i="1" l="1"/>
  <c r="Q3" i="1"/>
  <c r="N10" i="1"/>
  <c r="M3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2" i="1"/>
  <c r="O9" i="1"/>
  <c r="O8" i="1"/>
  <c r="O6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2" i="1"/>
  <c r="P26" i="1"/>
  <c r="O3" i="1"/>
  <c r="Q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2" i="1"/>
  <c r="R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2" i="1"/>
  <c r="D8" i="4"/>
  <c r="D7" i="4"/>
  <c r="D6" i="4"/>
  <c r="D5" i="4"/>
  <c r="D4" i="4"/>
  <c r="O4" i="1" l="1"/>
</calcChain>
</file>

<file path=xl/connections.xml><?xml version="1.0" encoding="utf-8"?>
<connections xmlns="http://schemas.openxmlformats.org/spreadsheetml/2006/main">
  <connection id="1" name="place" type="6" refreshedVersion="4" background="1" saveData="1">
    <textPr codePage="65001" sourceFile="C:\Users\CRF\OneDrive\Pulpit\excel\place.txt" decimal="," thousands=" " space="1" comma="1" semicolon="1" consecutive="1">
      <textFields count="5">
        <textField type="text"/>
        <textField type="text"/>
        <textField type="DMY"/>
        <textField type="text"/>
        <textField/>
      </textFields>
    </textPr>
  </connection>
  <connection id="2" name="place1" type="6" refreshedVersion="4" background="1" saveData="1">
    <textPr codePage="65001" sourceFile="C:\Users\CRF\OneDrive\Pulpit\excel\place.txt" decimal="," thousands=" " space="1" comma="1" semicolon="1" consecutive="1">
      <textFields count="5">
        <textField type="text"/>
        <textField type="text"/>
        <textField type="DMY"/>
        <textField type="text"/>
        <textField/>
      </textFields>
    </textPr>
  </connection>
</connections>
</file>

<file path=xl/sharedStrings.xml><?xml version="1.0" encoding="utf-8"?>
<sst xmlns="http://schemas.openxmlformats.org/spreadsheetml/2006/main" count="279" uniqueCount="99">
  <si>
    <t>Imię</t>
  </si>
  <si>
    <t>Nazwisko</t>
  </si>
  <si>
    <t>DataUrodzenia</t>
  </si>
  <si>
    <t>Dział</t>
  </si>
  <si>
    <t>Pensja</t>
  </si>
  <si>
    <t>Arkady</t>
  </si>
  <si>
    <t>Siwek</t>
  </si>
  <si>
    <t>marketing</t>
  </si>
  <si>
    <t>Róża</t>
  </si>
  <si>
    <t>Augustyn</t>
  </si>
  <si>
    <t>sprzedaż</t>
  </si>
  <si>
    <t>Wirginia</t>
  </si>
  <si>
    <t>Skóra</t>
  </si>
  <si>
    <t>zarząd</t>
  </si>
  <si>
    <t>Laurencja</t>
  </si>
  <si>
    <t>Wawrzyniak</t>
  </si>
  <si>
    <t>Roland</t>
  </si>
  <si>
    <t>Maćkowiak</t>
  </si>
  <si>
    <t>Dorota</t>
  </si>
  <si>
    <t>Słowińska</t>
  </si>
  <si>
    <t>Benedykt</t>
  </si>
  <si>
    <t>Pieczek</t>
  </si>
  <si>
    <t>Salomon</t>
  </si>
  <si>
    <t>Szymczyk</t>
  </si>
  <si>
    <t>Lilianna</t>
  </si>
  <si>
    <t>Olejniczak</t>
  </si>
  <si>
    <t>Małgorzata</t>
  </si>
  <si>
    <t>Rudzińska</t>
  </si>
  <si>
    <t>Hilarion</t>
  </si>
  <si>
    <t>Kogut</t>
  </si>
  <si>
    <t>Koralia</t>
  </si>
  <si>
    <t>Kulesza</t>
  </si>
  <si>
    <t>rozwój</t>
  </si>
  <si>
    <t>Ksenia</t>
  </si>
  <si>
    <t>Borkowska</t>
  </si>
  <si>
    <t>kadry</t>
  </si>
  <si>
    <t>Agnieszka</t>
  </si>
  <si>
    <t>Kozioł</t>
  </si>
  <si>
    <t>Łazarz</t>
  </si>
  <si>
    <t>Wilczek</t>
  </si>
  <si>
    <t>Jeremi</t>
  </si>
  <si>
    <t>Borkowski</t>
  </si>
  <si>
    <t>Elwira</t>
  </si>
  <si>
    <t>Winiarska</t>
  </si>
  <si>
    <t>Lilla</t>
  </si>
  <si>
    <t>Paluch</t>
  </si>
  <si>
    <t>Włodzimierz</t>
  </si>
  <si>
    <t>Świątek</t>
  </si>
  <si>
    <t>Karolina</t>
  </si>
  <si>
    <t>Iwańska</t>
  </si>
  <si>
    <t>Konstantyn</t>
  </si>
  <si>
    <t>Szczęsna</t>
  </si>
  <si>
    <t>Emilia</t>
  </si>
  <si>
    <t>Raczyńska</t>
  </si>
  <si>
    <t>Franciszka</t>
  </si>
  <si>
    <t>Krysiak</t>
  </si>
  <si>
    <t>Adrian</t>
  </si>
  <si>
    <t>Grochowski</t>
  </si>
  <si>
    <t>Roman</t>
  </si>
  <si>
    <t>Zwoliński</t>
  </si>
  <si>
    <t>Klaudia</t>
  </si>
  <si>
    <t>Jagodzińska</t>
  </si>
  <si>
    <t>Zygmunt</t>
  </si>
  <si>
    <t>Krupiński</t>
  </si>
  <si>
    <t>Ilona</t>
  </si>
  <si>
    <t>Cichy</t>
  </si>
  <si>
    <t>Julia</t>
  </si>
  <si>
    <t>Kwaśniewska</t>
  </si>
  <si>
    <t>Gabriel</t>
  </si>
  <si>
    <t>Gąsiorowski</t>
  </si>
  <si>
    <t>Gerald</t>
  </si>
  <si>
    <t>Kozieł</t>
  </si>
  <si>
    <t>Bertram</t>
  </si>
  <si>
    <t>Wójcicki</t>
  </si>
  <si>
    <t>Oliwier</t>
  </si>
  <si>
    <t>Orłowski</t>
  </si>
  <si>
    <t>Wilfryd</t>
  </si>
  <si>
    <t>Pawlikowski</t>
  </si>
  <si>
    <t>Majchrzak</t>
  </si>
  <si>
    <t>Lilia</t>
  </si>
  <si>
    <t>Przybylska</t>
  </si>
  <si>
    <t>Joanna</t>
  </si>
  <si>
    <t>Adamiec</t>
  </si>
  <si>
    <t>Hugo</t>
  </si>
  <si>
    <t>Kwaśniewski</t>
  </si>
  <si>
    <t>Jeremiasz</t>
  </si>
  <si>
    <t>Michalczyk</t>
  </si>
  <si>
    <t>Ferdynanda</t>
  </si>
  <si>
    <t>Śliwa</t>
  </si>
  <si>
    <t>czykob</t>
  </si>
  <si>
    <t>czysprz</t>
  </si>
  <si>
    <t>kasa</t>
  </si>
  <si>
    <t>Etykiety wierszy</t>
  </si>
  <si>
    <t>Suma końcowa</t>
  </si>
  <si>
    <t>Średnia z Pensja</t>
  </si>
  <si>
    <t>Maksimum z Pensja</t>
  </si>
  <si>
    <t>Minimum z Pensja</t>
  </si>
  <si>
    <t>dni</t>
  </si>
  <si>
    <t>Minimum z dni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</si>
</sst>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49" fontId="0" fillId="0" borderId="0" xfId="0" applyNumberFormat="1"/>
    <xf numFmtId="14" fontId="0" fillId="0" borderId="0" xfId="0" applyNumberFormat="1"/>
    <xf numFmtId="0" fontId="0" fillId="0" borderId="0" xfId="0" applyAlignment="1">
      <alignment horizontal="left"/>
    </xf>
    <xf numFmtId="0" fontId="0" fillId="0" borderId="0" xfId="0" pivotButton="1"/>
    <xf numFmtId="0" fontId="0" fillId="0" borderId="0" xfId="0" applyNumberFormat="1"/>
    <xf numFmtId="2" fontId="0" fillId="0" borderId="0" xfId="0" applyNumberFormat="1"/>
    <xf numFmtId="10" fontId="0" fillId="0" borderId="0" xfId="1" applyNumberFormat="1" applyFont="1" applyAlignment="1">
      <alignment horizontal="left" indent="1"/>
    </xf>
    <xf numFmtId="10" fontId="0" fillId="0" borderId="0" xfId="1" applyNumberFormat="1" applyFont="1"/>
  </cellXfs>
  <cellStyles count="2">
    <cellStyle name="Normalny" xfId="0" builtinId="0"/>
    <cellStyle name="Procentowy" xfId="1" builtinId="5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RF" refreshedDate="44861.918487962961" createdVersion="4" refreshedVersion="4" minRefreshableVersion="3" recordCount="40">
  <cacheSource type="worksheet">
    <worksheetSource name="place" sheet="Arkusz1"/>
  </cacheSource>
  <cacheFields count="5">
    <cacheField name="Imię" numFmtId="49">
      <sharedItems/>
    </cacheField>
    <cacheField name="Nazwisko" numFmtId="49">
      <sharedItems/>
    </cacheField>
    <cacheField name="DataUrodzenia" numFmtId="14">
      <sharedItems containsSemiMixedTypes="0" containsNonDate="0" containsDate="1" containsString="0" minDate="1970-05-03T00:00:00" maxDate="1998-09-18T00:00:00"/>
    </cacheField>
    <cacheField name="Dział" numFmtId="49">
      <sharedItems count="5">
        <s v="marketing"/>
        <s v="sprzedaż"/>
        <s v="zarząd"/>
        <s v="rozwój"/>
        <s v="kadry"/>
      </sharedItems>
    </cacheField>
    <cacheField name="Pensja" numFmtId="0">
      <sharedItems containsSemiMixedTypes="0" containsString="0" containsNumber="1" containsInteger="1" minValue="3200" maxValue="17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CRF" refreshedDate="44861.925468865738" createdVersion="4" refreshedVersion="4" minRefreshableVersion="3" recordCount="40">
  <cacheSource type="worksheet">
    <worksheetSource ref="A1:E41" sheet="Arkusz1"/>
  </cacheSource>
  <cacheFields count="5">
    <cacheField name="Imię" numFmtId="49">
      <sharedItems/>
    </cacheField>
    <cacheField name="Nazwisko" numFmtId="49">
      <sharedItems/>
    </cacheField>
    <cacheField name="DataUrodzenia" numFmtId="14">
      <sharedItems containsSemiMixedTypes="0" containsNonDate="0" containsDate="1" containsString="0" minDate="1970-05-03T00:00:00" maxDate="1998-09-18T00:00:00"/>
    </cacheField>
    <cacheField name="Dział" numFmtId="49">
      <sharedItems count="5">
        <s v="marketing"/>
        <s v="sprzedaż"/>
        <s v="zarząd"/>
        <s v="rozwój"/>
        <s v="kadry"/>
      </sharedItems>
    </cacheField>
    <cacheField name="Pensja" numFmtId="0">
      <sharedItems containsSemiMixedTypes="0" containsString="0" containsNumber="1" containsInteger="1" minValue="3200" maxValue="17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CRF" refreshedDate="44861.928984722224" createdVersion="4" refreshedVersion="4" minRefreshableVersion="3" recordCount="40">
  <cacheSource type="worksheet">
    <worksheetSource ref="D1:I41" sheet="Arkusz1"/>
  </cacheSource>
  <cacheFields count="6">
    <cacheField name="Dział" numFmtId="49">
      <sharedItems count="5">
        <s v="marketing"/>
        <s v="sprzedaż"/>
        <s v="zarząd"/>
        <s v="rozwój"/>
        <s v="kadry"/>
      </sharedItems>
    </cacheField>
    <cacheField name="Pensja" numFmtId="0">
      <sharedItems containsSemiMixedTypes="0" containsString="0" containsNumber="1" containsInteger="1" minValue="3200" maxValue="17000"/>
    </cacheField>
    <cacheField name="czykob" numFmtId="0">
      <sharedItems containsSemiMixedTypes="0" containsString="0" containsNumber="1" containsInteger="1" minValue="0" maxValue="1"/>
    </cacheField>
    <cacheField name="czysprz" numFmtId="0">
      <sharedItems containsSemiMixedTypes="0" containsString="0" containsNumber="1" containsInteger="1" minValue="0" maxValue="1"/>
    </cacheField>
    <cacheField name="kasa" numFmtId="0">
      <sharedItems containsSemiMixedTypes="0" containsString="0" containsNumber="1" containsInteger="1" minValue="0" maxValue="4500"/>
    </cacheField>
    <cacheField name="dni" numFmtId="2">
      <sharedItems containsSemiMixedTypes="0" containsString="0" containsNumber="1" containsInteger="1" minValue="8806" maxValue="1917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0">
  <r>
    <s v="Arkady"/>
    <s v="Siwek"/>
    <d v="1971-05-17T00:00:00"/>
    <x v="0"/>
    <n v="5700"/>
  </r>
  <r>
    <s v="Róża"/>
    <s v="Augustyn"/>
    <d v="1971-07-31T00:00:00"/>
    <x v="1"/>
    <n v="4200"/>
  </r>
  <r>
    <s v="Wirginia"/>
    <s v="Skóra"/>
    <d v="1973-06-15T00:00:00"/>
    <x v="2"/>
    <n v="14000"/>
  </r>
  <r>
    <s v="Laurencja"/>
    <s v="Wawrzyniak"/>
    <d v="1974-06-02T00:00:00"/>
    <x v="0"/>
    <n v="5500"/>
  </r>
  <r>
    <s v="Roland"/>
    <s v="Maćkowiak"/>
    <d v="1975-09-06T00:00:00"/>
    <x v="0"/>
    <n v="6100"/>
  </r>
  <r>
    <s v="Dorota"/>
    <s v="Słowińska"/>
    <d v="1976-04-16T00:00:00"/>
    <x v="1"/>
    <n v="4000"/>
  </r>
  <r>
    <s v="Benedykt"/>
    <s v="Pieczek"/>
    <d v="1977-10-08T00:00:00"/>
    <x v="1"/>
    <n v="3500"/>
  </r>
  <r>
    <s v="Salomon"/>
    <s v="Szymczyk"/>
    <d v="1977-11-23T00:00:00"/>
    <x v="1"/>
    <n v="3800"/>
  </r>
  <r>
    <s v="Lilianna"/>
    <s v="Olejniczak"/>
    <d v="1978-06-27T00:00:00"/>
    <x v="1"/>
    <n v="4000"/>
  </r>
  <r>
    <s v="Małgorzata"/>
    <s v="Rudzińska"/>
    <d v="1978-08-07T00:00:00"/>
    <x v="0"/>
    <n v="6300"/>
  </r>
  <r>
    <s v="Hilarion"/>
    <s v="Kogut"/>
    <d v="1979-03-15T00:00:00"/>
    <x v="2"/>
    <n v="12000"/>
  </r>
  <r>
    <s v="Koralia"/>
    <s v="Kulesza"/>
    <d v="1979-04-29T00:00:00"/>
    <x v="3"/>
    <n v="10000"/>
  </r>
  <r>
    <s v="Ksenia"/>
    <s v="Borkowska"/>
    <d v="1984-11-17T00:00:00"/>
    <x v="4"/>
    <n v="8500"/>
  </r>
  <r>
    <s v="Agnieszka"/>
    <s v="Kozioł"/>
    <d v="1987-07-22T00:00:00"/>
    <x v="0"/>
    <n v="5800"/>
  </r>
  <r>
    <s v="Łazarz"/>
    <s v="Wilczek"/>
    <d v="1988-02-02T00:00:00"/>
    <x v="3"/>
    <n v="9500"/>
  </r>
  <r>
    <s v="Jeremi"/>
    <s v="Borkowski"/>
    <d v="1990-03-06T00:00:00"/>
    <x v="0"/>
    <n v="5600"/>
  </r>
  <r>
    <s v="Elwira"/>
    <s v="Winiarska"/>
    <d v="1993-06-09T00:00:00"/>
    <x v="0"/>
    <n v="6200"/>
  </r>
  <r>
    <s v="Lilla"/>
    <s v="Paluch"/>
    <d v="1994-07-08T00:00:00"/>
    <x v="1"/>
    <n v="4300"/>
  </r>
  <r>
    <s v="Włodzimierz"/>
    <s v="Świątek"/>
    <d v="1997-07-18T00:00:00"/>
    <x v="2"/>
    <n v="17000"/>
  </r>
  <r>
    <s v="Karolina"/>
    <s v="Iwańska"/>
    <d v="1997-10-09T00:00:00"/>
    <x v="1"/>
    <n v="4500"/>
  </r>
  <r>
    <s v="Konstantyn"/>
    <s v="Szczęsna"/>
    <d v="1970-05-03T00:00:00"/>
    <x v="0"/>
    <n v="6900"/>
  </r>
  <r>
    <s v="Emilia"/>
    <s v="Raczyńska"/>
    <d v="1970-12-23T00:00:00"/>
    <x v="3"/>
    <n v="9800"/>
  </r>
  <r>
    <s v="Franciszka"/>
    <s v="Krysiak"/>
    <d v="1974-11-06T00:00:00"/>
    <x v="1"/>
    <n v="3900"/>
  </r>
  <r>
    <s v="Adrian"/>
    <s v="Grochowski"/>
    <d v="1976-10-29T00:00:00"/>
    <x v="1"/>
    <n v="4000"/>
  </r>
  <r>
    <s v="Roman"/>
    <s v="Zwoliński"/>
    <d v="1977-02-21T00:00:00"/>
    <x v="3"/>
    <n v="8500"/>
  </r>
  <r>
    <s v="Klaudia"/>
    <s v="Jagodzińska"/>
    <d v="1977-12-29T00:00:00"/>
    <x v="3"/>
    <n v="9200"/>
  </r>
  <r>
    <s v="Zygmunt"/>
    <s v="Krupiński"/>
    <d v="1979-06-07T00:00:00"/>
    <x v="4"/>
    <n v="7000"/>
  </r>
  <r>
    <s v="Ilona"/>
    <s v="Cichy"/>
    <d v="1982-06-07T00:00:00"/>
    <x v="0"/>
    <n v="6800"/>
  </r>
  <r>
    <s v="Julia"/>
    <s v="Kwaśniewska"/>
    <d v="1986-12-31T00:00:00"/>
    <x v="1"/>
    <n v="3700"/>
  </r>
  <r>
    <s v="Gabriel"/>
    <s v="Gąsiorowski"/>
    <d v="1987-11-14T00:00:00"/>
    <x v="3"/>
    <n v="10200"/>
  </r>
  <r>
    <s v="Gerald"/>
    <s v="Kozieł"/>
    <d v="1991-06-04T00:00:00"/>
    <x v="1"/>
    <n v="3500"/>
  </r>
  <r>
    <s v="Bertram"/>
    <s v="Wójcicki"/>
    <d v="1991-09-16T00:00:00"/>
    <x v="4"/>
    <n v="7800"/>
  </r>
  <r>
    <s v="Oliwier"/>
    <s v="Orłowski"/>
    <d v="1991-10-27T00:00:00"/>
    <x v="1"/>
    <n v="3200"/>
  </r>
  <r>
    <s v="Wilfryd"/>
    <s v="Pawlikowski"/>
    <d v="1992-01-25T00:00:00"/>
    <x v="4"/>
    <n v="8000"/>
  </r>
  <r>
    <s v="Roland"/>
    <s v="Majchrzak"/>
    <d v="1994-03-27T00:00:00"/>
    <x v="3"/>
    <n v="8000"/>
  </r>
  <r>
    <s v="Lilia"/>
    <s v="Przybylska"/>
    <d v="1995-01-10T00:00:00"/>
    <x v="1"/>
    <n v="4100"/>
  </r>
  <r>
    <s v="Joanna"/>
    <s v="Adamiec"/>
    <d v="1995-01-26T00:00:00"/>
    <x v="0"/>
    <n v="6900"/>
  </r>
  <r>
    <s v="Hugo"/>
    <s v="Kwaśniewski"/>
    <d v="1996-03-27T00:00:00"/>
    <x v="1"/>
    <n v="3600"/>
  </r>
  <r>
    <s v="Jeremiasz"/>
    <s v="Michalczyk"/>
    <d v="1998-01-17T00:00:00"/>
    <x v="3"/>
    <n v="7500"/>
  </r>
  <r>
    <s v="Ferdynanda"/>
    <s v="Śliwa"/>
    <d v="1998-09-17T00:00:00"/>
    <x v="1"/>
    <n v="38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40">
  <r>
    <s v="Arkady"/>
    <s v="Siwek"/>
    <d v="1971-05-17T00:00:00"/>
    <x v="0"/>
    <n v="5700"/>
  </r>
  <r>
    <s v="Róża"/>
    <s v="Augustyn"/>
    <d v="1971-07-31T00:00:00"/>
    <x v="1"/>
    <n v="4200"/>
  </r>
  <r>
    <s v="Wirginia"/>
    <s v="Skóra"/>
    <d v="1973-06-15T00:00:00"/>
    <x v="2"/>
    <n v="14000"/>
  </r>
  <r>
    <s v="Laurencja"/>
    <s v="Wawrzyniak"/>
    <d v="1974-06-02T00:00:00"/>
    <x v="0"/>
    <n v="5500"/>
  </r>
  <r>
    <s v="Roland"/>
    <s v="Maćkowiak"/>
    <d v="1975-09-06T00:00:00"/>
    <x v="0"/>
    <n v="6100"/>
  </r>
  <r>
    <s v="Dorota"/>
    <s v="Słowińska"/>
    <d v="1976-04-16T00:00:00"/>
    <x v="1"/>
    <n v="4000"/>
  </r>
  <r>
    <s v="Benedykt"/>
    <s v="Pieczek"/>
    <d v="1977-10-08T00:00:00"/>
    <x v="1"/>
    <n v="3500"/>
  </r>
  <r>
    <s v="Salomon"/>
    <s v="Szymczyk"/>
    <d v="1977-11-23T00:00:00"/>
    <x v="1"/>
    <n v="3800"/>
  </r>
  <r>
    <s v="Lilianna"/>
    <s v="Olejniczak"/>
    <d v="1978-06-27T00:00:00"/>
    <x v="1"/>
    <n v="4000"/>
  </r>
  <r>
    <s v="Małgorzata"/>
    <s v="Rudzińska"/>
    <d v="1978-08-07T00:00:00"/>
    <x v="0"/>
    <n v="6300"/>
  </r>
  <r>
    <s v="Hilarion"/>
    <s v="Kogut"/>
    <d v="1979-03-15T00:00:00"/>
    <x v="2"/>
    <n v="12000"/>
  </r>
  <r>
    <s v="Koralia"/>
    <s v="Kulesza"/>
    <d v="1979-04-29T00:00:00"/>
    <x v="3"/>
    <n v="10000"/>
  </r>
  <r>
    <s v="Ksenia"/>
    <s v="Borkowska"/>
    <d v="1984-11-17T00:00:00"/>
    <x v="4"/>
    <n v="8500"/>
  </r>
  <r>
    <s v="Agnieszka"/>
    <s v="Kozioł"/>
    <d v="1987-07-22T00:00:00"/>
    <x v="0"/>
    <n v="5800"/>
  </r>
  <r>
    <s v="Łazarz"/>
    <s v="Wilczek"/>
    <d v="1988-02-02T00:00:00"/>
    <x v="3"/>
    <n v="9500"/>
  </r>
  <r>
    <s v="Jeremi"/>
    <s v="Borkowski"/>
    <d v="1990-03-06T00:00:00"/>
    <x v="0"/>
    <n v="5600"/>
  </r>
  <r>
    <s v="Elwira"/>
    <s v="Winiarska"/>
    <d v="1993-06-09T00:00:00"/>
    <x v="0"/>
    <n v="6200"/>
  </r>
  <r>
    <s v="Lilla"/>
    <s v="Paluch"/>
    <d v="1994-07-08T00:00:00"/>
    <x v="1"/>
    <n v="4300"/>
  </r>
  <r>
    <s v="Włodzimierz"/>
    <s v="Świątek"/>
    <d v="1997-07-18T00:00:00"/>
    <x v="2"/>
    <n v="17000"/>
  </r>
  <r>
    <s v="Karolina"/>
    <s v="Iwańska"/>
    <d v="1997-10-09T00:00:00"/>
    <x v="1"/>
    <n v="4500"/>
  </r>
  <r>
    <s v="Konstantyn"/>
    <s v="Szczęsna"/>
    <d v="1970-05-03T00:00:00"/>
    <x v="0"/>
    <n v="6900"/>
  </r>
  <r>
    <s v="Emilia"/>
    <s v="Raczyńska"/>
    <d v="1970-12-23T00:00:00"/>
    <x v="3"/>
    <n v="9800"/>
  </r>
  <r>
    <s v="Franciszka"/>
    <s v="Krysiak"/>
    <d v="1974-11-06T00:00:00"/>
    <x v="1"/>
    <n v="3900"/>
  </r>
  <r>
    <s v="Adrian"/>
    <s v="Grochowski"/>
    <d v="1976-10-29T00:00:00"/>
    <x v="1"/>
    <n v="4000"/>
  </r>
  <r>
    <s v="Roman"/>
    <s v="Zwoliński"/>
    <d v="1977-02-21T00:00:00"/>
    <x v="3"/>
    <n v="8500"/>
  </r>
  <r>
    <s v="Klaudia"/>
    <s v="Jagodzińska"/>
    <d v="1977-12-29T00:00:00"/>
    <x v="3"/>
    <n v="9200"/>
  </r>
  <r>
    <s v="Zygmunt"/>
    <s v="Krupiński"/>
    <d v="1979-06-07T00:00:00"/>
    <x v="4"/>
    <n v="7000"/>
  </r>
  <r>
    <s v="Ilona"/>
    <s v="Cichy"/>
    <d v="1982-06-07T00:00:00"/>
    <x v="0"/>
    <n v="6800"/>
  </r>
  <r>
    <s v="Julia"/>
    <s v="Kwaśniewska"/>
    <d v="1986-12-31T00:00:00"/>
    <x v="1"/>
    <n v="3700"/>
  </r>
  <r>
    <s v="Gabriel"/>
    <s v="Gąsiorowski"/>
    <d v="1987-11-14T00:00:00"/>
    <x v="3"/>
    <n v="10200"/>
  </r>
  <r>
    <s v="Gerald"/>
    <s v="Kozieł"/>
    <d v="1991-06-04T00:00:00"/>
    <x v="1"/>
    <n v="3500"/>
  </r>
  <r>
    <s v="Bertram"/>
    <s v="Wójcicki"/>
    <d v="1991-09-16T00:00:00"/>
    <x v="4"/>
    <n v="7800"/>
  </r>
  <r>
    <s v="Oliwier"/>
    <s v="Orłowski"/>
    <d v="1991-10-27T00:00:00"/>
    <x v="1"/>
    <n v="3200"/>
  </r>
  <r>
    <s v="Wilfryd"/>
    <s v="Pawlikowski"/>
    <d v="1992-01-25T00:00:00"/>
    <x v="4"/>
    <n v="8000"/>
  </r>
  <r>
    <s v="Roland"/>
    <s v="Majchrzak"/>
    <d v="1994-03-27T00:00:00"/>
    <x v="3"/>
    <n v="8000"/>
  </r>
  <r>
    <s v="Lilia"/>
    <s v="Przybylska"/>
    <d v="1995-01-10T00:00:00"/>
    <x v="1"/>
    <n v="4100"/>
  </r>
  <r>
    <s v="Joanna"/>
    <s v="Adamiec"/>
    <d v="1995-01-26T00:00:00"/>
    <x v="0"/>
    <n v="6900"/>
  </r>
  <r>
    <s v="Hugo"/>
    <s v="Kwaśniewski"/>
    <d v="1996-03-27T00:00:00"/>
    <x v="1"/>
    <n v="3600"/>
  </r>
  <r>
    <s v="Jeremiasz"/>
    <s v="Michalczyk"/>
    <d v="1998-01-17T00:00:00"/>
    <x v="3"/>
    <n v="7500"/>
  </r>
  <r>
    <s v="Ferdynanda"/>
    <s v="Śliwa"/>
    <d v="1998-09-17T00:00:00"/>
    <x v="1"/>
    <n v="380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40">
  <r>
    <x v="0"/>
    <n v="5700"/>
    <n v="0"/>
    <n v="0"/>
    <n v="0"/>
    <n v="18791"/>
  </r>
  <r>
    <x v="1"/>
    <n v="4200"/>
    <n v="1"/>
    <n v="1"/>
    <n v="4200"/>
    <n v="18716"/>
  </r>
  <r>
    <x v="2"/>
    <n v="14000"/>
    <n v="1"/>
    <n v="0"/>
    <n v="0"/>
    <n v="18031"/>
  </r>
  <r>
    <x v="0"/>
    <n v="5500"/>
    <n v="1"/>
    <n v="0"/>
    <n v="0"/>
    <n v="17679"/>
  </r>
  <r>
    <x v="0"/>
    <n v="6100"/>
    <n v="0"/>
    <n v="0"/>
    <n v="0"/>
    <n v="17218"/>
  </r>
  <r>
    <x v="1"/>
    <n v="4000"/>
    <n v="1"/>
    <n v="1"/>
    <n v="4000"/>
    <n v="16995"/>
  </r>
  <r>
    <x v="1"/>
    <n v="3500"/>
    <n v="0"/>
    <n v="1"/>
    <n v="3500"/>
    <n v="16455"/>
  </r>
  <r>
    <x v="1"/>
    <n v="3800"/>
    <n v="0"/>
    <n v="1"/>
    <n v="3800"/>
    <n v="16409"/>
  </r>
  <r>
    <x v="1"/>
    <n v="4000"/>
    <n v="1"/>
    <n v="1"/>
    <n v="4000"/>
    <n v="16193"/>
  </r>
  <r>
    <x v="0"/>
    <n v="6300"/>
    <n v="1"/>
    <n v="0"/>
    <n v="0"/>
    <n v="16152"/>
  </r>
  <r>
    <x v="2"/>
    <n v="12000"/>
    <n v="0"/>
    <n v="0"/>
    <n v="0"/>
    <n v="15932"/>
  </r>
  <r>
    <x v="3"/>
    <n v="10000"/>
    <n v="1"/>
    <n v="0"/>
    <n v="0"/>
    <n v="15887"/>
  </r>
  <r>
    <x v="4"/>
    <n v="8500"/>
    <n v="1"/>
    <n v="0"/>
    <n v="0"/>
    <n v="13858"/>
  </r>
  <r>
    <x v="0"/>
    <n v="5800"/>
    <n v="1"/>
    <n v="0"/>
    <n v="0"/>
    <n v="12881"/>
  </r>
  <r>
    <x v="3"/>
    <n v="9500"/>
    <n v="0"/>
    <n v="0"/>
    <n v="0"/>
    <n v="12686"/>
  </r>
  <r>
    <x v="0"/>
    <n v="5600"/>
    <n v="0"/>
    <n v="0"/>
    <n v="0"/>
    <n v="11923"/>
  </r>
  <r>
    <x v="0"/>
    <n v="6200"/>
    <n v="1"/>
    <n v="0"/>
    <n v="0"/>
    <n v="10732"/>
  </r>
  <r>
    <x v="1"/>
    <n v="4300"/>
    <n v="1"/>
    <n v="1"/>
    <n v="4300"/>
    <n v="10338"/>
  </r>
  <r>
    <x v="2"/>
    <n v="17000"/>
    <n v="0"/>
    <n v="0"/>
    <n v="0"/>
    <n v="9232"/>
  </r>
  <r>
    <x v="1"/>
    <n v="4500"/>
    <n v="1"/>
    <n v="1"/>
    <n v="4500"/>
    <n v="9149"/>
  </r>
  <r>
    <x v="0"/>
    <n v="6900"/>
    <n v="0"/>
    <n v="0"/>
    <n v="0"/>
    <n v="19170"/>
  </r>
  <r>
    <x v="3"/>
    <n v="9800"/>
    <n v="1"/>
    <n v="0"/>
    <n v="0"/>
    <n v="18936"/>
  </r>
  <r>
    <x v="1"/>
    <n v="3900"/>
    <n v="1"/>
    <n v="1"/>
    <n v="3900"/>
    <n v="17522"/>
  </r>
  <r>
    <x v="1"/>
    <n v="4000"/>
    <n v="0"/>
    <n v="1"/>
    <n v="4000"/>
    <n v="16799"/>
  </r>
  <r>
    <x v="3"/>
    <n v="8500"/>
    <n v="0"/>
    <n v="0"/>
    <n v="0"/>
    <n v="16684"/>
  </r>
  <r>
    <x v="3"/>
    <n v="9200"/>
    <n v="1"/>
    <n v="0"/>
    <n v="0"/>
    <n v="16373"/>
  </r>
  <r>
    <x v="4"/>
    <n v="7000"/>
    <n v="0"/>
    <n v="0"/>
    <n v="0"/>
    <n v="15848"/>
  </r>
  <r>
    <x v="0"/>
    <n v="6800"/>
    <n v="1"/>
    <n v="0"/>
    <n v="0"/>
    <n v="14752"/>
  </r>
  <r>
    <x v="1"/>
    <n v="3700"/>
    <n v="1"/>
    <n v="1"/>
    <n v="3700"/>
    <n v="13084"/>
  </r>
  <r>
    <x v="3"/>
    <n v="10200"/>
    <n v="0"/>
    <n v="0"/>
    <n v="0"/>
    <n v="12766"/>
  </r>
  <r>
    <x v="1"/>
    <n v="3500"/>
    <n v="0"/>
    <n v="1"/>
    <n v="3500"/>
    <n v="11468"/>
  </r>
  <r>
    <x v="4"/>
    <n v="7800"/>
    <n v="0"/>
    <n v="0"/>
    <n v="0"/>
    <n v="11364"/>
  </r>
  <r>
    <x v="1"/>
    <n v="3200"/>
    <n v="0"/>
    <n v="1"/>
    <n v="3200"/>
    <n v="11323"/>
  </r>
  <r>
    <x v="4"/>
    <n v="8000"/>
    <n v="0"/>
    <n v="0"/>
    <n v="0"/>
    <n v="11233"/>
  </r>
  <r>
    <x v="3"/>
    <n v="8000"/>
    <n v="0"/>
    <n v="0"/>
    <n v="0"/>
    <n v="10441"/>
  </r>
  <r>
    <x v="1"/>
    <n v="4100"/>
    <n v="1"/>
    <n v="1"/>
    <n v="4100"/>
    <n v="10152"/>
  </r>
  <r>
    <x v="0"/>
    <n v="6900"/>
    <n v="1"/>
    <n v="0"/>
    <n v="0"/>
    <n v="10136"/>
  </r>
  <r>
    <x v="1"/>
    <n v="3600"/>
    <n v="0"/>
    <n v="1"/>
    <n v="3600"/>
    <n v="9710"/>
  </r>
  <r>
    <x v="3"/>
    <n v="7500"/>
    <n v="0"/>
    <n v="0"/>
    <n v="0"/>
    <n v="9049"/>
  </r>
  <r>
    <x v="1"/>
    <n v="3800"/>
    <n v="1"/>
    <n v="1"/>
    <n v="3800"/>
    <n v="880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przestawna2" cacheId="5" applyNumberFormats="0" applyBorderFormats="0" applyFontFormats="0" applyPatternFormats="0" applyAlignmentFormats="0" applyWidthHeightFormats="1" dataCaption="Wartości" updatedVersion="4" minRefreshableVersion="3" useAutoFormatting="1" itemPrintTitles="1" createdVersion="4" indent="0" outline="1" outlineData="1" multipleFieldFilters="0">
  <location ref="A3:C9" firstHeaderRow="0" firstDataRow="1" firstDataCol="1"/>
  <pivotFields count="5">
    <pivotField showAll="0"/>
    <pivotField showAll="0"/>
    <pivotField numFmtId="14" showAll="0"/>
    <pivotField axis="axisRow" showAll="0">
      <items count="6">
        <item x="4"/>
        <item x="0"/>
        <item x="3"/>
        <item x="1"/>
        <item x="2"/>
        <item t="default"/>
      </items>
    </pivotField>
    <pivotField dataField="1"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Maksimum z Pensja" fld="4" subtotal="max" baseField="3" baseItem="0"/>
    <dataField name="Minimum z Pensja" fld="4" subtotal="min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przestawna3" cacheId="8" applyNumberFormats="0" applyBorderFormats="0" applyFontFormats="0" applyPatternFormats="0" applyAlignmentFormats="0" applyWidthHeightFormats="1" dataCaption="Wartości" updatedVersion="4" minRefreshableVersion="3" useAutoFormatting="1" itemPrintTitles="1" createdVersion="4" indent="0" outline="1" outlineData="1" multipleFieldFilters="0">
  <location ref="A3:B9" firstHeaderRow="1" firstDataRow="1" firstDataCol="1"/>
  <pivotFields count="6">
    <pivotField axis="axisRow" showAll="0">
      <items count="6">
        <item x="4"/>
        <item x="0"/>
        <item x="3"/>
        <item x="1"/>
        <item x="2"/>
        <item t="default"/>
      </items>
    </pivotField>
    <pivotField showAll="0"/>
    <pivotField showAll="0"/>
    <pivotField showAll="0"/>
    <pivotField showAll="0"/>
    <pivotField dataField="1" numFmtId="2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Minimum z dni" fld="5" subtotal="min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ela przestawna1" cacheId="2" applyNumberFormats="0" applyBorderFormats="0" applyFontFormats="0" applyPatternFormats="0" applyAlignmentFormats="0" applyWidthHeightFormats="1" dataCaption="Wartości" updatedVersion="4" minRefreshableVersion="3" useAutoFormatting="1" itemPrintTitles="1" createdVersion="4" indent="0" outline="1" outlineData="1" multipleFieldFilters="0">
  <location ref="N24:O30" firstHeaderRow="1" firstDataRow="1" firstDataCol="1"/>
  <pivotFields count="5">
    <pivotField showAll="0"/>
    <pivotField showAll="0"/>
    <pivotField numFmtId="14" showAll="0"/>
    <pivotField axis="axisRow" showAll="0">
      <items count="6">
        <item x="4"/>
        <item x="0"/>
        <item x="3"/>
        <item x="1"/>
        <item x="2"/>
        <item t="default"/>
      </items>
    </pivotField>
    <pivotField dataField="1"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Średnia z Pensja" fld="4" subtotal="average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place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place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9"/>
  <sheetViews>
    <sheetView workbookViewId="0">
      <selection activeCell="D9" sqref="D9"/>
    </sheetView>
  </sheetViews>
  <sheetFormatPr defaultRowHeight="15" x14ac:dyDescent="0.25"/>
  <cols>
    <col min="1" max="1" width="17.7109375" bestFit="1" customWidth="1"/>
    <col min="2" max="2" width="18.7109375" bestFit="1" customWidth="1"/>
    <col min="3" max="3" width="17.5703125" bestFit="1" customWidth="1"/>
  </cols>
  <sheetData>
    <row r="3" spans="1:4" x14ac:dyDescent="0.25">
      <c r="A3" s="4" t="s">
        <v>92</v>
      </c>
      <c r="B3" t="s">
        <v>95</v>
      </c>
      <c r="C3" t="s">
        <v>96</v>
      </c>
    </row>
    <row r="4" spans="1:4" x14ac:dyDescent="0.25">
      <c r="A4" s="3" t="s">
        <v>35</v>
      </c>
      <c r="B4" s="5">
        <v>8500</v>
      </c>
      <c r="C4" s="5">
        <v>7000</v>
      </c>
      <c r="D4">
        <f>GETPIVOTDATA("Maksimum z Pensja",$A$3,"Dział","kadry")-GETPIVOTDATA("Minimum z Pensja",$A$3,"Dział","kadry")</f>
        <v>1500</v>
      </c>
    </row>
    <row r="5" spans="1:4" x14ac:dyDescent="0.25">
      <c r="A5" s="3" t="s">
        <v>7</v>
      </c>
      <c r="B5" s="5">
        <v>6900</v>
      </c>
      <c r="C5" s="5">
        <v>5500</v>
      </c>
      <c r="D5">
        <f>GETPIVOTDATA("Maksimum z Pensja",$A$3,"Dział","marketing")-GETPIVOTDATA("Minimum z Pensja",$A$3,"Dział","marketing")</f>
        <v>1400</v>
      </c>
    </row>
    <row r="6" spans="1:4" x14ac:dyDescent="0.25">
      <c r="A6" s="3" t="s">
        <v>32</v>
      </c>
      <c r="B6" s="5">
        <v>10200</v>
      </c>
      <c r="C6" s="5">
        <v>7500</v>
      </c>
      <c r="D6">
        <f>GETPIVOTDATA("Maksimum z Pensja",$A$3,"Dział","rozwój")-GETPIVOTDATA("Minimum z Pensja",$A$3,"Dział","rozwój")</f>
        <v>2700</v>
      </c>
    </row>
    <row r="7" spans="1:4" x14ac:dyDescent="0.25">
      <c r="A7" s="3" t="s">
        <v>10</v>
      </c>
      <c r="B7" s="5">
        <v>4500</v>
      </c>
      <c r="C7" s="5">
        <v>3200</v>
      </c>
      <c r="D7">
        <f>GETPIVOTDATA("Maksimum z Pensja",$A$3,"Dział","sprzedaż")-GETPIVOTDATA("Minimum z Pensja",$A$3,"Dział","sprzedaż")</f>
        <v>1300</v>
      </c>
    </row>
    <row r="8" spans="1:4" x14ac:dyDescent="0.25">
      <c r="A8" s="3" t="s">
        <v>13</v>
      </c>
      <c r="B8" s="5">
        <v>17000</v>
      </c>
      <c r="C8" s="5">
        <v>12000</v>
      </c>
      <c r="D8">
        <f>GETPIVOTDATA("Maksimum z Pensja",$A$3,"Dział","zarząd")-GETPIVOTDATA("Minimum z Pensja",$A$3,"Dział","zarząd")</f>
        <v>5000</v>
      </c>
    </row>
    <row r="9" spans="1:4" x14ac:dyDescent="0.25">
      <c r="A9" s="3" t="s">
        <v>93</v>
      </c>
      <c r="B9" s="5">
        <v>17000</v>
      </c>
      <c r="C9" s="5">
        <v>3200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9"/>
  <sheetViews>
    <sheetView workbookViewId="0">
      <selection activeCell="B5" sqref="B5"/>
    </sheetView>
  </sheetViews>
  <sheetFormatPr defaultRowHeight="15" x14ac:dyDescent="0.25"/>
  <cols>
    <col min="1" max="1" width="17.7109375" bestFit="1" customWidth="1"/>
    <col min="2" max="2" width="14.42578125" bestFit="1" customWidth="1"/>
  </cols>
  <sheetData>
    <row r="3" spans="1:2" x14ac:dyDescent="0.25">
      <c r="A3" s="4" t="s">
        <v>92</v>
      </c>
      <c r="B3" t="s">
        <v>98</v>
      </c>
    </row>
    <row r="4" spans="1:2" x14ac:dyDescent="0.25">
      <c r="A4" s="3" t="s">
        <v>35</v>
      </c>
      <c r="B4" s="5">
        <v>11233</v>
      </c>
    </row>
    <row r="5" spans="1:2" x14ac:dyDescent="0.25">
      <c r="A5" s="3" t="s">
        <v>7</v>
      </c>
      <c r="B5" s="5">
        <v>10136</v>
      </c>
    </row>
    <row r="6" spans="1:2" x14ac:dyDescent="0.25">
      <c r="A6" s="3" t="s">
        <v>32</v>
      </c>
      <c r="B6" s="5">
        <v>9049</v>
      </c>
    </row>
    <row r="7" spans="1:2" x14ac:dyDescent="0.25">
      <c r="A7" s="3" t="s">
        <v>10</v>
      </c>
      <c r="B7" s="5">
        <v>8806</v>
      </c>
    </row>
    <row r="8" spans="1:2" x14ac:dyDescent="0.25">
      <c r="A8" s="3" t="s">
        <v>13</v>
      </c>
      <c r="B8" s="5">
        <v>9232</v>
      </c>
    </row>
    <row r="9" spans="1:2" x14ac:dyDescent="0.25">
      <c r="A9" s="3" t="s">
        <v>93</v>
      </c>
      <c r="B9" s="5">
        <v>8806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1"/>
  <sheetViews>
    <sheetView tabSelected="1" topLeftCell="A31" workbookViewId="0">
      <selection activeCell="J31" sqref="J31"/>
    </sheetView>
  </sheetViews>
  <sheetFormatPr defaultRowHeight="15" x14ac:dyDescent="0.25"/>
  <cols>
    <col min="1" max="1" width="12.140625" bestFit="1" customWidth="1"/>
    <col min="2" max="2" width="12.85546875" bestFit="1" customWidth="1"/>
    <col min="3" max="3" width="14.140625" bestFit="1" customWidth="1"/>
    <col min="4" max="4" width="10" bestFit="1" customWidth="1"/>
    <col min="5" max="5" width="6.85546875" bestFit="1" customWidth="1"/>
    <col min="6" max="6" width="9.85546875" bestFit="1" customWidth="1"/>
    <col min="9" max="9" width="10.140625" bestFit="1" customWidth="1"/>
    <col min="14" max="14" width="17.7109375" bestFit="1" customWidth="1"/>
    <col min="15" max="15" width="15.42578125" bestFit="1" customWidth="1"/>
    <col min="17" max="17" width="10" customWidth="1"/>
  </cols>
  <sheetData>
    <row r="1" spans="1:18" x14ac:dyDescent="0.25">
      <c r="A1" s="1" t="s">
        <v>0</v>
      </c>
      <c r="B1" s="1" t="s">
        <v>1</v>
      </c>
      <c r="C1" t="s">
        <v>2</v>
      </c>
      <c r="D1" s="1" t="s">
        <v>3</v>
      </c>
      <c r="E1" t="s">
        <v>4</v>
      </c>
      <c r="F1" s="1" t="s">
        <v>89</v>
      </c>
      <c r="G1" t="s">
        <v>90</v>
      </c>
      <c r="H1" s="1" t="s">
        <v>91</v>
      </c>
      <c r="I1" s="1" t="s">
        <v>97</v>
      </c>
      <c r="R1">
        <f>SUM(F2:F41)/40*100%</f>
        <v>0.5</v>
      </c>
    </row>
    <row r="2" spans="1:18" x14ac:dyDescent="0.25">
      <c r="A2" s="1" t="s">
        <v>5</v>
      </c>
      <c r="B2" s="1" t="s">
        <v>6</v>
      </c>
      <c r="C2" s="2">
        <v>26070</v>
      </c>
      <c r="D2" s="1" t="s">
        <v>7</v>
      </c>
      <c r="E2">
        <v>5700</v>
      </c>
      <c r="F2">
        <f>IF(RIGHT(A2)="a",1,0)</f>
        <v>0</v>
      </c>
      <c r="G2">
        <f>IF(D2="sprzedaż",1,0)</f>
        <v>0</v>
      </c>
      <c r="H2">
        <f>IF(G2=1,E2,0)</f>
        <v>0</v>
      </c>
      <c r="I2" s="6">
        <f ca="1">TODAY()-C2</f>
        <v>18791</v>
      </c>
      <c r="J2">
        <f>IF(E2&gt;8000,1,0)</f>
        <v>0</v>
      </c>
      <c r="K2">
        <f>IF(F2=1,E2,0)</f>
        <v>0</v>
      </c>
      <c r="Q2">
        <f>COUNTIF(H2:H41,"&gt;0")</f>
        <v>15</v>
      </c>
    </row>
    <row r="3" spans="1:18" x14ac:dyDescent="0.25">
      <c r="A3" s="1" t="s">
        <v>8</v>
      </c>
      <c r="B3" s="1" t="s">
        <v>9</v>
      </c>
      <c r="C3" s="2">
        <v>26145</v>
      </c>
      <c r="D3" s="1" t="s">
        <v>10</v>
      </c>
      <c r="E3">
        <v>4200</v>
      </c>
      <c r="F3">
        <f t="shared" ref="F3:F41" si="0">IF(RIGHT(A3)="a",1,0)</f>
        <v>1</v>
      </c>
      <c r="G3">
        <f t="shared" ref="G3:G41" si="1">IF(D3="sprzedaż",1,0)</f>
        <v>1</v>
      </c>
      <c r="H3">
        <f t="shared" ref="H3:H41" si="2">IF(G3=1,E3,0)</f>
        <v>4200</v>
      </c>
      <c r="I3" s="6">
        <f t="shared" ref="I3:I41" ca="1" si="3">TODAY()-C3</f>
        <v>18716</v>
      </c>
      <c r="J3">
        <f t="shared" ref="J3:J41" si="4">IF(E3&gt;8000,1,0)</f>
        <v>0</v>
      </c>
      <c r="K3">
        <f t="shared" ref="K3:K41" si="5">IF(F3=1,E3,0)</f>
        <v>4200</v>
      </c>
      <c r="M3">
        <f>SUM(K:K)</f>
        <v>125500</v>
      </c>
      <c r="O3">
        <f>AVERAGEIF(D2:D41,"marketing",E2:E41)</f>
        <v>6180</v>
      </c>
      <c r="Q3" s="3">
        <f>ROUND(SUM(H2:H41)/15,2)</f>
        <v>3873.33</v>
      </c>
    </row>
    <row r="4" spans="1:18" x14ac:dyDescent="0.25">
      <c r="A4" s="1" t="s">
        <v>11</v>
      </c>
      <c r="B4" s="1" t="s">
        <v>12</v>
      </c>
      <c r="C4" s="2">
        <v>26830</v>
      </c>
      <c r="D4" s="1" t="s">
        <v>13</v>
      </c>
      <c r="E4">
        <v>14000</v>
      </c>
      <c r="F4">
        <f t="shared" si="0"/>
        <v>1</v>
      </c>
      <c r="G4">
        <f t="shared" si="1"/>
        <v>0</v>
      </c>
      <c r="H4">
        <f t="shared" si="2"/>
        <v>0</v>
      </c>
      <c r="I4" s="6">
        <f t="shared" ca="1" si="3"/>
        <v>18031</v>
      </c>
      <c r="J4">
        <f t="shared" si="4"/>
        <v>1</v>
      </c>
      <c r="K4">
        <f t="shared" si="5"/>
        <v>14000</v>
      </c>
      <c r="O4" s="1">
        <f ca="1">MAX(I:I)</f>
        <v>19170</v>
      </c>
    </row>
    <row r="5" spans="1:18" x14ac:dyDescent="0.25">
      <c r="A5" s="1" t="s">
        <v>14</v>
      </c>
      <c r="B5" s="1" t="s">
        <v>15</v>
      </c>
      <c r="C5" s="2">
        <v>27182</v>
      </c>
      <c r="D5" s="1" t="s">
        <v>7</v>
      </c>
      <c r="E5">
        <v>5500</v>
      </c>
      <c r="F5">
        <f t="shared" si="0"/>
        <v>1</v>
      </c>
      <c r="G5">
        <f t="shared" si="1"/>
        <v>0</v>
      </c>
      <c r="H5">
        <f t="shared" si="2"/>
        <v>0</v>
      </c>
      <c r="I5" s="6">
        <f t="shared" ca="1" si="3"/>
        <v>17679</v>
      </c>
      <c r="J5">
        <f t="shared" si="4"/>
        <v>0</v>
      </c>
      <c r="K5">
        <f t="shared" si="5"/>
        <v>5500</v>
      </c>
      <c r="O5">
        <f>SUMIF(D2:D41,"zarząd",E2:E41)</f>
        <v>43000</v>
      </c>
    </row>
    <row r="6" spans="1:18" x14ac:dyDescent="0.25">
      <c r="A6" s="1" t="s">
        <v>16</v>
      </c>
      <c r="B6" s="1" t="s">
        <v>17</v>
      </c>
      <c r="C6" s="2">
        <v>27643</v>
      </c>
      <c r="D6" s="1" t="s">
        <v>7</v>
      </c>
      <c r="E6">
        <v>6100</v>
      </c>
      <c r="F6">
        <f t="shared" si="0"/>
        <v>0</v>
      </c>
      <c r="G6">
        <f t="shared" si="1"/>
        <v>0</v>
      </c>
      <c r="H6">
        <f t="shared" si="2"/>
        <v>0</v>
      </c>
      <c r="I6" s="6">
        <f t="shared" ca="1" si="3"/>
        <v>17218</v>
      </c>
      <c r="J6">
        <f t="shared" si="4"/>
        <v>0</v>
      </c>
      <c r="K6">
        <f t="shared" si="5"/>
        <v>0</v>
      </c>
      <c r="O6">
        <f>SUM(J:J)</f>
        <v>10</v>
      </c>
    </row>
    <row r="7" spans="1:18" x14ac:dyDescent="0.25">
      <c r="A7" s="1" t="s">
        <v>18</v>
      </c>
      <c r="B7" s="1" t="s">
        <v>19</v>
      </c>
      <c r="C7" s="2">
        <v>27866</v>
      </c>
      <c r="D7" s="1" t="s">
        <v>10</v>
      </c>
      <c r="E7">
        <v>4000</v>
      </c>
      <c r="F7">
        <f t="shared" si="0"/>
        <v>1</v>
      </c>
      <c r="G7">
        <f t="shared" si="1"/>
        <v>1</v>
      </c>
      <c r="H7">
        <f t="shared" si="2"/>
        <v>4000</v>
      </c>
      <c r="I7" s="6">
        <f t="shared" ca="1" si="3"/>
        <v>16995</v>
      </c>
      <c r="J7">
        <f t="shared" si="4"/>
        <v>0</v>
      </c>
      <c r="K7">
        <f t="shared" si="5"/>
        <v>4000</v>
      </c>
    </row>
    <row r="8" spans="1:18" x14ac:dyDescent="0.25">
      <c r="A8" s="1" t="s">
        <v>20</v>
      </c>
      <c r="B8" s="1" t="s">
        <v>21</v>
      </c>
      <c r="C8" s="2">
        <v>28406</v>
      </c>
      <c r="D8" s="1" t="s">
        <v>10</v>
      </c>
      <c r="E8">
        <v>3500</v>
      </c>
      <c r="F8">
        <f t="shared" si="0"/>
        <v>0</v>
      </c>
      <c r="G8">
        <f t="shared" si="1"/>
        <v>1</v>
      </c>
      <c r="H8">
        <f t="shared" si="2"/>
        <v>3500</v>
      </c>
      <c r="I8" s="6">
        <f t="shared" ca="1" si="3"/>
        <v>16455</v>
      </c>
      <c r="J8">
        <f t="shared" si="4"/>
        <v>0</v>
      </c>
      <c r="K8">
        <f t="shared" si="5"/>
        <v>0</v>
      </c>
      <c r="O8">
        <f>SUM(E:E)</f>
        <v>266900</v>
      </c>
    </row>
    <row r="9" spans="1:18" x14ac:dyDescent="0.25">
      <c r="A9" s="1" t="s">
        <v>22</v>
      </c>
      <c r="B9" s="1" t="s">
        <v>23</v>
      </c>
      <c r="C9" s="2">
        <v>28452</v>
      </c>
      <c r="D9" s="1" t="s">
        <v>10</v>
      </c>
      <c r="E9">
        <v>3800</v>
      </c>
      <c r="F9">
        <f t="shared" si="0"/>
        <v>0</v>
      </c>
      <c r="G9">
        <f t="shared" si="1"/>
        <v>1</v>
      </c>
      <c r="H9">
        <f t="shared" si="2"/>
        <v>3800</v>
      </c>
      <c r="I9" s="6">
        <f t="shared" ca="1" si="3"/>
        <v>16409</v>
      </c>
      <c r="J9">
        <f t="shared" si="4"/>
        <v>0</v>
      </c>
      <c r="K9">
        <f t="shared" si="5"/>
        <v>0</v>
      </c>
      <c r="O9" s="8">
        <f>O5/O8</f>
        <v>0.16110902959910078</v>
      </c>
    </row>
    <row r="10" spans="1:18" x14ac:dyDescent="0.25">
      <c r="A10" s="1" t="s">
        <v>24</v>
      </c>
      <c r="B10" s="1" t="s">
        <v>25</v>
      </c>
      <c r="C10" s="2">
        <v>28668</v>
      </c>
      <c r="D10" s="1" t="s">
        <v>10</v>
      </c>
      <c r="E10">
        <v>4000</v>
      </c>
      <c r="F10">
        <f t="shared" si="0"/>
        <v>1</v>
      </c>
      <c r="G10">
        <f t="shared" si="1"/>
        <v>1</v>
      </c>
      <c r="H10">
        <f t="shared" si="2"/>
        <v>4000</v>
      </c>
      <c r="I10" s="6">
        <f t="shared" ca="1" si="3"/>
        <v>16193</v>
      </c>
      <c r="J10">
        <f t="shared" si="4"/>
        <v>0</v>
      </c>
      <c r="K10">
        <f t="shared" si="5"/>
        <v>4000</v>
      </c>
      <c r="N10" s="7">
        <f>M3/O8</f>
        <v>0.47021356313225926</v>
      </c>
    </row>
    <row r="11" spans="1:18" x14ac:dyDescent="0.25">
      <c r="A11" s="1" t="s">
        <v>26</v>
      </c>
      <c r="B11" s="1" t="s">
        <v>27</v>
      </c>
      <c r="C11" s="2">
        <v>28709</v>
      </c>
      <c r="D11" s="1" t="s">
        <v>7</v>
      </c>
      <c r="E11">
        <v>6300</v>
      </c>
      <c r="F11">
        <f t="shared" si="0"/>
        <v>1</v>
      </c>
      <c r="G11">
        <f t="shared" si="1"/>
        <v>0</v>
      </c>
      <c r="H11">
        <f t="shared" si="2"/>
        <v>0</v>
      </c>
      <c r="I11" s="6">
        <f t="shared" ca="1" si="3"/>
        <v>16152</v>
      </c>
      <c r="J11">
        <f t="shared" si="4"/>
        <v>0</v>
      </c>
      <c r="K11">
        <f t="shared" si="5"/>
        <v>6300</v>
      </c>
    </row>
    <row r="12" spans="1:18" x14ac:dyDescent="0.25">
      <c r="A12" s="1" t="s">
        <v>28</v>
      </c>
      <c r="B12" s="1" t="s">
        <v>29</v>
      </c>
      <c r="C12" s="2">
        <v>28929</v>
      </c>
      <c r="D12" s="1" t="s">
        <v>13</v>
      </c>
      <c r="E12">
        <v>12000</v>
      </c>
      <c r="F12">
        <f t="shared" si="0"/>
        <v>0</v>
      </c>
      <c r="G12">
        <f t="shared" si="1"/>
        <v>0</v>
      </c>
      <c r="H12">
        <f t="shared" si="2"/>
        <v>0</v>
      </c>
      <c r="I12" s="6">
        <f t="shared" ca="1" si="3"/>
        <v>15932</v>
      </c>
      <c r="J12">
        <f t="shared" si="4"/>
        <v>1</v>
      </c>
      <c r="K12">
        <f t="shared" si="5"/>
        <v>0</v>
      </c>
    </row>
    <row r="13" spans="1:18" x14ac:dyDescent="0.25">
      <c r="A13" s="1" t="s">
        <v>30</v>
      </c>
      <c r="B13" s="1" t="s">
        <v>31</v>
      </c>
      <c r="C13" s="2">
        <v>28974</v>
      </c>
      <c r="D13" s="1" t="s">
        <v>32</v>
      </c>
      <c r="E13">
        <v>10000</v>
      </c>
      <c r="F13">
        <f t="shared" si="0"/>
        <v>1</v>
      </c>
      <c r="G13">
        <f t="shared" si="1"/>
        <v>0</v>
      </c>
      <c r="H13">
        <f t="shared" si="2"/>
        <v>0</v>
      </c>
      <c r="I13" s="6">
        <f t="shared" ca="1" si="3"/>
        <v>15887</v>
      </c>
      <c r="J13">
        <f t="shared" si="4"/>
        <v>1</v>
      </c>
      <c r="K13">
        <f t="shared" si="5"/>
        <v>10000</v>
      </c>
    </row>
    <row r="14" spans="1:18" x14ac:dyDescent="0.25">
      <c r="A14" s="1" t="s">
        <v>33</v>
      </c>
      <c r="B14" s="1" t="s">
        <v>34</v>
      </c>
      <c r="C14" s="2">
        <v>31003</v>
      </c>
      <c r="D14" s="1" t="s">
        <v>35</v>
      </c>
      <c r="E14">
        <v>8500</v>
      </c>
      <c r="F14">
        <f t="shared" si="0"/>
        <v>1</v>
      </c>
      <c r="G14">
        <f t="shared" si="1"/>
        <v>0</v>
      </c>
      <c r="H14">
        <f t="shared" si="2"/>
        <v>0</v>
      </c>
      <c r="I14" s="6">
        <f t="shared" ca="1" si="3"/>
        <v>13858</v>
      </c>
      <c r="J14">
        <f t="shared" si="4"/>
        <v>1</v>
      </c>
      <c r="K14">
        <f t="shared" si="5"/>
        <v>8500</v>
      </c>
    </row>
    <row r="15" spans="1:18" x14ac:dyDescent="0.25">
      <c r="A15" s="1" t="s">
        <v>36</v>
      </c>
      <c r="B15" s="1" t="s">
        <v>37</v>
      </c>
      <c r="C15" s="2">
        <v>31980</v>
      </c>
      <c r="D15" s="1" t="s">
        <v>7</v>
      </c>
      <c r="E15">
        <v>5800</v>
      </c>
      <c r="F15">
        <f t="shared" si="0"/>
        <v>1</v>
      </c>
      <c r="G15">
        <f t="shared" si="1"/>
        <v>0</v>
      </c>
      <c r="H15">
        <f t="shared" si="2"/>
        <v>0</v>
      </c>
      <c r="I15" s="6">
        <f t="shared" ca="1" si="3"/>
        <v>12881</v>
      </c>
      <c r="J15">
        <f t="shared" si="4"/>
        <v>0</v>
      </c>
      <c r="K15">
        <f t="shared" si="5"/>
        <v>5800</v>
      </c>
    </row>
    <row r="16" spans="1:18" x14ac:dyDescent="0.25">
      <c r="A16" s="1" t="s">
        <v>38</v>
      </c>
      <c r="B16" s="1" t="s">
        <v>39</v>
      </c>
      <c r="C16" s="2">
        <v>32175</v>
      </c>
      <c r="D16" s="1" t="s">
        <v>32</v>
      </c>
      <c r="E16">
        <v>9500</v>
      </c>
      <c r="F16">
        <f t="shared" si="0"/>
        <v>0</v>
      </c>
      <c r="G16">
        <f t="shared" si="1"/>
        <v>0</v>
      </c>
      <c r="H16">
        <f t="shared" si="2"/>
        <v>0</v>
      </c>
      <c r="I16" s="6">
        <f t="shared" ca="1" si="3"/>
        <v>12686</v>
      </c>
      <c r="J16">
        <f t="shared" si="4"/>
        <v>1</v>
      </c>
      <c r="K16">
        <f t="shared" si="5"/>
        <v>0</v>
      </c>
    </row>
    <row r="17" spans="1:16" x14ac:dyDescent="0.25">
      <c r="A17" s="1" t="s">
        <v>40</v>
      </c>
      <c r="B17" s="1" t="s">
        <v>41</v>
      </c>
      <c r="C17" s="2">
        <v>32938</v>
      </c>
      <c r="D17" s="1" t="s">
        <v>7</v>
      </c>
      <c r="E17">
        <v>5600</v>
      </c>
      <c r="F17">
        <f t="shared" si="0"/>
        <v>0</v>
      </c>
      <c r="G17">
        <f t="shared" si="1"/>
        <v>0</v>
      </c>
      <c r="H17">
        <f t="shared" si="2"/>
        <v>0</v>
      </c>
      <c r="I17" s="6">
        <f t="shared" ca="1" si="3"/>
        <v>11923</v>
      </c>
      <c r="J17">
        <f t="shared" si="4"/>
        <v>0</v>
      </c>
      <c r="K17">
        <f t="shared" si="5"/>
        <v>0</v>
      </c>
    </row>
    <row r="18" spans="1:16" x14ac:dyDescent="0.25">
      <c r="A18" s="1" t="s">
        <v>42</v>
      </c>
      <c r="B18" s="1" t="s">
        <v>43</v>
      </c>
      <c r="C18" s="2">
        <v>34129</v>
      </c>
      <c r="D18" s="1" t="s">
        <v>7</v>
      </c>
      <c r="E18">
        <v>6200</v>
      </c>
      <c r="F18">
        <f t="shared" si="0"/>
        <v>1</v>
      </c>
      <c r="G18">
        <f t="shared" si="1"/>
        <v>0</v>
      </c>
      <c r="H18">
        <f t="shared" si="2"/>
        <v>0</v>
      </c>
      <c r="I18" s="6">
        <f t="shared" ca="1" si="3"/>
        <v>10732</v>
      </c>
      <c r="J18">
        <f t="shared" si="4"/>
        <v>0</v>
      </c>
      <c r="K18">
        <f t="shared" si="5"/>
        <v>6200</v>
      </c>
    </row>
    <row r="19" spans="1:16" x14ac:dyDescent="0.25">
      <c r="A19" s="1" t="s">
        <v>44</v>
      </c>
      <c r="B19" s="1" t="s">
        <v>45</v>
      </c>
      <c r="C19" s="2">
        <v>34523</v>
      </c>
      <c r="D19" s="1" t="s">
        <v>10</v>
      </c>
      <c r="E19">
        <v>4300</v>
      </c>
      <c r="F19">
        <f t="shared" si="0"/>
        <v>1</v>
      </c>
      <c r="G19">
        <f t="shared" si="1"/>
        <v>1</v>
      </c>
      <c r="H19">
        <f t="shared" si="2"/>
        <v>4300</v>
      </c>
      <c r="I19" s="6">
        <f t="shared" ca="1" si="3"/>
        <v>10338</v>
      </c>
      <c r="J19">
        <f t="shared" si="4"/>
        <v>0</v>
      </c>
      <c r="K19">
        <f t="shared" si="5"/>
        <v>4300</v>
      </c>
    </row>
    <row r="20" spans="1:16" x14ac:dyDescent="0.25">
      <c r="A20" s="1" t="s">
        <v>46</v>
      </c>
      <c r="B20" s="1" t="s">
        <v>47</v>
      </c>
      <c r="C20" s="2">
        <v>35629</v>
      </c>
      <c r="D20" s="1" t="s">
        <v>13</v>
      </c>
      <c r="E20">
        <v>17000</v>
      </c>
      <c r="F20">
        <f t="shared" si="0"/>
        <v>0</v>
      </c>
      <c r="G20">
        <f t="shared" si="1"/>
        <v>0</v>
      </c>
      <c r="H20">
        <f t="shared" si="2"/>
        <v>0</v>
      </c>
      <c r="I20" s="6">
        <f t="shared" ca="1" si="3"/>
        <v>9232</v>
      </c>
      <c r="J20">
        <f t="shared" si="4"/>
        <v>1</v>
      </c>
      <c r="K20">
        <f t="shared" si="5"/>
        <v>0</v>
      </c>
    </row>
    <row r="21" spans="1:16" x14ac:dyDescent="0.25">
      <c r="A21" s="1" t="s">
        <v>48</v>
      </c>
      <c r="B21" s="1" t="s">
        <v>49</v>
      </c>
      <c r="C21" s="2">
        <v>35712</v>
      </c>
      <c r="D21" s="1" t="s">
        <v>10</v>
      </c>
      <c r="E21">
        <v>4500</v>
      </c>
      <c r="F21">
        <f t="shared" si="0"/>
        <v>1</v>
      </c>
      <c r="G21">
        <f t="shared" si="1"/>
        <v>1</v>
      </c>
      <c r="H21">
        <f t="shared" si="2"/>
        <v>4500</v>
      </c>
      <c r="I21" s="6">
        <f t="shared" ca="1" si="3"/>
        <v>9149</v>
      </c>
      <c r="J21">
        <f t="shared" si="4"/>
        <v>0</v>
      </c>
      <c r="K21">
        <f t="shared" si="5"/>
        <v>4500</v>
      </c>
    </row>
    <row r="22" spans="1:16" x14ac:dyDescent="0.25">
      <c r="A22" s="1" t="s">
        <v>50</v>
      </c>
      <c r="B22" s="1" t="s">
        <v>51</v>
      </c>
      <c r="C22" s="2">
        <v>25691</v>
      </c>
      <c r="D22" s="1" t="s">
        <v>7</v>
      </c>
      <c r="E22">
        <v>6900</v>
      </c>
      <c r="F22">
        <f t="shared" si="0"/>
        <v>0</v>
      </c>
      <c r="G22">
        <f t="shared" si="1"/>
        <v>0</v>
      </c>
      <c r="H22">
        <f t="shared" si="2"/>
        <v>0</v>
      </c>
      <c r="I22" s="6">
        <f t="shared" ca="1" si="3"/>
        <v>19170</v>
      </c>
      <c r="J22">
        <f t="shared" si="4"/>
        <v>0</v>
      </c>
      <c r="K22">
        <f t="shared" si="5"/>
        <v>0</v>
      </c>
    </row>
    <row r="23" spans="1:16" x14ac:dyDescent="0.25">
      <c r="A23" s="1" t="s">
        <v>52</v>
      </c>
      <c r="B23" s="1" t="s">
        <v>53</v>
      </c>
      <c r="C23" s="2">
        <v>25925</v>
      </c>
      <c r="D23" s="1" t="s">
        <v>32</v>
      </c>
      <c r="E23">
        <v>9800</v>
      </c>
      <c r="F23">
        <f t="shared" si="0"/>
        <v>1</v>
      </c>
      <c r="G23">
        <f t="shared" si="1"/>
        <v>0</v>
      </c>
      <c r="H23">
        <f t="shared" si="2"/>
        <v>0</v>
      </c>
      <c r="I23" s="6">
        <f t="shared" ca="1" si="3"/>
        <v>18936</v>
      </c>
      <c r="J23">
        <f t="shared" si="4"/>
        <v>1</v>
      </c>
      <c r="K23">
        <f t="shared" si="5"/>
        <v>9800</v>
      </c>
    </row>
    <row r="24" spans="1:16" x14ac:dyDescent="0.25">
      <c r="A24" s="1" t="s">
        <v>54</v>
      </c>
      <c r="B24" s="1" t="s">
        <v>55</v>
      </c>
      <c r="C24" s="2">
        <v>27339</v>
      </c>
      <c r="D24" s="1" t="s">
        <v>10</v>
      </c>
      <c r="E24">
        <v>3900</v>
      </c>
      <c r="F24">
        <f t="shared" si="0"/>
        <v>1</v>
      </c>
      <c r="G24">
        <f t="shared" si="1"/>
        <v>1</v>
      </c>
      <c r="H24">
        <f t="shared" si="2"/>
        <v>3900</v>
      </c>
      <c r="I24" s="6">
        <f t="shared" ca="1" si="3"/>
        <v>17522</v>
      </c>
      <c r="J24">
        <f t="shared" si="4"/>
        <v>0</v>
      </c>
      <c r="K24">
        <f t="shared" si="5"/>
        <v>3900</v>
      </c>
      <c r="N24" s="4" t="s">
        <v>92</v>
      </c>
      <c r="O24" t="s">
        <v>94</v>
      </c>
    </row>
    <row r="25" spans="1:16" x14ac:dyDescent="0.25">
      <c r="A25" s="1" t="s">
        <v>56</v>
      </c>
      <c r="B25" s="1" t="s">
        <v>57</v>
      </c>
      <c r="C25" s="2">
        <v>28062</v>
      </c>
      <c r="D25" s="1" t="s">
        <v>10</v>
      </c>
      <c r="E25">
        <v>4000</v>
      </c>
      <c r="F25">
        <f t="shared" si="0"/>
        <v>0</v>
      </c>
      <c r="G25">
        <f t="shared" si="1"/>
        <v>1</v>
      </c>
      <c r="H25">
        <f t="shared" si="2"/>
        <v>4000</v>
      </c>
      <c r="I25" s="6">
        <f t="shared" ca="1" si="3"/>
        <v>16799</v>
      </c>
      <c r="J25">
        <f t="shared" si="4"/>
        <v>0</v>
      </c>
      <c r="K25">
        <f t="shared" si="5"/>
        <v>0</v>
      </c>
      <c r="N25" s="3" t="s">
        <v>35</v>
      </c>
      <c r="O25" s="5">
        <v>7825</v>
      </c>
    </row>
    <row r="26" spans="1:16" x14ac:dyDescent="0.25">
      <c r="A26" s="1" t="s">
        <v>58</v>
      </c>
      <c r="B26" s="1" t="s">
        <v>59</v>
      </c>
      <c r="C26" s="2">
        <v>28177</v>
      </c>
      <c r="D26" s="1" t="s">
        <v>32</v>
      </c>
      <c r="E26">
        <v>8500</v>
      </c>
      <c r="F26">
        <f t="shared" si="0"/>
        <v>0</v>
      </c>
      <c r="G26">
        <f t="shared" si="1"/>
        <v>0</v>
      </c>
      <c r="H26">
        <f t="shared" si="2"/>
        <v>0</v>
      </c>
      <c r="I26" s="6">
        <f t="shared" ca="1" si="3"/>
        <v>16684</v>
      </c>
      <c r="J26">
        <f t="shared" si="4"/>
        <v>1</v>
      </c>
      <c r="K26">
        <f t="shared" si="5"/>
        <v>0</v>
      </c>
      <c r="N26" s="3" t="s">
        <v>7</v>
      </c>
      <c r="O26" s="5">
        <v>6180</v>
      </c>
      <c r="P26">
        <f>MEDIAN(O25:O29)</f>
        <v>7825</v>
      </c>
    </row>
    <row r="27" spans="1:16" x14ac:dyDescent="0.25">
      <c r="A27" s="1" t="s">
        <v>60</v>
      </c>
      <c r="B27" s="1" t="s">
        <v>61</v>
      </c>
      <c r="C27" s="2">
        <v>28488</v>
      </c>
      <c r="D27" s="1" t="s">
        <v>32</v>
      </c>
      <c r="E27">
        <v>9200</v>
      </c>
      <c r="F27">
        <f t="shared" si="0"/>
        <v>1</v>
      </c>
      <c r="G27">
        <f t="shared" si="1"/>
        <v>0</v>
      </c>
      <c r="H27">
        <f t="shared" si="2"/>
        <v>0</v>
      </c>
      <c r="I27" s="6">
        <f t="shared" ca="1" si="3"/>
        <v>16373</v>
      </c>
      <c r="J27">
        <f t="shared" si="4"/>
        <v>1</v>
      </c>
      <c r="K27">
        <f t="shared" si="5"/>
        <v>9200</v>
      </c>
      <c r="N27" s="3" t="s">
        <v>32</v>
      </c>
      <c r="O27" s="5">
        <v>9087.5</v>
      </c>
    </row>
    <row r="28" spans="1:16" x14ac:dyDescent="0.25">
      <c r="A28" s="1" t="s">
        <v>62</v>
      </c>
      <c r="B28" s="1" t="s">
        <v>63</v>
      </c>
      <c r="C28" s="2">
        <v>29013</v>
      </c>
      <c r="D28" s="1" t="s">
        <v>35</v>
      </c>
      <c r="E28">
        <v>7000</v>
      </c>
      <c r="F28">
        <f t="shared" si="0"/>
        <v>0</v>
      </c>
      <c r="G28">
        <f t="shared" si="1"/>
        <v>0</v>
      </c>
      <c r="H28">
        <f t="shared" si="2"/>
        <v>0</v>
      </c>
      <c r="I28" s="6">
        <f t="shared" ca="1" si="3"/>
        <v>15848</v>
      </c>
      <c r="J28">
        <f t="shared" si="4"/>
        <v>0</v>
      </c>
      <c r="K28">
        <f t="shared" si="5"/>
        <v>0</v>
      </c>
      <c r="N28" s="3" t="s">
        <v>10</v>
      </c>
      <c r="O28" s="5">
        <v>3873.3333333333335</v>
      </c>
    </row>
    <row r="29" spans="1:16" x14ac:dyDescent="0.25">
      <c r="A29" s="1" t="s">
        <v>64</v>
      </c>
      <c r="B29" s="1" t="s">
        <v>65</v>
      </c>
      <c r="C29" s="2">
        <v>30109</v>
      </c>
      <c r="D29" s="1" t="s">
        <v>7</v>
      </c>
      <c r="E29">
        <v>6800</v>
      </c>
      <c r="F29">
        <f t="shared" si="0"/>
        <v>1</v>
      </c>
      <c r="G29">
        <f t="shared" si="1"/>
        <v>0</v>
      </c>
      <c r="H29">
        <f t="shared" si="2"/>
        <v>0</v>
      </c>
      <c r="I29" s="6">
        <f t="shared" ca="1" si="3"/>
        <v>14752</v>
      </c>
      <c r="J29">
        <f t="shared" si="4"/>
        <v>0</v>
      </c>
      <c r="K29">
        <f t="shared" si="5"/>
        <v>6800</v>
      </c>
      <c r="N29" s="3" t="s">
        <v>13</v>
      </c>
      <c r="O29" s="5">
        <v>14333.333333333334</v>
      </c>
    </row>
    <row r="30" spans="1:16" x14ac:dyDescent="0.25">
      <c r="A30" s="1" t="s">
        <v>66</v>
      </c>
      <c r="B30" s="1" t="s">
        <v>67</v>
      </c>
      <c r="C30" s="2">
        <v>31777</v>
      </c>
      <c r="D30" s="1" t="s">
        <v>10</v>
      </c>
      <c r="E30">
        <v>3700</v>
      </c>
      <c r="F30">
        <f t="shared" si="0"/>
        <v>1</v>
      </c>
      <c r="G30">
        <f t="shared" si="1"/>
        <v>1</v>
      </c>
      <c r="H30">
        <f t="shared" si="2"/>
        <v>3700</v>
      </c>
      <c r="I30" s="6">
        <f t="shared" ca="1" si="3"/>
        <v>13084</v>
      </c>
      <c r="J30">
        <f t="shared" si="4"/>
        <v>0</v>
      </c>
      <c r="K30">
        <f t="shared" si="5"/>
        <v>3700</v>
      </c>
      <c r="N30" s="3" t="s">
        <v>93</v>
      </c>
      <c r="O30" s="5">
        <v>6672.5</v>
      </c>
    </row>
    <row r="31" spans="1:16" x14ac:dyDescent="0.25">
      <c r="A31" s="1" t="s">
        <v>68</v>
      </c>
      <c r="B31" s="1" t="s">
        <v>69</v>
      </c>
      <c r="C31" s="2">
        <v>32095</v>
      </c>
      <c r="D31" s="1" t="s">
        <v>32</v>
      </c>
      <c r="E31">
        <v>10200</v>
      </c>
      <c r="F31">
        <f t="shared" si="0"/>
        <v>0</v>
      </c>
      <c r="G31">
        <f t="shared" si="1"/>
        <v>0</v>
      </c>
      <c r="H31">
        <f t="shared" si="2"/>
        <v>0</v>
      </c>
      <c r="I31" s="6">
        <f t="shared" ca="1" si="3"/>
        <v>12766</v>
      </c>
      <c r="J31">
        <f t="shared" si="4"/>
        <v>1</v>
      </c>
      <c r="K31">
        <f t="shared" si="5"/>
        <v>0</v>
      </c>
    </row>
    <row r="32" spans="1:16" x14ac:dyDescent="0.25">
      <c r="A32" s="1" t="s">
        <v>70</v>
      </c>
      <c r="B32" s="1" t="s">
        <v>71</v>
      </c>
      <c r="C32" s="2">
        <v>33393</v>
      </c>
      <c r="D32" s="1" t="s">
        <v>10</v>
      </c>
      <c r="E32">
        <v>3500</v>
      </c>
      <c r="F32">
        <f t="shared" si="0"/>
        <v>0</v>
      </c>
      <c r="G32">
        <f t="shared" si="1"/>
        <v>1</v>
      </c>
      <c r="H32">
        <f t="shared" si="2"/>
        <v>3500</v>
      </c>
      <c r="I32" s="6">
        <f t="shared" ca="1" si="3"/>
        <v>11468</v>
      </c>
      <c r="J32">
        <f t="shared" si="4"/>
        <v>0</v>
      </c>
      <c r="K32">
        <f t="shared" si="5"/>
        <v>0</v>
      </c>
    </row>
    <row r="33" spans="1:11" x14ac:dyDescent="0.25">
      <c r="A33" s="1" t="s">
        <v>72</v>
      </c>
      <c r="B33" s="1" t="s">
        <v>73</v>
      </c>
      <c r="C33" s="2">
        <v>33497</v>
      </c>
      <c r="D33" s="1" t="s">
        <v>35</v>
      </c>
      <c r="E33">
        <v>7800</v>
      </c>
      <c r="F33">
        <f t="shared" si="0"/>
        <v>0</v>
      </c>
      <c r="G33">
        <f t="shared" si="1"/>
        <v>0</v>
      </c>
      <c r="H33">
        <f t="shared" si="2"/>
        <v>0</v>
      </c>
      <c r="I33" s="6">
        <f t="shared" ca="1" si="3"/>
        <v>11364</v>
      </c>
      <c r="J33">
        <f t="shared" si="4"/>
        <v>0</v>
      </c>
      <c r="K33">
        <f t="shared" si="5"/>
        <v>0</v>
      </c>
    </row>
    <row r="34" spans="1:11" x14ac:dyDescent="0.25">
      <c r="A34" s="1" t="s">
        <v>74</v>
      </c>
      <c r="B34" s="1" t="s">
        <v>75</v>
      </c>
      <c r="C34" s="2">
        <v>33538</v>
      </c>
      <c r="D34" s="1" t="s">
        <v>10</v>
      </c>
      <c r="E34">
        <v>3200</v>
      </c>
      <c r="F34">
        <f t="shared" si="0"/>
        <v>0</v>
      </c>
      <c r="G34">
        <f t="shared" si="1"/>
        <v>1</v>
      </c>
      <c r="H34">
        <f t="shared" si="2"/>
        <v>3200</v>
      </c>
      <c r="I34" s="6">
        <f t="shared" ca="1" si="3"/>
        <v>11323</v>
      </c>
      <c r="J34">
        <f t="shared" si="4"/>
        <v>0</v>
      </c>
      <c r="K34">
        <f t="shared" si="5"/>
        <v>0</v>
      </c>
    </row>
    <row r="35" spans="1:11" x14ac:dyDescent="0.25">
      <c r="A35" s="1" t="s">
        <v>76</v>
      </c>
      <c r="B35" s="1" t="s">
        <v>77</v>
      </c>
      <c r="C35" s="2">
        <v>33628</v>
      </c>
      <c r="D35" s="1" t="s">
        <v>35</v>
      </c>
      <c r="E35">
        <v>8000</v>
      </c>
      <c r="F35">
        <f t="shared" si="0"/>
        <v>0</v>
      </c>
      <c r="G35">
        <f t="shared" si="1"/>
        <v>0</v>
      </c>
      <c r="H35">
        <f t="shared" si="2"/>
        <v>0</v>
      </c>
      <c r="I35" s="6">
        <f t="shared" ca="1" si="3"/>
        <v>11233</v>
      </c>
      <c r="J35">
        <f t="shared" si="4"/>
        <v>0</v>
      </c>
      <c r="K35">
        <f t="shared" si="5"/>
        <v>0</v>
      </c>
    </row>
    <row r="36" spans="1:11" x14ac:dyDescent="0.25">
      <c r="A36" s="1" t="s">
        <v>16</v>
      </c>
      <c r="B36" s="1" t="s">
        <v>78</v>
      </c>
      <c r="C36" s="2">
        <v>34420</v>
      </c>
      <c r="D36" s="1" t="s">
        <v>32</v>
      </c>
      <c r="E36">
        <v>8000</v>
      </c>
      <c r="F36">
        <f t="shared" si="0"/>
        <v>0</v>
      </c>
      <c r="G36">
        <f t="shared" si="1"/>
        <v>0</v>
      </c>
      <c r="H36">
        <f t="shared" si="2"/>
        <v>0</v>
      </c>
      <c r="I36" s="6">
        <f t="shared" ca="1" si="3"/>
        <v>10441</v>
      </c>
      <c r="J36">
        <f t="shared" si="4"/>
        <v>0</v>
      </c>
      <c r="K36">
        <f t="shared" si="5"/>
        <v>0</v>
      </c>
    </row>
    <row r="37" spans="1:11" x14ac:dyDescent="0.25">
      <c r="A37" s="1" t="s">
        <v>79</v>
      </c>
      <c r="B37" s="1" t="s">
        <v>80</v>
      </c>
      <c r="C37" s="2">
        <v>34709</v>
      </c>
      <c r="D37" s="1" t="s">
        <v>10</v>
      </c>
      <c r="E37">
        <v>4100</v>
      </c>
      <c r="F37">
        <f t="shared" si="0"/>
        <v>1</v>
      </c>
      <c r="G37">
        <f t="shared" si="1"/>
        <v>1</v>
      </c>
      <c r="H37">
        <f t="shared" si="2"/>
        <v>4100</v>
      </c>
      <c r="I37" s="6">
        <f t="shared" ca="1" si="3"/>
        <v>10152</v>
      </c>
      <c r="J37">
        <f t="shared" si="4"/>
        <v>0</v>
      </c>
      <c r="K37">
        <f t="shared" si="5"/>
        <v>4100</v>
      </c>
    </row>
    <row r="38" spans="1:11" x14ac:dyDescent="0.25">
      <c r="A38" s="1" t="s">
        <v>81</v>
      </c>
      <c r="B38" s="1" t="s">
        <v>82</v>
      </c>
      <c r="C38" s="2">
        <v>34725</v>
      </c>
      <c r="D38" s="1" t="s">
        <v>7</v>
      </c>
      <c r="E38">
        <v>6900</v>
      </c>
      <c r="F38">
        <f t="shared" si="0"/>
        <v>1</v>
      </c>
      <c r="G38">
        <f t="shared" si="1"/>
        <v>0</v>
      </c>
      <c r="H38">
        <f t="shared" si="2"/>
        <v>0</v>
      </c>
      <c r="I38" s="6">
        <f t="shared" ca="1" si="3"/>
        <v>10136</v>
      </c>
      <c r="J38">
        <f t="shared" si="4"/>
        <v>0</v>
      </c>
      <c r="K38">
        <f t="shared" si="5"/>
        <v>6900</v>
      </c>
    </row>
    <row r="39" spans="1:11" x14ac:dyDescent="0.25">
      <c r="A39" s="1" t="s">
        <v>83</v>
      </c>
      <c r="B39" s="1" t="s">
        <v>84</v>
      </c>
      <c r="C39" s="2">
        <v>35151</v>
      </c>
      <c r="D39" s="1" t="s">
        <v>10</v>
      </c>
      <c r="E39">
        <v>3600</v>
      </c>
      <c r="F39">
        <f t="shared" si="0"/>
        <v>0</v>
      </c>
      <c r="G39">
        <f t="shared" si="1"/>
        <v>1</v>
      </c>
      <c r="H39">
        <f t="shared" si="2"/>
        <v>3600</v>
      </c>
      <c r="I39" s="6">
        <f t="shared" ca="1" si="3"/>
        <v>9710</v>
      </c>
      <c r="J39">
        <f t="shared" si="4"/>
        <v>0</v>
      </c>
      <c r="K39">
        <f t="shared" si="5"/>
        <v>0</v>
      </c>
    </row>
    <row r="40" spans="1:11" x14ac:dyDescent="0.25">
      <c r="A40" s="1" t="s">
        <v>85</v>
      </c>
      <c r="B40" s="1" t="s">
        <v>86</v>
      </c>
      <c r="C40" s="2">
        <v>35812</v>
      </c>
      <c r="D40" s="1" t="s">
        <v>32</v>
      </c>
      <c r="E40">
        <v>7500</v>
      </c>
      <c r="F40">
        <f t="shared" si="0"/>
        <v>0</v>
      </c>
      <c r="G40">
        <f t="shared" si="1"/>
        <v>0</v>
      </c>
      <c r="H40">
        <f t="shared" si="2"/>
        <v>0</v>
      </c>
      <c r="I40" s="6">
        <f t="shared" ca="1" si="3"/>
        <v>9049</v>
      </c>
      <c r="J40">
        <f t="shared" si="4"/>
        <v>0</v>
      </c>
      <c r="K40">
        <f t="shared" si="5"/>
        <v>0</v>
      </c>
    </row>
    <row r="41" spans="1:11" x14ac:dyDescent="0.25">
      <c r="A41" s="1" t="s">
        <v>87</v>
      </c>
      <c r="B41" s="1" t="s">
        <v>88</v>
      </c>
      <c r="C41" s="2">
        <v>36055</v>
      </c>
      <c r="D41" s="1" t="s">
        <v>10</v>
      </c>
      <c r="E41">
        <v>3800</v>
      </c>
      <c r="F41">
        <f t="shared" si="0"/>
        <v>1</v>
      </c>
      <c r="G41">
        <f t="shared" si="1"/>
        <v>1</v>
      </c>
      <c r="H41">
        <f t="shared" si="2"/>
        <v>3800</v>
      </c>
      <c r="I41" s="6">
        <f t="shared" ca="1" si="3"/>
        <v>8806</v>
      </c>
      <c r="J41">
        <f t="shared" si="4"/>
        <v>0</v>
      </c>
      <c r="K41">
        <f t="shared" si="5"/>
        <v>3800</v>
      </c>
    </row>
  </sheetData>
  <conditionalFormatting sqref="I1:I41">
    <cfRule type="cellIs" dxfId="0" priority="2" operator="equal">
      <formula>10136</formula>
    </cfRule>
    <cfRule type="cellIs" dxfId="1" priority="1" operator="equal">
      <formula>8806</formula>
    </cfRule>
  </conditionalFormatting>
  <pageMargins left="0.7" right="0.7" top="0.75" bottom="0.75" header="0.3" footer="0.3"/>
  <pageSetup paperSize="9" orientation="portrait" horizontalDpi="300" verticalDpi="30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workbookViewId="0">
      <selection activeCell="H4" sqref="H4"/>
    </sheetView>
  </sheetViews>
  <sheetFormatPr defaultRowHeight="15" x14ac:dyDescent="0.25"/>
  <cols>
    <col min="3" max="3" width="18.140625" customWidth="1"/>
  </cols>
  <sheetData>
    <row r="1" spans="1:5" x14ac:dyDescent="0.25">
      <c r="A1" s="1" t="s">
        <v>0</v>
      </c>
      <c r="B1" s="1" t="s">
        <v>1</v>
      </c>
      <c r="C1" t="s">
        <v>2</v>
      </c>
      <c r="D1" s="1" t="s">
        <v>3</v>
      </c>
      <c r="E1" t="s">
        <v>4</v>
      </c>
    </row>
    <row r="2" spans="1:5" x14ac:dyDescent="0.25">
      <c r="A2" s="1" t="s">
        <v>5</v>
      </c>
      <c r="B2" s="1" t="s">
        <v>6</v>
      </c>
      <c r="C2" s="2">
        <v>26070</v>
      </c>
      <c r="D2" s="1" t="s">
        <v>7</v>
      </c>
      <c r="E2">
        <v>5700</v>
      </c>
    </row>
    <row r="3" spans="1:5" x14ac:dyDescent="0.25">
      <c r="A3" s="1" t="s">
        <v>8</v>
      </c>
      <c r="B3" s="1" t="s">
        <v>9</v>
      </c>
      <c r="C3" s="2">
        <v>26145</v>
      </c>
      <c r="D3" s="1" t="s">
        <v>10</v>
      </c>
      <c r="E3">
        <v>4200</v>
      </c>
    </row>
    <row r="4" spans="1:5" x14ac:dyDescent="0.25">
      <c r="A4" s="1" t="s">
        <v>11</v>
      </c>
      <c r="B4" s="1" t="s">
        <v>12</v>
      </c>
      <c r="C4" s="2">
        <v>26830</v>
      </c>
      <c r="D4" s="1" t="s">
        <v>13</v>
      </c>
      <c r="E4">
        <v>14000</v>
      </c>
    </row>
    <row r="5" spans="1:5" x14ac:dyDescent="0.25">
      <c r="A5" s="1" t="s">
        <v>14</v>
      </c>
      <c r="B5" s="1" t="s">
        <v>15</v>
      </c>
      <c r="C5" s="2">
        <v>27182</v>
      </c>
      <c r="D5" s="1" t="s">
        <v>7</v>
      </c>
      <c r="E5">
        <v>5500</v>
      </c>
    </row>
    <row r="6" spans="1:5" x14ac:dyDescent="0.25">
      <c r="A6" s="1" t="s">
        <v>16</v>
      </c>
      <c r="B6" s="1" t="s">
        <v>17</v>
      </c>
      <c r="C6" s="2">
        <v>27643</v>
      </c>
      <c r="D6" s="1" t="s">
        <v>7</v>
      </c>
      <c r="E6">
        <v>6100</v>
      </c>
    </row>
    <row r="7" spans="1:5" x14ac:dyDescent="0.25">
      <c r="A7" s="1" t="s">
        <v>18</v>
      </c>
      <c r="B7" s="1" t="s">
        <v>19</v>
      </c>
      <c r="C7" s="2">
        <v>27866</v>
      </c>
      <c r="D7" s="1" t="s">
        <v>10</v>
      </c>
      <c r="E7">
        <v>4000</v>
      </c>
    </row>
    <row r="8" spans="1:5" x14ac:dyDescent="0.25">
      <c r="A8" s="1" t="s">
        <v>20</v>
      </c>
      <c r="B8" s="1" t="s">
        <v>21</v>
      </c>
      <c r="C8" s="2">
        <v>28406</v>
      </c>
      <c r="D8" s="1" t="s">
        <v>10</v>
      </c>
      <c r="E8">
        <v>3500</v>
      </c>
    </row>
    <row r="9" spans="1:5" x14ac:dyDescent="0.25">
      <c r="A9" s="1" t="s">
        <v>22</v>
      </c>
      <c r="B9" s="1" t="s">
        <v>23</v>
      </c>
      <c r="C9" s="2">
        <v>28452</v>
      </c>
      <c r="D9" s="1" t="s">
        <v>10</v>
      </c>
      <c r="E9">
        <v>3800</v>
      </c>
    </row>
    <row r="10" spans="1:5" x14ac:dyDescent="0.25">
      <c r="A10" s="1" t="s">
        <v>24</v>
      </c>
      <c r="B10" s="1" t="s">
        <v>25</v>
      </c>
      <c r="C10" s="2">
        <v>28668</v>
      </c>
      <c r="D10" s="1" t="s">
        <v>10</v>
      </c>
      <c r="E10">
        <v>4000</v>
      </c>
    </row>
    <row r="11" spans="1:5" x14ac:dyDescent="0.25">
      <c r="A11" s="1" t="s">
        <v>26</v>
      </c>
      <c r="B11" s="1" t="s">
        <v>27</v>
      </c>
      <c r="C11" s="2">
        <v>28709</v>
      </c>
      <c r="D11" s="1" t="s">
        <v>7</v>
      </c>
      <c r="E11">
        <v>6300</v>
      </c>
    </row>
    <row r="12" spans="1:5" x14ac:dyDescent="0.25">
      <c r="A12" s="1" t="s">
        <v>28</v>
      </c>
      <c r="B12" s="1" t="s">
        <v>29</v>
      </c>
      <c r="C12" s="2">
        <v>28929</v>
      </c>
      <c r="D12" s="1" t="s">
        <v>13</v>
      </c>
      <c r="E12">
        <v>12000</v>
      </c>
    </row>
    <row r="13" spans="1:5" x14ac:dyDescent="0.25">
      <c r="A13" s="1" t="s">
        <v>30</v>
      </c>
      <c r="B13" s="1" t="s">
        <v>31</v>
      </c>
      <c r="C13" s="2">
        <v>28974</v>
      </c>
      <c r="D13" s="1" t="s">
        <v>32</v>
      </c>
      <c r="E13">
        <v>10000</v>
      </c>
    </row>
    <row r="14" spans="1:5" x14ac:dyDescent="0.25">
      <c r="A14" s="1" t="s">
        <v>33</v>
      </c>
      <c r="B14" s="1" t="s">
        <v>34</v>
      </c>
      <c r="C14" s="2">
        <v>31003</v>
      </c>
      <c r="D14" s="1" t="s">
        <v>35</v>
      </c>
      <c r="E14">
        <v>8500</v>
      </c>
    </row>
    <row r="15" spans="1:5" x14ac:dyDescent="0.25">
      <c r="A15" s="1" t="s">
        <v>36</v>
      </c>
      <c r="B15" s="1" t="s">
        <v>37</v>
      </c>
      <c r="C15" s="2">
        <v>31980</v>
      </c>
      <c r="D15" s="1" t="s">
        <v>7</v>
      </c>
      <c r="E15">
        <v>5800</v>
      </c>
    </row>
    <row r="16" spans="1:5" x14ac:dyDescent="0.25">
      <c r="A16" s="1" t="s">
        <v>38</v>
      </c>
      <c r="B16" s="1" t="s">
        <v>39</v>
      </c>
      <c r="C16" s="2">
        <v>32175</v>
      </c>
      <c r="D16" s="1" t="s">
        <v>32</v>
      </c>
      <c r="E16">
        <v>9500</v>
      </c>
    </row>
    <row r="17" spans="1:5" x14ac:dyDescent="0.25">
      <c r="A17" s="1" t="s">
        <v>40</v>
      </c>
      <c r="B17" s="1" t="s">
        <v>41</v>
      </c>
      <c r="C17" s="2">
        <v>32938</v>
      </c>
      <c r="D17" s="1" t="s">
        <v>7</v>
      </c>
      <c r="E17">
        <v>5600</v>
      </c>
    </row>
    <row r="18" spans="1:5" x14ac:dyDescent="0.25">
      <c r="A18" s="1" t="s">
        <v>42</v>
      </c>
      <c r="B18" s="1" t="s">
        <v>43</v>
      </c>
      <c r="C18" s="2">
        <v>34129</v>
      </c>
      <c r="D18" s="1" t="s">
        <v>7</v>
      </c>
      <c r="E18">
        <v>6200</v>
      </c>
    </row>
    <row r="19" spans="1:5" x14ac:dyDescent="0.25">
      <c r="A19" s="1" t="s">
        <v>44</v>
      </c>
      <c r="B19" s="1" t="s">
        <v>45</v>
      </c>
      <c r="C19" s="2">
        <v>34523</v>
      </c>
      <c r="D19" s="1" t="s">
        <v>10</v>
      </c>
      <c r="E19">
        <v>4300</v>
      </c>
    </row>
    <row r="20" spans="1:5" x14ac:dyDescent="0.25">
      <c r="A20" s="1" t="s">
        <v>46</v>
      </c>
      <c r="B20" s="1" t="s">
        <v>47</v>
      </c>
      <c r="C20" s="2">
        <v>35629</v>
      </c>
      <c r="D20" s="1" t="s">
        <v>13</v>
      </c>
      <c r="E20">
        <v>17000</v>
      </c>
    </row>
    <row r="21" spans="1:5" x14ac:dyDescent="0.25">
      <c r="A21" s="1" t="s">
        <v>48</v>
      </c>
      <c r="B21" s="1" t="s">
        <v>49</v>
      </c>
      <c r="C21" s="2">
        <v>35712</v>
      </c>
      <c r="D21" s="1" t="s">
        <v>10</v>
      </c>
      <c r="E21">
        <v>4500</v>
      </c>
    </row>
    <row r="22" spans="1:5" x14ac:dyDescent="0.25">
      <c r="A22" s="1" t="s">
        <v>50</v>
      </c>
      <c r="B22" s="1" t="s">
        <v>51</v>
      </c>
      <c r="C22" s="2">
        <v>25691</v>
      </c>
      <c r="D22" s="1" t="s">
        <v>7</v>
      </c>
      <c r="E22">
        <v>6900</v>
      </c>
    </row>
    <row r="23" spans="1:5" x14ac:dyDescent="0.25">
      <c r="A23" s="1" t="s">
        <v>52</v>
      </c>
      <c r="B23" s="1" t="s">
        <v>53</v>
      </c>
      <c r="C23" s="2">
        <v>25925</v>
      </c>
      <c r="D23" s="1" t="s">
        <v>32</v>
      </c>
      <c r="E23">
        <v>9800</v>
      </c>
    </row>
    <row r="24" spans="1:5" x14ac:dyDescent="0.25">
      <c r="A24" s="1" t="s">
        <v>54</v>
      </c>
      <c r="B24" s="1" t="s">
        <v>55</v>
      </c>
      <c r="C24" s="2">
        <v>27339</v>
      </c>
      <c r="D24" s="1" t="s">
        <v>10</v>
      </c>
      <c r="E24">
        <v>3900</v>
      </c>
    </row>
    <row r="25" spans="1:5" x14ac:dyDescent="0.25">
      <c r="A25" s="1" t="s">
        <v>56</v>
      </c>
      <c r="B25" s="1" t="s">
        <v>57</v>
      </c>
      <c r="C25" s="2">
        <v>28062</v>
      </c>
      <c r="D25" s="1" t="s">
        <v>10</v>
      </c>
      <c r="E25">
        <v>4000</v>
      </c>
    </row>
    <row r="26" spans="1:5" x14ac:dyDescent="0.25">
      <c r="A26" s="1" t="s">
        <v>58</v>
      </c>
      <c r="B26" s="1" t="s">
        <v>59</v>
      </c>
      <c r="C26" s="2">
        <v>28177</v>
      </c>
      <c r="D26" s="1" t="s">
        <v>32</v>
      </c>
      <c r="E26">
        <v>8500</v>
      </c>
    </row>
    <row r="27" spans="1:5" x14ac:dyDescent="0.25">
      <c r="A27" s="1" t="s">
        <v>60</v>
      </c>
      <c r="B27" s="1" t="s">
        <v>61</v>
      </c>
      <c r="C27" s="2">
        <v>28488</v>
      </c>
      <c r="D27" s="1" t="s">
        <v>32</v>
      </c>
      <c r="E27">
        <v>9200</v>
      </c>
    </row>
    <row r="28" spans="1:5" x14ac:dyDescent="0.25">
      <c r="A28" s="1" t="s">
        <v>62</v>
      </c>
      <c r="B28" s="1" t="s">
        <v>63</v>
      </c>
      <c r="C28" s="2">
        <v>29013</v>
      </c>
      <c r="D28" s="1" t="s">
        <v>35</v>
      </c>
      <c r="E28">
        <v>7000</v>
      </c>
    </row>
    <row r="29" spans="1:5" x14ac:dyDescent="0.25">
      <c r="A29" s="1" t="s">
        <v>64</v>
      </c>
      <c r="B29" s="1" t="s">
        <v>65</v>
      </c>
      <c r="C29" s="2">
        <v>30109</v>
      </c>
      <c r="D29" s="1" t="s">
        <v>7</v>
      </c>
      <c r="E29">
        <v>6800</v>
      </c>
    </row>
    <row r="30" spans="1:5" x14ac:dyDescent="0.25">
      <c r="A30" s="1" t="s">
        <v>66</v>
      </c>
      <c r="B30" s="1" t="s">
        <v>67</v>
      </c>
      <c r="C30" s="2">
        <v>31777</v>
      </c>
      <c r="D30" s="1" t="s">
        <v>10</v>
      </c>
      <c r="E30">
        <v>3700</v>
      </c>
    </row>
    <row r="31" spans="1:5" x14ac:dyDescent="0.25">
      <c r="A31" s="1" t="s">
        <v>68</v>
      </c>
      <c r="B31" s="1" t="s">
        <v>69</v>
      </c>
      <c r="C31" s="2">
        <v>32095</v>
      </c>
      <c r="D31" s="1" t="s">
        <v>32</v>
      </c>
      <c r="E31">
        <v>10200</v>
      </c>
    </row>
    <row r="32" spans="1:5" x14ac:dyDescent="0.25">
      <c r="A32" s="1" t="s">
        <v>70</v>
      </c>
      <c r="B32" s="1" t="s">
        <v>71</v>
      </c>
      <c r="C32" s="2">
        <v>33393</v>
      </c>
      <c r="D32" s="1" t="s">
        <v>10</v>
      </c>
      <c r="E32">
        <v>3500</v>
      </c>
    </row>
    <row r="33" spans="1:5" x14ac:dyDescent="0.25">
      <c r="A33" s="1" t="s">
        <v>72</v>
      </c>
      <c r="B33" s="1" t="s">
        <v>73</v>
      </c>
      <c r="C33" s="2">
        <v>33497</v>
      </c>
      <c r="D33" s="1" t="s">
        <v>35</v>
      </c>
      <c r="E33">
        <v>7800</v>
      </c>
    </row>
    <row r="34" spans="1:5" x14ac:dyDescent="0.25">
      <c r="A34" s="1" t="s">
        <v>74</v>
      </c>
      <c r="B34" s="1" t="s">
        <v>75</v>
      </c>
      <c r="C34" s="2">
        <v>33538</v>
      </c>
      <c r="D34" s="1" t="s">
        <v>10</v>
      </c>
      <c r="E34">
        <v>3200</v>
      </c>
    </row>
    <row r="35" spans="1:5" x14ac:dyDescent="0.25">
      <c r="A35" s="1" t="s">
        <v>76</v>
      </c>
      <c r="B35" s="1" t="s">
        <v>77</v>
      </c>
      <c r="C35" s="2">
        <v>33628</v>
      </c>
      <c r="D35" s="1" t="s">
        <v>35</v>
      </c>
      <c r="E35">
        <v>8000</v>
      </c>
    </row>
    <row r="36" spans="1:5" x14ac:dyDescent="0.25">
      <c r="A36" s="1" t="s">
        <v>16</v>
      </c>
      <c r="B36" s="1" t="s">
        <v>78</v>
      </c>
      <c r="C36" s="2">
        <v>34420</v>
      </c>
      <c r="D36" s="1" t="s">
        <v>32</v>
      </c>
      <c r="E36">
        <v>8000</v>
      </c>
    </row>
    <row r="37" spans="1:5" x14ac:dyDescent="0.25">
      <c r="A37" s="1" t="s">
        <v>79</v>
      </c>
      <c r="B37" s="1" t="s">
        <v>80</v>
      </c>
      <c r="C37" s="2">
        <v>34709</v>
      </c>
      <c r="D37" s="1" t="s">
        <v>10</v>
      </c>
      <c r="E37">
        <v>4100</v>
      </c>
    </row>
    <row r="38" spans="1:5" x14ac:dyDescent="0.25">
      <c r="A38" s="1" t="s">
        <v>81</v>
      </c>
      <c r="B38" s="1" t="s">
        <v>82</v>
      </c>
      <c r="C38" s="2">
        <v>34725</v>
      </c>
      <c r="D38" s="1" t="s">
        <v>7</v>
      </c>
      <c r="E38">
        <v>6900</v>
      </c>
    </row>
    <row r="39" spans="1:5" x14ac:dyDescent="0.25">
      <c r="A39" s="1" t="s">
        <v>83</v>
      </c>
      <c r="B39" s="1" t="s">
        <v>84</v>
      </c>
      <c r="C39" s="2">
        <v>35151</v>
      </c>
      <c r="D39" s="1" t="s">
        <v>10</v>
      </c>
      <c r="E39">
        <v>3600</v>
      </c>
    </row>
    <row r="40" spans="1:5" x14ac:dyDescent="0.25">
      <c r="A40" s="1" t="s">
        <v>85</v>
      </c>
      <c r="B40" s="1" t="s">
        <v>86</v>
      </c>
      <c r="C40" s="2">
        <v>35812</v>
      </c>
      <c r="D40" s="1" t="s">
        <v>32</v>
      </c>
      <c r="E40">
        <v>7500</v>
      </c>
    </row>
    <row r="41" spans="1:5" x14ac:dyDescent="0.25">
      <c r="A41" s="1" t="s">
        <v>87</v>
      </c>
      <c r="B41" s="1" t="s">
        <v>88</v>
      </c>
      <c r="C41" s="2">
        <v>36055</v>
      </c>
      <c r="D41" s="1" t="s">
        <v>10</v>
      </c>
      <c r="E41">
        <v>3800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Zakresy nazwane</vt:lpstr>
      </vt:variant>
      <vt:variant>
        <vt:i4>2</vt:i4>
      </vt:variant>
    </vt:vector>
  </HeadingPairs>
  <TitlesOfParts>
    <vt:vector size="7" baseType="lpstr">
      <vt:lpstr>Arkusz4</vt:lpstr>
      <vt:lpstr>Arkusz5</vt:lpstr>
      <vt:lpstr>Arkusz1</vt:lpstr>
      <vt:lpstr>Arkusz2</vt:lpstr>
      <vt:lpstr>Arkusz3</vt:lpstr>
      <vt:lpstr>Arkusz1!place</vt:lpstr>
      <vt:lpstr>Arkusz2!place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CRF</dc:creator>
  <cp:lastModifiedBy>CRF</cp:lastModifiedBy>
  <dcterms:created xsi:type="dcterms:W3CDTF">2022-10-27T19:52:36Z</dcterms:created>
  <dcterms:modified xsi:type="dcterms:W3CDTF">2022-10-27T20:42:35Z</dcterms:modified>
</cp:coreProperties>
</file>